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500"/>
  </bookViews>
  <sheets>
    <sheet name="表-08分部分项工程和单价措施项目清单与计价表 (2)" sheetId="12" r:id="rId1"/>
  </sheets>
  <definedNames>
    <definedName name="_xlnm._FilterDatabase" localSheetId="0" hidden="1">'表-08分部分项工程和单价措施项目清单与计价表 (2)'!$2:$539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<sst xmlns="http://schemas.openxmlformats.org/spreadsheetml/2006/main" count="4201" uniqueCount="959">
  <si>
    <t>序号</t>
  </si>
  <si>
    <t>送审</t>
  </si>
  <si>
    <t>计量
单位</t>
  </si>
  <si>
    <t>工程量</t>
  </si>
  <si>
    <t>金额(元)</t>
  </si>
  <si>
    <t/>
  </si>
  <si>
    <t>项目编码
（X）</t>
  </si>
  <si>
    <t>审定</t>
  </si>
  <si>
    <t>综合单价</t>
  </si>
  <si>
    <t>合 价</t>
  </si>
  <si>
    <t>其中：
暂估价</t>
  </si>
  <si>
    <t>龙丰屯水泥硬化地面</t>
  </si>
  <si>
    <t>路床(槽)整形</t>
  </si>
  <si>
    <t>㎡</t>
  </si>
  <si>
    <t>1</t>
  </si>
  <si>
    <t>水泥混凝土</t>
  </si>
  <si>
    <t>040203007001</t>
  </si>
  <si>
    <t>送审工程量为</t>
  </si>
  <si>
    <t>，送审单价为</t>
  </si>
  <si>
    <t>元/</t>
  </si>
  <si>
    <t>，审定工程量为</t>
  </si>
  <si>
    <t>，审定单价为</t>
  </si>
  <si>
    <t>，核增</t>
  </si>
  <si>
    <t>元；</t>
  </si>
  <si>
    <t>2</t>
  </si>
  <si>
    <t>水泥长途运输费</t>
  </si>
  <si>
    <t>t</t>
  </si>
  <si>
    <t>桂011709001001</t>
  </si>
  <si>
    <t>水泥长途运输费（丰马村龙丰屯）</t>
  </si>
  <si>
    <t>km.t</t>
  </si>
  <si>
    <t>，核减</t>
  </si>
  <si>
    <t>3</t>
  </si>
  <si>
    <t>砂长途运输费</t>
  </si>
  <si>
    <t>m³</t>
  </si>
  <si>
    <t>桂011709001002</t>
  </si>
  <si>
    <t>砂长途运输费（丰马村龙丰屯）</t>
  </si>
  <si>
    <t>4</t>
  </si>
  <si>
    <t>碎石长途运输费</t>
  </si>
  <si>
    <t>桂011709001003</t>
  </si>
  <si>
    <t>碎石长途运输费（丰马村龙丰屯）</t>
  </si>
  <si>
    <t>龙丰屯排水暗沟建设</t>
  </si>
  <si>
    <t>分部分项工程</t>
  </si>
  <si>
    <t>5</t>
  </si>
  <si>
    <t>040101002001</t>
  </si>
  <si>
    <t>挖沟槽土方（不装车）</t>
  </si>
  <si>
    <t></t>
  </si>
  <si>
    <t>6</t>
  </si>
  <si>
    <t>挖沟槽土方</t>
  </si>
  <si>
    <t>040101002002</t>
  </si>
  <si>
    <t>挖沟槽土方（装车）</t>
  </si>
  <si>
    <t>7</t>
  </si>
  <si>
    <t>回填方</t>
  </si>
  <si>
    <t>040103001001</t>
  </si>
  <si>
    <t>8</t>
  </si>
  <si>
    <t>余方弃置</t>
  </si>
  <si>
    <t>040103002001</t>
  </si>
  <si>
    <t>土方弃置</t>
  </si>
  <si>
    <t>9</t>
  </si>
  <si>
    <t>土石方运输每增1km</t>
  </si>
  <si>
    <t>·km</t>
  </si>
  <si>
    <t>桂040103003001</t>
  </si>
  <si>
    <t>土方运输增（减）m3·km</t>
  </si>
  <si>
    <t>10</t>
  </si>
  <si>
    <t>砖砌排水沟</t>
  </si>
  <si>
    <t>m</t>
  </si>
  <si>
    <t>040201022001</t>
  </si>
  <si>
    <t>11</t>
  </si>
  <si>
    <t>100厚C10混凝土垫层</t>
  </si>
  <si>
    <t>040303001001</t>
  </si>
  <si>
    <t>12</t>
  </si>
  <si>
    <t>排水沟盖板</t>
  </si>
  <si>
    <t>010507003001</t>
  </si>
  <si>
    <t>13</t>
  </si>
  <si>
    <t>钢筋长途运输费</t>
  </si>
  <si>
    <t>桂011709001004</t>
  </si>
  <si>
    <t>钢筋长途运输费（丰马村龙丰屯）</t>
  </si>
  <si>
    <t>14</t>
  </si>
  <si>
    <t>桂011709001005</t>
  </si>
  <si>
    <t>15</t>
  </si>
  <si>
    <t>桂011709001006</t>
  </si>
  <si>
    <t>16</t>
  </si>
  <si>
    <t>桂011709001007</t>
  </si>
  <si>
    <t>单价措施项目</t>
  </si>
  <si>
    <t>17</t>
  </si>
  <si>
    <t>混凝土基础垫层 木模板木支撑</t>
  </si>
  <si>
    <t>台次</t>
  </si>
  <si>
    <t>011705001001</t>
  </si>
  <si>
    <t>履带式挖掘机 0.4内 场外运输费</t>
  </si>
  <si>
    <t>龙丰屯台阶建设</t>
  </si>
  <si>
    <t>18</t>
  </si>
  <si>
    <t>平整场地</t>
  </si>
  <si>
    <t>010101001001</t>
  </si>
  <si>
    <t>19</t>
  </si>
  <si>
    <t>台阶</t>
  </si>
  <si>
    <t>010507004001</t>
  </si>
  <si>
    <t xml:space="preserve"> </t>
  </si>
  <si>
    <t>20</t>
  </si>
  <si>
    <t>台阶 木模板木支撑</t>
  </si>
  <si>
    <t>011702027001</t>
  </si>
  <si>
    <t>龙丰屯项目标志石碑</t>
  </si>
  <si>
    <t>21</t>
  </si>
  <si>
    <t>挖基坑土方</t>
  </si>
  <si>
    <t>22</t>
  </si>
  <si>
    <t>23</t>
  </si>
  <si>
    <t>多孔砖墙</t>
  </si>
  <si>
    <t>24</t>
  </si>
  <si>
    <t>独立基础
混凝土种类:中砂、碎石、现场拌制
混凝土强度等级:C15</t>
  </si>
  <si>
    <t>0.05</t>
  </si>
  <si>
    <t>25</t>
  </si>
  <si>
    <t>墙面一般抹灰</t>
  </si>
  <si>
    <t>26</t>
  </si>
  <si>
    <t>大理石碑面</t>
  </si>
  <si>
    <t>27</t>
  </si>
  <si>
    <t>灰色大理石贴面刻字</t>
  </si>
  <si>
    <t>块</t>
  </si>
  <si>
    <t>28</t>
  </si>
  <si>
    <t>基础</t>
  </si>
  <si>
    <t>岜独屯太阳能路灯安装</t>
  </si>
  <si>
    <t>29</t>
  </si>
  <si>
    <t>沟槽、基坑挖土方（不装车）</t>
  </si>
  <si>
    <t>040101002003</t>
  </si>
  <si>
    <t>基坑挖土方（不装车）</t>
  </si>
  <si>
    <t>30</t>
  </si>
  <si>
    <t>040101002004</t>
  </si>
  <si>
    <t>基坑挖土方（装车）</t>
  </si>
  <si>
    <t>31</t>
  </si>
  <si>
    <t>010103001002</t>
  </si>
  <si>
    <t>32</t>
  </si>
  <si>
    <t>桂040103003002</t>
  </si>
  <si>
    <t>33</t>
  </si>
  <si>
    <t>LED单臂太阳能路灯  H=6m 臂长=1.2m</t>
  </si>
  <si>
    <t>套</t>
  </si>
  <si>
    <t>030412007001</t>
  </si>
  <si>
    <t>34</t>
  </si>
  <si>
    <t>路灯基础 550*550*1000mm</t>
  </si>
  <si>
    <t>040303002001</t>
  </si>
  <si>
    <t>35</t>
  </si>
  <si>
    <t>螺栓</t>
  </si>
  <si>
    <t>010516001001</t>
  </si>
  <si>
    <t>36</t>
  </si>
  <si>
    <t>预埋铁件</t>
  </si>
  <si>
    <t>040901009001</t>
  </si>
  <si>
    <t>37</t>
  </si>
  <si>
    <t>接地装置调试  一柱一接地极</t>
  </si>
  <si>
    <t>根</t>
  </si>
  <si>
    <t>030414011001</t>
  </si>
  <si>
    <t>38</t>
  </si>
  <si>
    <t>桂011709001014</t>
  </si>
  <si>
    <t>水泥长途运输费（立丰村岜独屯）</t>
  </si>
  <si>
    <t>39</t>
  </si>
  <si>
    <t>桂011709001015</t>
  </si>
  <si>
    <t>砂长途运输费（立丰村岜独屯）</t>
  </si>
  <si>
    <t>40</t>
  </si>
  <si>
    <t>桂011709001016</t>
  </si>
  <si>
    <t>碎石长途运输费（立丰村岜独屯）</t>
  </si>
  <si>
    <t>41</t>
  </si>
  <si>
    <t>011705001002</t>
  </si>
  <si>
    <t>岜独屯太阳能壁灯安装</t>
  </si>
  <si>
    <t>42</t>
  </si>
  <si>
    <t>030412007002</t>
  </si>
  <si>
    <t>LED单臂太阳能壁灯  H=6m 臂长=1.2m</t>
  </si>
  <si>
    <t>岜独屯项目标志碑</t>
  </si>
  <si>
    <t>43</t>
  </si>
  <si>
    <t>010101004002</t>
  </si>
  <si>
    <t>44</t>
  </si>
  <si>
    <t>010103001003</t>
  </si>
  <si>
    <t>45</t>
  </si>
  <si>
    <t>010401004002</t>
  </si>
  <si>
    <t>46</t>
  </si>
  <si>
    <t>独立基础</t>
  </si>
  <si>
    <t>010501003002</t>
  </si>
  <si>
    <t>47</t>
  </si>
  <si>
    <t>011201001002</t>
  </si>
  <si>
    <t>48</t>
  </si>
  <si>
    <t>桂011206004002</t>
  </si>
  <si>
    <t>49</t>
  </si>
  <si>
    <t>桂011206005002</t>
  </si>
  <si>
    <t>混凝土模板及支架(撑)</t>
  </si>
  <si>
    <t>011702</t>
  </si>
  <si>
    <t>50</t>
  </si>
  <si>
    <t>那余屯舞台建设</t>
  </si>
  <si>
    <t>51</t>
  </si>
  <si>
    <t>010101001002</t>
  </si>
  <si>
    <t>52</t>
  </si>
  <si>
    <t>010101003001</t>
  </si>
  <si>
    <t>53</t>
  </si>
  <si>
    <t>010103001004</t>
  </si>
  <si>
    <t>54</t>
  </si>
  <si>
    <t>010401004003</t>
  </si>
  <si>
    <t>55</t>
  </si>
  <si>
    <t>砖砌台阶</t>
  </si>
  <si>
    <t>010401012001</t>
  </si>
  <si>
    <t>56</t>
  </si>
  <si>
    <t>舞台挡土墙</t>
  </si>
  <si>
    <t>010403004001</t>
  </si>
  <si>
    <t>57</t>
  </si>
  <si>
    <t>C15混凝土垫层</t>
  </si>
  <si>
    <t>010501001001</t>
  </si>
  <si>
    <t>58</t>
  </si>
  <si>
    <t>C20舞台地面垫层</t>
  </si>
  <si>
    <t>010501001002</t>
  </si>
  <si>
    <t>59</t>
  </si>
  <si>
    <t>C25混凝土独立基础</t>
  </si>
  <si>
    <t>010501003003</t>
  </si>
  <si>
    <t>60</t>
  </si>
  <si>
    <t>C20毛石混凝土带形基础</t>
  </si>
  <si>
    <t>010501002001</t>
  </si>
  <si>
    <t>61</t>
  </si>
  <si>
    <t>C25混凝土构造柱</t>
  </si>
  <si>
    <t>010502002001</t>
  </si>
  <si>
    <t>62</t>
  </si>
  <si>
    <t>C25混凝土圈梁</t>
  </si>
  <si>
    <t>010503004001</t>
  </si>
  <si>
    <t>63</t>
  </si>
  <si>
    <t>C25混凝土马头墙顶</t>
  </si>
  <si>
    <t>010507007001</t>
  </si>
  <si>
    <t>64</t>
  </si>
  <si>
    <t>C20混凝土舞台反边</t>
  </si>
  <si>
    <t>010503004002</t>
  </si>
  <si>
    <t>65</t>
  </si>
  <si>
    <t>现浇构件螺纹钢制安 10以内</t>
  </si>
  <si>
    <t>010515001001</t>
  </si>
  <si>
    <t>66</t>
  </si>
  <si>
    <t>现浇构件螺纹钢制安 10以上</t>
  </si>
  <si>
    <t>010515001002</t>
  </si>
  <si>
    <t>67</t>
  </si>
  <si>
    <t>蓝波瓦屋面</t>
  </si>
  <si>
    <t>010901001001</t>
  </si>
  <si>
    <t>69</t>
  </si>
  <si>
    <t>水泥砂浆楼地面</t>
  </si>
  <si>
    <t>011101001001</t>
  </si>
  <si>
    <t>70</t>
  </si>
  <si>
    <t>水泥砂浆台阶面</t>
  </si>
  <si>
    <t>011107004001</t>
  </si>
  <si>
    <t>外墙面一般抹灰</t>
  </si>
  <si>
    <t>011201001003</t>
  </si>
  <si>
    <t>外墙涂料</t>
  </si>
  <si>
    <t>011407001001</t>
  </si>
  <si>
    <t>桂011709001020</t>
  </si>
  <si>
    <t>钢筋长途运输费（良余村那余屯）</t>
  </si>
  <si>
    <t>桂011709001021</t>
  </si>
  <si>
    <t>水泥长途运输费（良余村那余屯）</t>
  </si>
  <si>
    <t>桂011709001022</t>
  </si>
  <si>
    <t>砂长途运输费（良余村那余屯）</t>
  </si>
  <si>
    <t>桂011709001023</t>
  </si>
  <si>
    <t>碎石长途运输费（良余村那余屯）</t>
  </si>
  <si>
    <t>71</t>
  </si>
  <si>
    <t>扣件式钢管外脚手架 双排 10m以内</t>
  </si>
  <si>
    <t>桂011701001001</t>
  </si>
  <si>
    <t>72</t>
  </si>
  <si>
    <t>011702001003</t>
  </si>
  <si>
    <t>73</t>
  </si>
  <si>
    <t>独立基础 胶合板模板 木支撑</t>
  </si>
  <si>
    <t>011702001004</t>
  </si>
  <si>
    <t>74</t>
  </si>
  <si>
    <t>构造柱 胶合板模板 木支撑</t>
  </si>
  <si>
    <t>011702003001</t>
  </si>
  <si>
    <t>75</t>
  </si>
  <si>
    <t>圈梁 胶合板模板 木支撑</t>
  </si>
  <si>
    <t>011702008001</t>
  </si>
  <si>
    <t>76</t>
  </si>
  <si>
    <t>其他现浇构件 木模板木支撑</t>
  </si>
  <si>
    <t>011702025001</t>
  </si>
  <si>
    <t>那余屯道路硬化</t>
  </si>
  <si>
    <t>77</t>
  </si>
  <si>
    <t>水泥混凝土路面</t>
  </si>
  <si>
    <t>，审定无工程量</t>
  </si>
  <si>
    <t>那余屯篮球场地面、周边地面硬化及排水沟建设</t>
  </si>
  <si>
    <t>81</t>
  </si>
  <si>
    <t>010101003002</t>
  </si>
  <si>
    <t>82</t>
  </si>
  <si>
    <t>010101003003</t>
  </si>
  <si>
    <t>83</t>
  </si>
  <si>
    <t>010103001005</t>
  </si>
  <si>
    <t>84</t>
  </si>
  <si>
    <t>余土弃置</t>
  </si>
  <si>
    <t>010103002001</t>
  </si>
  <si>
    <t>85</t>
  </si>
  <si>
    <t>桂010103003001</t>
  </si>
  <si>
    <t>86</t>
  </si>
  <si>
    <t>碎石垫层</t>
  </si>
  <si>
    <t>010404001001</t>
  </si>
  <si>
    <t>87</t>
  </si>
  <si>
    <t>篮球场、地面</t>
  </si>
  <si>
    <t>040203007003</t>
  </si>
  <si>
    <t>88</t>
  </si>
  <si>
    <t>篮球场标线</t>
  </si>
  <si>
    <t>040205006001</t>
  </si>
  <si>
    <t>89</t>
  </si>
  <si>
    <t>球场排水沟</t>
  </si>
  <si>
    <t>040201022002</t>
  </si>
  <si>
    <t>90</t>
  </si>
  <si>
    <t>040303001002</t>
  </si>
  <si>
    <t>新增</t>
  </si>
  <si>
    <t>91</t>
  </si>
  <si>
    <t>C25预制钢筋细石混凝土盖板</t>
  </si>
  <si>
    <t>100.00</t>
  </si>
  <si>
    <t>010507003002</t>
  </si>
  <si>
    <t>92</t>
  </si>
  <si>
    <t>桂011709001026</t>
  </si>
  <si>
    <t>93</t>
  </si>
  <si>
    <t>桂011709001027</t>
  </si>
  <si>
    <t>94</t>
  </si>
  <si>
    <t>桂011709001028</t>
  </si>
  <si>
    <t>95</t>
  </si>
  <si>
    <t>桂011709001029</t>
  </si>
  <si>
    <t>041106001001</t>
  </si>
  <si>
    <t>大型机械场外运输费 履带式挖掘机 1m3以外</t>
  </si>
  <si>
    <t>台·次</t>
  </si>
  <si>
    <t>那余屯篮球场电气安装</t>
  </si>
  <si>
    <t>97</t>
  </si>
  <si>
    <t>球场配电箱</t>
  </si>
  <si>
    <t>台</t>
  </si>
  <si>
    <t>030404017001</t>
  </si>
  <si>
    <t>98</t>
  </si>
  <si>
    <t>球场专用灯具</t>
  </si>
  <si>
    <t>030412007003</t>
  </si>
  <si>
    <t>99</t>
  </si>
  <si>
    <t>VV-1.0-3*6-FC/2.1KW</t>
  </si>
  <si>
    <t>030408001001</t>
  </si>
  <si>
    <t>100</t>
  </si>
  <si>
    <t>电缆保护管PC25</t>
  </si>
  <si>
    <t>030408003001</t>
  </si>
  <si>
    <t>那余屯项目标志碑</t>
  </si>
  <si>
    <t>101</t>
  </si>
  <si>
    <t>010101004003</t>
  </si>
  <si>
    <t>102</t>
  </si>
  <si>
    <t>010103001006</t>
  </si>
  <si>
    <t>103</t>
  </si>
  <si>
    <t>C15砼支座</t>
  </si>
  <si>
    <t>010401004004</t>
  </si>
  <si>
    <t>104</t>
  </si>
  <si>
    <t>C20砼标志碑</t>
  </si>
  <si>
    <t>010501003004</t>
  </si>
  <si>
    <t>105</t>
  </si>
  <si>
    <t>011201001004</t>
  </si>
  <si>
    <t>106</t>
  </si>
  <si>
    <t>灰色大理石贴面</t>
  </si>
  <si>
    <t>桂011206004003</t>
  </si>
  <si>
    <t>107</t>
  </si>
  <si>
    <t>桂011206005003</t>
  </si>
  <si>
    <t>桂011709001030</t>
  </si>
  <si>
    <t>桂011709001031</t>
  </si>
  <si>
    <t>桂011709001032</t>
  </si>
  <si>
    <t>108</t>
  </si>
  <si>
    <t>砼标志碑 木模板木支撑</t>
  </si>
  <si>
    <t>011702001005</t>
  </si>
  <si>
    <t>农旺屯道路硬化</t>
  </si>
  <si>
    <t>109</t>
  </si>
  <si>
    <t>挖一般土方</t>
  </si>
  <si>
    <t>040101001001</t>
  </si>
  <si>
    <t>挖一般土方（装车）</t>
  </si>
  <si>
    <t>110</t>
  </si>
  <si>
    <t>010103002002</t>
  </si>
  <si>
    <t>111</t>
  </si>
  <si>
    <t>桂010103003002</t>
  </si>
  <si>
    <t>m³·km</t>
  </si>
  <si>
    <t>112</t>
  </si>
  <si>
    <t>混凝土面层</t>
  </si>
  <si>
    <t>040203007004</t>
  </si>
  <si>
    <t>113</t>
  </si>
  <si>
    <t>钢筋水泥运距增加费</t>
  </si>
  <si>
    <t>t.km</t>
  </si>
  <si>
    <t>桂011709001033</t>
  </si>
  <si>
    <t>水泥长途运输费（林秀村农旺屯）</t>
  </si>
  <si>
    <t>114</t>
  </si>
  <si>
    <t>砂、碎石等运距增加费</t>
  </si>
  <si>
    <t>桂011709001034</t>
  </si>
  <si>
    <t>砂长途运输费（林秀村农旺屯）</t>
  </si>
  <si>
    <t>115</t>
  </si>
  <si>
    <t>桂011709001035</t>
  </si>
  <si>
    <t>碎石长途运输费（林秀村农旺屯）</t>
  </si>
  <si>
    <t>116</t>
  </si>
  <si>
    <t>大型机械设备进出场及安拆</t>
  </si>
  <si>
    <t>041106001002</t>
  </si>
  <si>
    <t>农旺屯场地硬化</t>
  </si>
  <si>
    <t>117</t>
  </si>
  <si>
    <t>040101001002</t>
  </si>
  <si>
    <t>118</t>
  </si>
  <si>
    <t>010103002003</t>
  </si>
  <si>
    <t>119</t>
  </si>
  <si>
    <t>桂010103003003</t>
  </si>
  <si>
    <t>120</t>
  </si>
  <si>
    <t>040203007005</t>
  </si>
  <si>
    <t>121</t>
  </si>
  <si>
    <t>桂011709001036</t>
  </si>
  <si>
    <t>122</t>
  </si>
  <si>
    <t>桂011709001037</t>
  </si>
  <si>
    <t>123</t>
  </si>
  <si>
    <t>桂011709001038</t>
  </si>
  <si>
    <t>农旺屯过路排水涵管建设</t>
  </si>
  <si>
    <t>124</t>
  </si>
  <si>
    <t>040101001003</t>
  </si>
  <si>
    <t>挖一般土方（不装车）</t>
  </si>
  <si>
    <t>125</t>
  </si>
  <si>
    <t>040101001004</t>
  </si>
  <si>
    <t>126</t>
  </si>
  <si>
    <t>040103001002</t>
  </si>
  <si>
    <t>回填土方</t>
  </si>
  <si>
    <t>127</t>
  </si>
  <si>
    <t>粗砂回填</t>
  </si>
  <si>
    <t>040202009001</t>
  </si>
  <si>
    <t>粗砂垫层回填</t>
  </si>
  <si>
    <t>128</t>
  </si>
  <si>
    <t>040103002002</t>
  </si>
  <si>
    <t>129</t>
  </si>
  <si>
    <t>桂010103003004</t>
  </si>
  <si>
    <t>拆除路面</t>
  </si>
  <si>
    <t>130</t>
  </si>
  <si>
    <t>级配砂石</t>
  </si>
  <si>
    <t>040202011001</t>
  </si>
  <si>
    <t>131</t>
  </si>
  <si>
    <t>水泥混凝土路面恢复</t>
  </si>
  <si>
    <t>040203007006</t>
  </si>
  <si>
    <t>132</t>
  </si>
  <si>
    <t>混凝土涵管</t>
  </si>
  <si>
    <t>040501001001</t>
  </si>
  <si>
    <t>133</t>
  </si>
  <si>
    <t>桂011709001039</t>
  </si>
  <si>
    <t>134</t>
  </si>
  <si>
    <t>桂011709001040</t>
  </si>
  <si>
    <t>135</t>
  </si>
  <si>
    <t>桂011709001041</t>
  </si>
  <si>
    <t>农旺屯项目标志碑</t>
  </si>
  <si>
    <t>136</t>
  </si>
  <si>
    <t>137</t>
  </si>
  <si>
    <t>138</t>
  </si>
  <si>
    <t>M7.5浆砌砖</t>
  </si>
  <si>
    <t>139</t>
  </si>
  <si>
    <t>C15砼基础</t>
  </si>
  <si>
    <t>140</t>
  </si>
  <si>
    <t>141</t>
  </si>
  <si>
    <t>142</t>
  </si>
  <si>
    <t>143</t>
  </si>
  <si>
    <t>那信屯道路硬化</t>
  </si>
  <si>
    <t>144</t>
  </si>
  <si>
    <t>040101001005</t>
  </si>
  <si>
    <t>145</t>
  </si>
  <si>
    <t>010103002004</t>
  </si>
  <si>
    <t>146</t>
  </si>
  <si>
    <t>桂010103003005</t>
  </si>
  <si>
    <t>147</t>
  </si>
  <si>
    <t>040203007007</t>
  </si>
  <si>
    <t>148</t>
  </si>
  <si>
    <t>桂011709001045</t>
  </si>
  <si>
    <t>水泥长途运输费（那定村那信屯）</t>
  </si>
  <si>
    <t>149</t>
  </si>
  <si>
    <t>桂011709001046</t>
  </si>
  <si>
    <t>砂长途运输费（那定村那信屯）</t>
  </si>
  <si>
    <t>150</t>
  </si>
  <si>
    <t>桂011709001047</t>
  </si>
  <si>
    <t>碎石长途运输费（那定村那信屯）</t>
  </si>
  <si>
    <t>151</t>
  </si>
  <si>
    <t>大型机械场外运输费 履带式挖掘机 1.0m3以内</t>
  </si>
  <si>
    <t>041106001003</t>
  </si>
  <si>
    <t>大型机械场外运输费 压路机</t>
  </si>
  <si>
    <t>那信屯停车场硬化</t>
  </si>
  <si>
    <t>152</t>
  </si>
  <si>
    <t>040101001006</t>
  </si>
  <si>
    <t>153</t>
  </si>
  <si>
    <t>010103002005</t>
  </si>
  <si>
    <t>154</t>
  </si>
  <si>
    <t>桂010103003006</t>
  </si>
  <si>
    <t>155</t>
  </si>
  <si>
    <t>040203007008</t>
  </si>
  <si>
    <t>156</t>
  </si>
  <si>
    <t>桂011709001048</t>
  </si>
  <si>
    <t>157</t>
  </si>
  <si>
    <t>桂011709001049</t>
  </si>
  <si>
    <t>158</t>
  </si>
  <si>
    <t>桂011709001050</t>
  </si>
  <si>
    <t>那信屯过路排水涵管建设</t>
  </si>
  <si>
    <t>159</t>
  </si>
  <si>
    <t>040101001007</t>
  </si>
  <si>
    <t>160</t>
  </si>
  <si>
    <t>040101001008</t>
  </si>
  <si>
    <t>161</t>
  </si>
  <si>
    <t>040103001003</t>
  </si>
  <si>
    <t>162</t>
  </si>
  <si>
    <t>040202009002</t>
  </si>
  <si>
    <t>163</t>
  </si>
  <si>
    <t>040103002003</t>
  </si>
  <si>
    <t>164</t>
  </si>
  <si>
    <t>桂010103003007</t>
  </si>
  <si>
    <t>165</t>
  </si>
  <si>
    <t>040202011002</t>
  </si>
  <si>
    <t>166</t>
  </si>
  <si>
    <t>040203007009</t>
  </si>
  <si>
    <t>167</t>
  </si>
  <si>
    <t>040501001002</t>
  </si>
  <si>
    <t>168</t>
  </si>
  <si>
    <t>169</t>
  </si>
  <si>
    <t>桂011709001051</t>
  </si>
  <si>
    <t>170</t>
  </si>
  <si>
    <t>桂011709001052</t>
  </si>
  <si>
    <t>那信屯项目标志碑</t>
  </si>
  <si>
    <t>171</t>
  </si>
  <si>
    <t>172</t>
  </si>
  <si>
    <t>173</t>
  </si>
  <si>
    <t>174</t>
  </si>
  <si>
    <t>175</t>
  </si>
  <si>
    <t>176</t>
  </si>
  <si>
    <t>177</t>
  </si>
  <si>
    <t>178</t>
  </si>
  <si>
    <t>内油屯路面硬化</t>
  </si>
  <si>
    <t>179</t>
  </si>
  <si>
    <t>路面硬化</t>
  </si>
  <si>
    <t>040203007010</t>
  </si>
  <si>
    <t>180</t>
  </si>
  <si>
    <t>桂011709001056</t>
  </si>
  <si>
    <t>水泥长途运输费（内油村内油屯）</t>
  </si>
  <si>
    <t>181</t>
  </si>
  <si>
    <t>桂011709001057</t>
  </si>
  <si>
    <t>砂长途运输费（内油村内油屯）</t>
  </si>
  <si>
    <t>182</t>
  </si>
  <si>
    <t>桂011709001058</t>
  </si>
  <si>
    <t>碎石长途运输费（内油村内油屯）</t>
  </si>
  <si>
    <t>内油屯破除恢复硬化路面</t>
  </si>
  <si>
    <t>183</t>
  </si>
  <si>
    <t>041001001001</t>
  </si>
  <si>
    <t>184</t>
  </si>
  <si>
    <t>碴石弃置</t>
  </si>
  <si>
    <t>010103002006</t>
  </si>
  <si>
    <t>石方弃置</t>
  </si>
  <si>
    <t>185</t>
  </si>
  <si>
    <t>桂010103003008</t>
  </si>
  <si>
    <t>石方运输增（减）m3·km</t>
  </si>
  <si>
    <t>186</t>
  </si>
  <si>
    <t>修复原有路面硬化</t>
  </si>
  <si>
    <t>040203007011</t>
  </si>
  <si>
    <t>187</t>
  </si>
  <si>
    <t>桂011709001059</t>
  </si>
  <si>
    <t>188</t>
  </si>
  <si>
    <t>桂011709001060</t>
  </si>
  <si>
    <t>189</t>
  </si>
  <si>
    <t>桂011709001061</t>
  </si>
  <si>
    <t>内油屯管网工程建设</t>
  </si>
  <si>
    <t>190</t>
  </si>
  <si>
    <t>挖沟槽土方(不装车)</t>
  </si>
  <si>
    <t>010101002001</t>
  </si>
  <si>
    <t>挖基坑土方（不装车）</t>
  </si>
  <si>
    <t>191</t>
  </si>
  <si>
    <t>010101002002</t>
  </si>
  <si>
    <t>挖基坑土方（装车）</t>
  </si>
  <si>
    <t>192</t>
  </si>
  <si>
    <t>挖沟槽土方(装车)</t>
  </si>
  <si>
    <t>040101002005</t>
  </si>
  <si>
    <t>193</t>
  </si>
  <si>
    <t>010103001009</t>
  </si>
  <si>
    <t>194</t>
  </si>
  <si>
    <t>010103002007</t>
  </si>
  <si>
    <t>195</t>
  </si>
  <si>
    <t>桂010103003009</t>
  </si>
  <si>
    <t>196</t>
  </si>
  <si>
    <t>砂垫层</t>
  </si>
  <si>
    <t>010404001002</t>
  </si>
  <si>
    <t>010103001010</t>
  </si>
  <si>
    <t>砂砾回填</t>
  </si>
  <si>
    <t>197</t>
  </si>
  <si>
    <t>HDPE双壁波纹管D315(环刚度：8KN/m2)</t>
  </si>
  <si>
    <t>198</t>
  </si>
  <si>
    <t>HDPE双壁波纹管D225(环刚度：8KN/m2)</t>
  </si>
  <si>
    <t>040501004001</t>
  </si>
  <si>
    <t>HDPE双壁波纹管DN225(环刚度：4KN/m2)</t>
  </si>
  <si>
    <t>199</t>
  </si>
  <si>
    <t>PVC-U双壁波纹管D110(环刚度：8KN/m2)</t>
  </si>
  <si>
    <t>200</t>
  </si>
  <si>
    <t>污水检查井</t>
  </si>
  <si>
    <t>座</t>
  </si>
  <si>
    <t>040504003001</t>
  </si>
  <si>
    <t>砖砌圆形污水检查井</t>
  </si>
  <si>
    <t>201</t>
  </si>
  <si>
    <t>桂011709001062</t>
  </si>
  <si>
    <t>202</t>
  </si>
  <si>
    <t>桂011709001063</t>
  </si>
  <si>
    <t>203</t>
  </si>
  <si>
    <t>桂011709001064</t>
  </si>
  <si>
    <t>204</t>
  </si>
  <si>
    <t>041106001004</t>
  </si>
  <si>
    <t>内油屯化粪池、隔油池建设</t>
  </si>
  <si>
    <t>内油屯化粪池建设</t>
  </si>
  <si>
    <t>205</t>
  </si>
  <si>
    <t>010101002003</t>
  </si>
  <si>
    <t>挖基坑石方</t>
  </si>
  <si>
    <t>206</t>
  </si>
  <si>
    <t>桂010103003010</t>
  </si>
  <si>
    <t>207</t>
  </si>
  <si>
    <t>铺种马尼拉草草皮</t>
  </si>
  <si>
    <t>208</t>
  </si>
  <si>
    <t>砖砌化粪池</t>
  </si>
  <si>
    <t>桂010507011001</t>
  </si>
  <si>
    <t>双层加锁井盖及盖座</t>
  </si>
  <si>
    <t>个</t>
  </si>
  <si>
    <t>塑料隔网</t>
  </si>
  <si>
    <t>隔油池</t>
  </si>
  <si>
    <t>桂011709001065</t>
  </si>
  <si>
    <t>钢筋长途运输费（内油村内油屯）</t>
  </si>
  <si>
    <t>桂011709001066</t>
  </si>
  <si>
    <t>桂011709001067</t>
  </si>
  <si>
    <t>桂011709001068</t>
  </si>
  <si>
    <t>内油屯简介牌工程</t>
  </si>
  <si>
    <t>209</t>
  </si>
  <si>
    <t>210</t>
  </si>
  <si>
    <t>211</t>
  </si>
  <si>
    <t>简介牌</t>
  </si>
  <si>
    <t>212</t>
  </si>
  <si>
    <t>那感屯道路硬化</t>
  </si>
  <si>
    <t>213</t>
  </si>
  <si>
    <t>040101001009</t>
  </si>
  <si>
    <t>214</t>
  </si>
  <si>
    <t>010103002008</t>
  </si>
  <si>
    <t>215</t>
  </si>
  <si>
    <t>桂010103003011</t>
  </si>
  <si>
    <t>216</t>
  </si>
  <si>
    <t>040203007012</t>
  </si>
  <si>
    <t>217</t>
  </si>
  <si>
    <t>桂011709001072</t>
  </si>
  <si>
    <t>水泥长途运输费（同梅村那感屯）</t>
  </si>
  <si>
    <t>218</t>
  </si>
  <si>
    <t>桂011709001073</t>
  </si>
  <si>
    <t>砂长途运输费（同梅村那感屯）</t>
  </si>
  <si>
    <t>219</t>
  </si>
  <si>
    <t>桂011709001074</t>
  </si>
  <si>
    <t>碎石长途运输费（同梅村那感屯）</t>
  </si>
  <si>
    <t>220</t>
  </si>
  <si>
    <t>041106001005</t>
  </si>
  <si>
    <t>那感屯场地硬化</t>
  </si>
  <si>
    <t>221</t>
  </si>
  <si>
    <t>040101001010</t>
  </si>
  <si>
    <t>222</t>
  </si>
  <si>
    <t>010103002009</t>
  </si>
  <si>
    <t>223</t>
  </si>
  <si>
    <t>桂010103003012</t>
  </si>
  <si>
    <t>224</t>
  </si>
  <si>
    <t>040203007013</t>
  </si>
  <si>
    <t>225</t>
  </si>
  <si>
    <t>桂011709001075</t>
  </si>
  <si>
    <t>226</t>
  </si>
  <si>
    <t>桂011709001076</t>
  </si>
  <si>
    <t>227</t>
  </si>
  <si>
    <t>桂011709001077</t>
  </si>
  <si>
    <t>那感屯项目标志碑</t>
  </si>
  <si>
    <t>228</t>
  </si>
  <si>
    <t>229</t>
  </si>
  <si>
    <t>230</t>
  </si>
  <si>
    <t>231</t>
  </si>
  <si>
    <t>232</t>
  </si>
  <si>
    <t>233</t>
  </si>
  <si>
    <t>234</t>
  </si>
  <si>
    <t>235</t>
  </si>
  <si>
    <t>娘标屯道路硬化A</t>
  </si>
  <si>
    <t>236</t>
  </si>
  <si>
    <t>040101001011</t>
  </si>
  <si>
    <t>237</t>
  </si>
  <si>
    <t>010103002010</t>
  </si>
  <si>
    <t>238</t>
  </si>
  <si>
    <t>桂010103003013</t>
  </si>
  <si>
    <t>土（石）方运输增（减）m3·km</t>
  </si>
  <si>
    <t>239</t>
  </si>
  <si>
    <t>040203007014</t>
  </si>
  <si>
    <t>240</t>
  </si>
  <si>
    <t>桂011709001081</t>
  </si>
  <si>
    <t>水泥长途运输费（新圩村娘标屯）</t>
  </si>
  <si>
    <t>241</t>
  </si>
  <si>
    <t>桂011709001082</t>
  </si>
  <si>
    <t>砂长途运输费（新圩村娘标屯）</t>
  </si>
  <si>
    <t>242</t>
  </si>
  <si>
    <t>桂011709001083</t>
  </si>
  <si>
    <t>碎石长途运输费（新圩村娘标屯）</t>
  </si>
  <si>
    <t>243</t>
  </si>
  <si>
    <t>041106001006</t>
  </si>
  <si>
    <t>娘标屯道路硬化B</t>
  </si>
  <si>
    <t>244</t>
  </si>
  <si>
    <t>041001001002</t>
  </si>
  <si>
    <t>245</t>
  </si>
  <si>
    <t>040101001012</t>
  </si>
  <si>
    <t>246</t>
  </si>
  <si>
    <t>010103002011</t>
  </si>
  <si>
    <t>247</t>
  </si>
  <si>
    <t>桂010103003014</t>
  </si>
  <si>
    <t>248</t>
  </si>
  <si>
    <t>010103002012</t>
  </si>
  <si>
    <t>249</t>
  </si>
  <si>
    <t>桂010103003015</t>
  </si>
  <si>
    <t>250</t>
  </si>
  <si>
    <t>040203007015</t>
  </si>
  <si>
    <t>251</t>
  </si>
  <si>
    <t>桂011709001084</t>
  </si>
  <si>
    <t>252</t>
  </si>
  <si>
    <t>桂011709001085</t>
  </si>
  <si>
    <t>253</t>
  </si>
  <si>
    <t>桂011709001086</t>
  </si>
  <si>
    <t>娘标屯房屋拆除</t>
  </si>
  <si>
    <t>254</t>
  </si>
  <si>
    <t>房屋整体机械拆除</t>
  </si>
  <si>
    <t>桂011616003001</t>
  </si>
  <si>
    <t>255</t>
  </si>
  <si>
    <t>建筑垃圾外运</t>
  </si>
  <si>
    <t>010103002013</t>
  </si>
  <si>
    <t>256</t>
  </si>
  <si>
    <t>桂010103003016</t>
  </si>
  <si>
    <t>娘标屯项目标志碑</t>
  </si>
  <si>
    <t>257</t>
  </si>
  <si>
    <t>258</t>
  </si>
  <si>
    <t>259</t>
  </si>
  <si>
    <t>260</t>
  </si>
  <si>
    <t>261</t>
  </si>
  <si>
    <t>262</t>
  </si>
  <si>
    <t>263</t>
  </si>
  <si>
    <t>264</t>
  </si>
  <si>
    <t>真良村破除恢复硬化路面</t>
  </si>
  <si>
    <t>265</t>
  </si>
  <si>
    <t>041001001003</t>
  </si>
  <si>
    <t>266</t>
  </si>
  <si>
    <t>010103002014</t>
  </si>
  <si>
    <t>267</t>
  </si>
  <si>
    <t>桂010103003017</t>
  </si>
  <si>
    <t>268</t>
  </si>
  <si>
    <t>040203007016</t>
  </si>
  <si>
    <t>269</t>
  </si>
  <si>
    <t>桂011709001090</t>
  </si>
  <si>
    <t>水泥长途运输费（思林镇真良村）</t>
  </si>
  <si>
    <t>270</t>
  </si>
  <si>
    <t>桂011709001091</t>
  </si>
  <si>
    <t>砂长途运输费（思林镇真良村）</t>
  </si>
  <si>
    <t>271</t>
  </si>
  <si>
    <t>桂011709001092</t>
  </si>
  <si>
    <t>碎石长途运输费（思林镇真良村）</t>
  </si>
  <si>
    <t>真良村管网工程建设</t>
  </si>
  <si>
    <t>272</t>
  </si>
  <si>
    <t>010101002004</t>
  </si>
  <si>
    <t>273</t>
  </si>
  <si>
    <t>010101002005</t>
  </si>
  <si>
    <t>274</t>
  </si>
  <si>
    <t>040101002006</t>
  </si>
  <si>
    <t>275</t>
  </si>
  <si>
    <t>040101002007</t>
  </si>
  <si>
    <t>276</t>
  </si>
  <si>
    <t>040103001004</t>
  </si>
  <si>
    <t>277</t>
  </si>
  <si>
    <t>010103002015</t>
  </si>
  <si>
    <t>278</t>
  </si>
  <si>
    <t>桂010103003018</t>
  </si>
  <si>
    <t>279</t>
  </si>
  <si>
    <t>010404001003</t>
  </si>
  <si>
    <t>280</t>
  </si>
  <si>
    <t>010103001013</t>
  </si>
  <si>
    <t>281</t>
  </si>
  <si>
    <t>040501004003</t>
  </si>
  <si>
    <t>HDPE双壁波纹管DN315(环刚度：4KN/m2)</t>
  </si>
  <si>
    <t>282</t>
  </si>
  <si>
    <t>040501004004</t>
  </si>
  <si>
    <t>283</t>
  </si>
  <si>
    <t>284</t>
  </si>
  <si>
    <t>040504003002</t>
  </si>
  <si>
    <t>285</t>
  </si>
  <si>
    <t>桂011709001093</t>
  </si>
  <si>
    <t>286</t>
  </si>
  <si>
    <t>桂011709001094</t>
  </si>
  <si>
    <t>287</t>
  </si>
  <si>
    <t>桂011709001095</t>
  </si>
  <si>
    <t>288</t>
  </si>
  <si>
    <t>041106001007</t>
  </si>
  <si>
    <t>真良村混凝土涵管修建</t>
  </si>
  <si>
    <t>291</t>
  </si>
  <si>
    <t>295</t>
  </si>
  <si>
    <t>296</t>
  </si>
  <si>
    <t>297</t>
  </si>
  <si>
    <t>301</t>
  </si>
  <si>
    <t>302</t>
  </si>
  <si>
    <t>303</t>
  </si>
  <si>
    <t>真良村化粪池、隔油池建设</t>
  </si>
  <si>
    <t>304</t>
  </si>
  <si>
    <t>010101002006</t>
  </si>
  <si>
    <t>305</t>
  </si>
  <si>
    <t>桂010103003020</t>
  </si>
  <si>
    <t>306</t>
  </si>
  <si>
    <t>实心砖墙</t>
  </si>
  <si>
    <t>010401003001</t>
  </si>
  <si>
    <t>井盖砖墙底座</t>
  </si>
  <si>
    <t>底板</t>
  </si>
  <si>
    <t>垫层</t>
  </si>
  <si>
    <t>预制盖板</t>
  </si>
  <si>
    <t>现浇构件圆钢筋制安 φ10以上</t>
  </si>
  <si>
    <t>池内抹灰</t>
  </si>
  <si>
    <t>池外壁抹灰</t>
  </si>
  <si>
    <t>307</t>
  </si>
  <si>
    <t>玻璃钢化粪池</t>
  </si>
  <si>
    <t>桂010507011002</t>
  </si>
  <si>
    <t>栽植美人蕉</t>
  </si>
  <si>
    <t>隔板、排水管等零星</t>
  </si>
  <si>
    <t>项</t>
  </si>
  <si>
    <t>手摇泵</t>
  </si>
  <si>
    <t>不锈钢栏杆</t>
  </si>
  <si>
    <t>深度发酵微生物固化陶瓷填料</t>
  </si>
  <si>
    <t>桂011709001099</t>
  </si>
  <si>
    <t>钢筋长途运输费（思林镇真良村）</t>
  </si>
  <si>
    <t>桂011709001100</t>
  </si>
  <si>
    <t>桂011709001101</t>
  </si>
  <si>
    <t>桂011709001102</t>
  </si>
  <si>
    <t>外脚手架</t>
  </si>
  <si>
    <t>底板 胶合板模板 木支撑</t>
  </si>
  <si>
    <t>预制沟盖板、井盖板、井圈</t>
  </si>
  <si>
    <t>真良村简介牌工程</t>
  </si>
  <si>
    <t>308</t>
  </si>
  <si>
    <t>309</t>
  </si>
  <si>
    <t>310</t>
  </si>
  <si>
    <t>311</t>
  </si>
  <si>
    <t>那玩屯路面硬化</t>
  </si>
  <si>
    <t>312</t>
  </si>
  <si>
    <t>斗容量2.0m3以内挖掘机挖装普通土</t>
  </si>
  <si>
    <t>3.04</t>
  </si>
  <si>
    <t>1094.4</t>
  </si>
  <si>
    <t>040101001013</t>
  </si>
  <si>
    <t>利用土方</t>
  </si>
  <si>
    <t>m3</t>
  </si>
  <si>
    <t>4.78</t>
  </si>
  <si>
    <t>573.6</t>
  </si>
  <si>
    <t>机械整修路拱</t>
  </si>
  <si>
    <t>m2</t>
  </si>
  <si>
    <t>1350</t>
  </si>
  <si>
    <t>0.19</t>
  </si>
  <si>
    <t>256.5</t>
  </si>
  <si>
    <t>313</t>
  </si>
  <si>
    <t>土方弃运</t>
  </si>
  <si>
    <t>6.41</t>
  </si>
  <si>
    <t>1538.4</t>
  </si>
  <si>
    <t>010103002017</t>
  </si>
  <si>
    <t>314</t>
  </si>
  <si>
    <t>桂010103003021</t>
  </si>
  <si>
    <t>315</t>
  </si>
  <si>
    <t>23.67</t>
  </si>
  <si>
    <t>31954.5</t>
  </si>
  <si>
    <t>040202011003</t>
  </si>
  <si>
    <t>316</t>
  </si>
  <si>
    <t>C25混凝土路面</t>
  </si>
  <si>
    <t>900</t>
  </si>
  <si>
    <t>98.62</t>
  </si>
  <si>
    <t>88758</t>
  </si>
  <si>
    <t>040203007018</t>
  </si>
  <si>
    <t>317</t>
  </si>
  <si>
    <t>桂011709001106</t>
  </si>
  <si>
    <t>水泥长途运输费（坛乐村那玩屯）</t>
  </si>
  <si>
    <t>318</t>
  </si>
  <si>
    <t>桂011709001107</t>
  </si>
  <si>
    <t>砂长途运输费（坛乐村那玩屯）</t>
  </si>
  <si>
    <t>319</t>
  </si>
  <si>
    <t>桂011709001108</t>
  </si>
  <si>
    <t>碎石长途运输费（坛乐村那玩屯）</t>
  </si>
  <si>
    <t>041106001008</t>
  </si>
  <si>
    <t>那玩屯漫水桥建设</t>
  </si>
  <si>
    <t>321</t>
  </si>
  <si>
    <t>040101001014</t>
  </si>
  <si>
    <t>322</t>
  </si>
  <si>
    <t>斗容量1.0m3以内挖掘机挖基坑≤1500m3土方</t>
  </si>
  <si>
    <t>1000m3</t>
  </si>
  <si>
    <t>0.0722</t>
  </si>
  <si>
    <t>21650</t>
  </si>
  <si>
    <t>1563.78</t>
  </si>
  <si>
    <t>040101001015</t>
  </si>
  <si>
    <t>323</t>
  </si>
  <si>
    <t>夯土机夯实填土</t>
  </si>
  <si>
    <t>723.87</t>
  </si>
  <si>
    <t>040103001006</t>
  </si>
  <si>
    <t>324</t>
  </si>
  <si>
    <t>装载质量12t以内自卸汽车运土5km</t>
  </si>
  <si>
    <t>910.28</t>
  </si>
  <si>
    <t>040103002005</t>
  </si>
  <si>
    <t>325</t>
  </si>
  <si>
    <t>桂010103003022</t>
  </si>
  <si>
    <t>326</t>
  </si>
  <si>
    <t>C20片石混凝土基础</t>
  </si>
  <si>
    <t>55661.69</t>
  </si>
  <si>
    <t>040303002002</t>
  </si>
  <si>
    <t>混凝土基础</t>
  </si>
  <si>
    <t>327</t>
  </si>
  <si>
    <t>C25混凝土管壁</t>
  </si>
  <si>
    <t>77987.96</t>
  </si>
  <si>
    <t>040303003001</t>
  </si>
  <si>
    <t>混凝土承台</t>
  </si>
  <si>
    <t>328</t>
  </si>
  <si>
    <t>浆砌片石墙身</t>
  </si>
  <si>
    <t>5786.06</t>
  </si>
  <si>
    <t>040303015001</t>
  </si>
  <si>
    <t>329</t>
  </si>
  <si>
    <t>混凝土防撞扶手</t>
  </si>
  <si>
    <t>040303018001</t>
  </si>
  <si>
    <t>330</t>
  </si>
  <si>
    <t>混凝土防撞立柱</t>
  </si>
  <si>
    <t>040303018002</t>
  </si>
  <si>
    <t>331</t>
  </si>
  <si>
    <t>10m3实体</t>
  </si>
  <si>
    <t>0.4</t>
  </si>
  <si>
    <t>2454.93</t>
  </si>
  <si>
    <t>981.97</t>
  </si>
  <si>
    <t>040305001001</t>
  </si>
  <si>
    <t>332</t>
  </si>
  <si>
    <t>现浇洞口混凝土</t>
  </si>
  <si>
    <t>0.858</t>
  </si>
  <si>
    <t>5532.83</t>
  </si>
  <si>
    <t>4747.17</t>
  </si>
  <si>
    <t>040305001002</t>
  </si>
  <si>
    <t>C25水泥混凝土面层</t>
  </si>
  <si>
    <t>333</t>
  </si>
  <si>
    <t>040305001003</t>
  </si>
  <si>
    <t>C25水泥混凝土保护层</t>
  </si>
  <si>
    <t>起重机安装圆管涵管径1.0m以上</t>
  </si>
  <si>
    <t>8793.74</t>
  </si>
  <si>
    <t>334</t>
  </si>
  <si>
    <t>DN1500钢筋砼管涵（承插口）</t>
  </si>
  <si>
    <t>36.00</t>
  </si>
  <si>
    <t>040501001003</t>
  </si>
  <si>
    <t>DN1500钢筋混凝土管</t>
  </si>
  <si>
    <t>335</t>
  </si>
  <si>
    <t>桂011709001109</t>
  </si>
  <si>
    <t>钢筋长途运输费（坛乐村那玩屯）</t>
  </si>
  <si>
    <t>336</t>
  </si>
  <si>
    <t>桂011709001110</t>
  </si>
  <si>
    <t>337</t>
  </si>
  <si>
    <t>桂011709001111</t>
  </si>
  <si>
    <t>338</t>
  </si>
  <si>
    <t>桂011709001112</t>
  </si>
  <si>
    <t>339</t>
  </si>
  <si>
    <t>011702025002</t>
  </si>
  <si>
    <t>混凝土防撞立柱模板</t>
  </si>
  <si>
    <t>340</t>
  </si>
  <si>
    <t>桂011702067001</t>
  </si>
  <si>
    <t>混凝土防撞扶手模板</t>
  </si>
  <si>
    <t>那玩屯项目标志碑</t>
  </si>
  <si>
    <t>341</t>
  </si>
  <si>
    <t>人工挖运普通土第一个20m</t>
  </si>
  <si>
    <t>1000m3天然密实方</t>
  </si>
  <si>
    <t>0.0001</t>
  </si>
  <si>
    <t>23700</t>
  </si>
  <si>
    <t>1.28</t>
  </si>
  <si>
    <t>342</t>
  </si>
  <si>
    <t>343</t>
  </si>
  <si>
    <t>10m3</t>
  </si>
  <si>
    <t>0.0058</t>
  </si>
  <si>
    <t>5922.41</t>
  </si>
  <si>
    <t>34.11</t>
  </si>
  <si>
    <t>344</t>
  </si>
  <si>
    <t>标志牌基础混凝土</t>
  </si>
  <si>
    <t>0.0054</t>
  </si>
  <si>
    <t>6250</t>
  </si>
  <si>
    <t>33.75</t>
  </si>
  <si>
    <t>345</t>
  </si>
  <si>
    <t>1:2水泥砂浆抹面(厚2cm)</t>
  </si>
  <si>
    <t>100m2</t>
  </si>
  <si>
    <t>0.0074</t>
  </si>
  <si>
    <t>1914.86</t>
  </si>
  <si>
    <t>14.25</t>
  </si>
  <si>
    <t>346</t>
  </si>
  <si>
    <t>大理石板</t>
  </si>
  <si>
    <t>0.48</t>
  </si>
  <si>
    <t>347</t>
  </si>
  <si>
    <t>刻字</t>
  </si>
  <si>
    <t>819.61</t>
  </si>
  <si>
    <t>348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</si>
</sst>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0"/>
      <name val="宋体"/>
      <charset val="134"/>
    </font>
    <font>
      <b/>
      <sz val="14"/>
      <name val="宋体"/>
      <charset val="134"/>
    </font>
    <font>
      <b/>
      <sz val="16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0">
    <xf numFmtId="0" fontId="0" fillId="0" borderId="0" xfId="0"/>
    <xf numFmtId="0" fontId="0" fillId="0" borderId="0" xfId="0" applyFont="1" applyFill="1" applyAlignment="1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right" vertical="center" wrapText="1"/>
    </xf>
    <xf numFmtId="2" fontId="4" fillId="0" borderId="3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right" vertical="center" wrapText="1"/>
    </xf>
    <xf numFmtId="2" fontId="5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right" vertical="center" wrapText="1"/>
    </xf>
    <xf numFmtId="2" fontId="4" fillId="0" borderId="1" xfId="0" applyNumberFormat="1" applyFont="1" applyFill="1" applyBorder="1" applyAlignment="1">
      <alignment horizontal="right" vertical="center" wrapText="1"/>
    </xf>
    <xf numFmtId="2" fontId="4" fillId="0" borderId="4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/>
    <xf numFmtId="0" fontId="5" fillId="0" borderId="1" xfId="0" applyFont="1" applyFill="1" applyBorder="1" applyAlignment="1" quotePrefix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539"/>
  <sheetViews>
    <sheetView showGridLines="0" tabSelected="1" topLeftCell="C1" workbookViewId="0">
      <pane ySplit="2" topLeftCell="A511" activePane="bottomLeft" state="frozen"/>
      <selection/>
      <selection pane="bottomLeft" activeCell="P501" sqref="P501"/>
    </sheetView>
  </sheetViews>
  <sheetFormatPr defaultColWidth="9" defaultRowHeight="13.5"/>
  <cols>
    <col min="1" max="1" width="4.5" style="1" customWidth="1"/>
    <col min="2" max="2" width="30.7583333333333" style="1" customWidth="1"/>
    <col min="3" max="3" width="5.85833333333333" style="1" customWidth="1"/>
    <col min="4" max="4" width="9.64166666666667" style="1" customWidth="1"/>
    <col min="5" max="5" width="9.50833333333333" style="1" customWidth="1"/>
    <col min="6" max="6" width="11.675" style="1" customWidth="1"/>
    <col min="7" max="7" width="13.5666666666667" style="1" customWidth="1"/>
    <col min="8" max="8" width="30.7583333333333" style="1" customWidth="1"/>
    <col min="9" max="9" width="5.85833333333333" style="1" customWidth="1"/>
    <col min="10" max="10" width="9.64166666666667" style="1" customWidth="1"/>
    <col min="11" max="11" width="9.50833333333333" style="1" customWidth="1"/>
    <col min="12" max="12" width="11.675" style="1" customWidth="1"/>
    <col min="13" max="13" width="9.1" style="1" customWidth="1"/>
    <col min="14" max="14" width="10.375" style="1"/>
    <col min="15" max="23" width="9" style="1" customWidth="1"/>
    <col min="24" max="16381" width="9" style="1"/>
  </cols>
  <sheetData>
    <row r="1" ht="18" customHeight="1" spans="1:13">
      <c r="A1" s="2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4" t="s">
        <v>7</v>
      </c>
      <c r="I1" s="2" t="s">
        <v>2</v>
      </c>
      <c r="J1" s="2" t="s">
        <v>3</v>
      </c>
      <c r="K1" s="2" t="s">
        <v>4</v>
      </c>
      <c r="L1" s="2"/>
      <c r="M1" s="2"/>
    </row>
    <row r="2" ht="28.5" customHeight="1" spans="1:13">
      <c r="A2" s="2" t="s">
        <v>5</v>
      </c>
      <c r="B2" s="3" t="s">
        <v>5</v>
      </c>
      <c r="C2" s="2" t="s">
        <v>5</v>
      </c>
      <c r="D2" s="2" t="s">
        <v>5</v>
      </c>
      <c r="E2" s="2" t="s">
        <v>8</v>
      </c>
      <c r="F2" s="2" t="s">
        <v>9</v>
      </c>
      <c r="G2" s="2" t="s">
        <v>5</v>
      </c>
      <c r="H2" s="4" t="s">
        <v>5</v>
      </c>
      <c r="I2" s="2" t="s">
        <v>5</v>
      </c>
      <c r="J2" s="2" t="s">
        <v>5</v>
      </c>
      <c r="K2" s="2" t="s">
        <v>8</v>
      </c>
      <c r="L2" s="2" t="s">
        <v>9</v>
      </c>
      <c r="M2" s="2" t="s">
        <v>10</v>
      </c>
    </row>
    <row r="3" ht="18" customHeight="1" spans="1:24">
      <c r="A3" s="5" t="s">
        <v>5</v>
      </c>
      <c r="B3" s="6" t="s">
        <v>11</v>
      </c>
      <c r="C3" s="7" t="s">
        <v>5</v>
      </c>
      <c r="D3" s="8" t="s">
        <v>5</v>
      </c>
      <c r="E3" s="9" t="s">
        <v>5</v>
      </c>
      <c r="F3" s="9"/>
      <c r="G3" s="6" t="s">
        <v>5</v>
      </c>
      <c r="H3" s="6" t="s">
        <v>11</v>
      </c>
      <c r="I3" s="7" t="s">
        <v>5</v>
      </c>
      <c r="J3" s="8" t="s">
        <v>5</v>
      </c>
      <c r="K3" s="9" t="s">
        <v>5</v>
      </c>
      <c r="L3" s="9">
        <v>273740.24</v>
      </c>
      <c r="M3" s="18" t="s">
        <v>5</v>
      </c>
      <c r="N3" s="1">
        <f t="shared" ref="N2:N8" si="0">L3-F3</f>
        <v>273740.24</v>
      </c>
      <c r="X3" s="19" t="str">
        <f>H3</f>
        <v>龙丰屯水泥硬化地面</v>
      </c>
    </row>
    <row r="4" ht="18" customHeight="1" spans="1:14">
      <c r="A4" s="10"/>
      <c r="B4" s="11" t="s">
        <v>12</v>
      </c>
      <c r="C4" s="10" t="s">
        <v>13</v>
      </c>
      <c r="D4" s="12">
        <v>1890</v>
      </c>
      <c r="E4" s="13">
        <v>4460.4</v>
      </c>
      <c r="F4" s="13">
        <v>2.36</v>
      </c>
      <c r="G4" s="11"/>
      <c r="H4" s="11"/>
      <c r="I4" s="10"/>
      <c r="J4" s="12"/>
      <c r="K4" s="13"/>
      <c r="L4" s="13"/>
      <c r="M4" s="13"/>
      <c r="N4" s="1">
        <f t="shared" si="0"/>
        <v>-2.36</v>
      </c>
    </row>
    <row r="5" ht="18" customHeight="1" spans="1:24">
      <c r="A5" s="10" t="s">
        <v>14</v>
      </c>
      <c r="B5" s="11" t="s">
        <v>15</v>
      </c>
      <c r="C5" s="10" t="s">
        <v>13</v>
      </c>
      <c r="D5" s="12">
        <v>1890</v>
      </c>
      <c r="E5" s="13">
        <v>85.35</v>
      </c>
      <c r="F5" s="13">
        <v>161311.5</v>
      </c>
      <c r="G5" s="11" t="s">
        <v>16</v>
      </c>
      <c r="H5" s="11" t="s">
        <v>15</v>
      </c>
      <c r="I5" s="10" t="s">
        <v>13</v>
      </c>
      <c r="J5" s="12">
        <v>1691</v>
      </c>
      <c r="K5" s="13">
        <v>118.37</v>
      </c>
      <c r="L5" s="13">
        <v>200163.67</v>
      </c>
      <c r="M5" s="13" t="s">
        <v>5</v>
      </c>
      <c r="N5" s="1">
        <f t="shared" si="0"/>
        <v>38852.17</v>
      </c>
      <c r="P5" s="1" t="s">
        <v>17</v>
      </c>
      <c r="Q5" s="1" t="s">
        <v>18</v>
      </c>
      <c r="R5" s="1" t="s">
        <v>19</v>
      </c>
      <c r="S5" s="1" t="s">
        <v>20</v>
      </c>
      <c r="T5" s="1" t="s">
        <v>21</v>
      </c>
      <c r="U5" s="1" t="s">
        <v>19</v>
      </c>
      <c r="V5" s="1" t="s">
        <v>22</v>
      </c>
      <c r="W5" s="1" t="s">
        <v>23</v>
      </c>
      <c r="X5" s="1" t="str">
        <f t="shared" ref="X5:X8" si="1">H5&amp;P5&amp;D5&amp;C5&amp;Q5&amp;E5&amp;R5&amp;C5&amp;S5&amp;J5&amp;I5&amp;T5&amp;K5&amp;U5&amp;I5&amp;V5&amp;N5&amp;W5</f>
        <v>水泥混凝土送审工程量为1890㎡，送审单价为85.35元/㎡，审定工程量为1691㎡，审定单价为118.37元/㎡，核增38852.17元；</v>
      </c>
    </row>
    <row r="6" ht="18" customHeight="1" spans="1:24">
      <c r="A6" s="10" t="s">
        <v>24</v>
      </c>
      <c r="B6" s="11" t="s">
        <v>25</v>
      </c>
      <c r="C6" s="10" t="s">
        <v>26</v>
      </c>
      <c r="D6" s="12">
        <v>127.35</v>
      </c>
      <c r="E6" s="13">
        <v>74</v>
      </c>
      <c r="F6" s="13">
        <v>9423.9</v>
      </c>
      <c r="G6" s="11" t="s">
        <v>27</v>
      </c>
      <c r="H6" s="11" t="s">
        <v>28</v>
      </c>
      <c r="I6" s="10" t="s">
        <v>29</v>
      </c>
      <c r="J6" s="12">
        <v>3968.405</v>
      </c>
      <c r="K6" s="13">
        <v>1.09</v>
      </c>
      <c r="L6" s="13">
        <v>4325.56</v>
      </c>
      <c r="M6" s="13" t="s">
        <v>5</v>
      </c>
      <c r="N6" s="1">
        <f t="shared" si="0"/>
        <v>-5098.34</v>
      </c>
      <c r="P6" s="1" t="s">
        <v>17</v>
      </c>
      <c r="Q6" s="1" t="s">
        <v>18</v>
      </c>
      <c r="R6" s="1" t="s">
        <v>19</v>
      </c>
      <c r="S6" s="1" t="s">
        <v>20</v>
      </c>
      <c r="T6" s="1" t="s">
        <v>21</v>
      </c>
      <c r="U6" s="1" t="s">
        <v>19</v>
      </c>
      <c r="V6" s="1" t="s">
        <v>30</v>
      </c>
      <c r="W6" s="1" t="s">
        <v>23</v>
      </c>
      <c r="X6" s="1" t="str">
        <f t="shared" si="1"/>
        <v>水泥长途运输费（丰马村龙丰屯）送审工程量为127.35t，送审单价为74元/t，审定工程量为3968.405km.t，审定单价为1.09元/km.t，核减-5098.34元；</v>
      </c>
    </row>
    <row r="7" ht="18" customHeight="1" spans="1:24">
      <c r="A7" s="10" t="s">
        <v>31</v>
      </c>
      <c r="B7" s="11" t="s">
        <v>32</v>
      </c>
      <c r="C7" s="10" t="s">
        <v>33</v>
      </c>
      <c r="D7" s="12">
        <v>185.99</v>
      </c>
      <c r="E7" s="13">
        <v>114.7</v>
      </c>
      <c r="F7" s="13">
        <v>21333.05</v>
      </c>
      <c r="G7" s="11" t="s">
        <v>34</v>
      </c>
      <c r="H7" s="11" t="s">
        <v>35</v>
      </c>
      <c r="I7" s="10" t="s">
        <v>29</v>
      </c>
      <c r="J7" s="12">
        <v>11550.251</v>
      </c>
      <c r="K7" s="13">
        <v>1.09</v>
      </c>
      <c r="L7" s="13">
        <v>12589.77</v>
      </c>
      <c r="M7" s="13" t="s">
        <v>5</v>
      </c>
      <c r="N7" s="1">
        <f t="shared" si="0"/>
        <v>-8743.28</v>
      </c>
      <c r="P7" s="1" t="s">
        <v>17</v>
      </c>
      <c r="Q7" s="1" t="s">
        <v>18</v>
      </c>
      <c r="R7" s="1" t="s">
        <v>19</v>
      </c>
      <c r="S7" s="1" t="s">
        <v>20</v>
      </c>
      <c r="T7" s="1" t="s">
        <v>21</v>
      </c>
      <c r="U7" s="1" t="s">
        <v>19</v>
      </c>
      <c r="V7" s="1" t="s">
        <v>30</v>
      </c>
      <c r="W7" s="1" t="s">
        <v>23</v>
      </c>
      <c r="X7" s="1" t="str">
        <f t="shared" si="1"/>
        <v>砂长途运输费（丰马村龙丰屯）送审工程量为185.99m³，送审单价为114.7元/m³，审定工程量为11550.251km.t，审定单价为1.09元/km.t，核减-8743.28元；</v>
      </c>
    </row>
    <row r="8" ht="18" customHeight="1" spans="1:24">
      <c r="A8" s="10" t="s">
        <v>36</v>
      </c>
      <c r="B8" s="11" t="s">
        <v>37</v>
      </c>
      <c r="C8" s="10" t="s">
        <v>33</v>
      </c>
      <c r="D8" s="12">
        <v>289.4</v>
      </c>
      <c r="E8" s="13">
        <v>126</v>
      </c>
      <c r="F8" s="13">
        <v>36464.4</v>
      </c>
      <c r="G8" s="11" t="s">
        <v>38</v>
      </c>
      <c r="H8" s="11" t="s">
        <v>39</v>
      </c>
      <c r="I8" s="10" t="s">
        <v>29</v>
      </c>
      <c r="J8" s="12">
        <v>17392.118</v>
      </c>
      <c r="K8" s="13">
        <v>1.09</v>
      </c>
      <c r="L8" s="13">
        <v>18957.41</v>
      </c>
      <c r="M8" s="13" t="s">
        <v>5</v>
      </c>
      <c r="N8" s="1">
        <f t="shared" si="0"/>
        <v>-17506.99</v>
      </c>
      <c r="P8" s="1" t="s">
        <v>17</v>
      </c>
      <c r="Q8" s="1" t="s">
        <v>18</v>
      </c>
      <c r="R8" s="1" t="s">
        <v>19</v>
      </c>
      <c r="S8" s="1" t="s">
        <v>20</v>
      </c>
      <c r="T8" s="1" t="s">
        <v>21</v>
      </c>
      <c r="U8" s="1" t="s">
        <v>19</v>
      </c>
      <c r="V8" s="1" t="s">
        <v>30</v>
      </c>
      <c r="W8" s="1" t="s">
        <v>23</v>
      </c>
      <c r="X8" s="1" t="str">
        <f t="shared" si="1"/>
        <v>碎石长途运输费（丰马村龙丰屯）送审工程量为289.4m³，送审单价为126元/m³，审定工程量为17392.118km.t，审定单价为1.09元/km.t，核减-17506.99元；</v>
      </c>
    </row>
    <row r="9" ht="18" customHeight="1" spans="1:24">
      <c r="A9" s="5" t="s">
        <v>5</v>
      </c>
      <c r="B9" s="6" t="s">
        <v>40</v>
      </c>
      <c r="C9" s="7" t="s">
        <v>5</v>
      </c>
      <c r="D9" s="8" t="s">
        <v>5</v>
      </c>
      <c r="E9" s="9" t="s">
        <v>5</v>
      </c>
      <c r="F9" s="9"/>
      <c r="G9" s="6" t="s">
        <v>5</v>
      </c>
      <c r="H9" s="6" t="s">
        <v>40</v>
      </c>
      <c r="I9" s="7" t="s">
        <v>5</v>
      </c>
      <c r="J9" s="8" t="s">
        <v>5</v>
      </c>
      <c r="K9" s="9" t="s">
        <v>5</v>
      </c>
      <c r="L9" s="9">
        <v>10569.92</v>
      </c>
      <c r="M9" s="18" t="s">
        <v>5</v>
      </c>
      <c r="N9" s="1">
        <f t="shared" ref="N9:N22" si="2">L9-F9</f>
        <v>10569.92</v>
      </c>
      <c r="X9" s="19" t="str">
        <f>H9</f>
        <v>龙丰屯排水暗沟建设</v>
      </c>
    </row>
    <row r="10" ht="18" customHeight="1" spans="1:13">
      <c r="A10" s="14"/>
      <c r="B10" s="15" t="s">
        <v>41</v>
      </c>
      <c r="C10" s="14"/>
      <c r="D10" s="16"/>
      <c r="E10" s="17"/>
      <c r="F10" s="17"/>
      <c r="G10" s="15"/>
      <c r="H10" s="15" t="s">
        <v>41</v>
      </c>
      <c r="I10" s="14"/>
      <c r="J10" s="16"/>
      <c r="K10" s="17"/>
      <c r="L10" s="17"/>
      <c r="M10" s="17"/>
    </row>
    <row r="11" ht="18" customHeight="1" spans="1:14">
      <c r="A11" s="10" t="s">
        <v>42</v>
      </c>
      <c r="B11" s="11"/>
      <c r="C11" s="10"/>
      <c r="D11" s="12"/>
      <c r="E11" s="13"/>
      <c r="F11" s="13"/>
      <c r="G11" s="11" t="s">
        <v>43</v>
      </c>
      <c r="H11" s="11" t="s">
        <v>44</v>
      </c>
      <c r="I11" s="10" t="s">
        <v>45</v>
      </c>
      <c r="J11" s="12">
        <v>9.43</v>
      </c>
      <c r="K11" s="13">
        <v>8.1</v>
      </c>
      <c r="L11" s="13">
        <v>76.38</v>
      </c>
      <c r="M11" s="13" t="s">
        <v>5</v>
      </c>
      <c r="N11" s="1">
        <f t="shared" si="2"/>
        <v>76.38</v>
      </c>
    </row>
    <row r="12" ht="18" customHeight="1" spans="1:14">
      <c r="A12" s="10" t="s">
        <v>46</v>
      </c>
      <c r="B12" s="11" t="s">
        <v>47</v>
      </c>
      <c r="C12" s="10" t="s">
        <v>45</v>
      </c>
      <c r="D12" s="12">
        <v>22.13</v>
      </c>
      <c r="E12" s="13">
        <v>41.94</v>
      </c>
      <c r="F12" s="13">
        <v>928.13</v>
      </c>
      <c r="G12" s="11" t="s">
        <v>48</v>
      </c>
      <c r="H12" s="11" t="s">
        <v>49</v>
      </c>
      <c r="I12" s="10" t="s">
        <v>45</v>
      </c>
      <c r="J12" s="12">
        <v>12.7</v>
      </c>
      <c r="K12" s="13">
        <v>8.85</v>
      </c>
      <c r="L12" s="13">
        <v>112.4</v>
      </c>
      <c r="M12" s="13" t="s">
        <v>5</v>
      </c>
      <c r="N12" s="1">
        <f t="shared" si="2"/>
        <v>-815.73</v>
      </c>
    </row>
    <row r="13" ht="18" customHeight="1" spans="1:14">
      <c r="A13" s="10" t="s">
        <v>50</v>
      </c>
      <c r="B13" s="11" t="s">
        <v>51</v>
      </c>
      <c r="C13" s="10" t="s">
        <v>45</v>
      </c>
      <c r="D13" s="12">
        <v>12.7</v>
      </c>
      <c r="E13" s="13">
        <v>23.84</v>
      </c>
      <c r="F13" s="13">
        <v>302.77</v>
      </c>
      <c r="G13" s="11" t="s">
        <v>52</v>
      </c>
      <c r="H13" s="11" t="s">
        <v>51</v>
      </c>
      <c r="I13" s="10" t="s">
        <v>45</v>
      </c>
      <c r="J13" s="12">
        <v>12.7</v>
      </c>
      <c r="K13" s="13">
        <v>29.94</v>
      </c>
      <c r="L13" s="13">
        <v>380.24</v>
      </c>
      <c r="M13" s="13" t="s">
        <v>5</v>
      </c>
      <c r="N13" s="1">
        <f t="shared" si="2"/>
        <v>77.47</v>
      </c>
    </row>
    <row r="14" ht="18" customHeight="1" spans="1:14">
      <c r="A14" s="10" t="s">
        <v>53</v>
      </c>
      <c r="B14" s="11" t="s">
        <v>54</v>
      </c>
      <c r="C14" s="10" t="s">
        <v>45</v>
      </c>
      <c r="D14" s="12">
        <v>9.43</v>
      </c>
      <c r="E14" s="13">
        <v>27.32</v>
      </c>
      <c r="F14" s="13">
        <v>257.63</v>
      </c>
      <c r="G14" s="11" t="s">
        <v>55</v>
      </c>
      <c r="H14" s="11" t="s">
        <v>56</v>
      </c>
      <c r="I14" s="10" t="s">
        <v>45</v>
      </c>
      <c r="J14" s="12">
        <v>9.43</v>
      </c>
      <c r="K14" s="13">
        <v>6.52</v>
      </c>
      <c r="L14" s="13">
        <v>61.48</v>
      </c>
      <c r="M14" s="13" t="s">
        <v>5</v>
      </c>
      <c r="N14" s="1">
        <f t="shared" si="2"/>
        <v>-196.15</v>
      </c>
    </row>
    <row r="15" ht="18" customHeight="1" spans="1:14">
      <c r="A15" s="10" t="s">
        <v>57</v>
      </c>
      <c r="B15" s="11" t="s">
        <v>58</v>
      </c>
      <c r="C15" s="10" t="s">
        <v>59</v>
      </c>
      <c r="D15" s="12">
        <v>42.44</v>
      </c>
      <c r="E15" s="13">
        <v>2.46</v>
      </c>
      <c r="F15" s="13">
        <v>104.4</v>
      </c>
      <c r="G15" s="11" t="s">
        <v>60</v>
      </c>
      <c r="H15" s="11" t="s">
        <v>61</v>
      </c>
      <c r="I15" s="10" t="s">
        <v>59</v>
      </c>
      <c r="J15" s="12">
        <v>37.72</v>
      </c>
      <c r="K15" s="13">
        <v>2.06</v>
      </c>
      <c r="L15" s="13">
        <v>77.7</v>
      </c>
      <c r="M15" s="13" t="s">
        <v>5</v>
      </c>
      <c r="N15" s="1">
        <f t="shared" si="2"/>
        <v>-26.7</v>
      </c>
    </row>
    <row r="16" ht="18" customHeight="1" spans="1:14">
      <c r="A16" s="10" t="s">
        <v>62</v>
      </c>
      <c r="B16" s="11" t="s">
        <v>63</v>
      </c>
      <c r="C16" s="10" t="s">
        <v>64</v>
      </c>
      <c r="D16" s="12">
        <v>46</v>
      </c>
      <c r="E16" s="13">
        <v>13.85</v>
      </c>
      <c r="F16" s="13">
        <v>637.1</v>
      </c>
      <c r="G16" s="11" t="s">
        <v>65</v>
      </c>
      <c r="H16" s="11" t="s">
        <v>63</v>
      </c>
      <c r="I16" s="10" t="s">
        <v>64</v>
      </c>
      <c r="J16" s="12">
        <v>46</v>
      </c>
      <c r="K16" s="13">
        <v>35.29</v>
      </c>
      <c r="L16" s="13">
        <v>1623.34</v>
      </c>
      <c r="M16" s="13" t="s">
        <v>5</v>
      </c>
      <c r="N16" s="1">
        <f t="shared" si="2"/>
        <v>986.24</v>
      </c>
    </row>
    <row r="17" ht="18" customHeight="1" spans="1:14">
      <c r="A17" s="10" t="s">
        <v>66</v>
      </c>
      <c r="B17" s="11" t="s">
        <v>67</v>
      </c>
      <c r="C17" s="10" t="s">
        <v>45</v>
      </c>
      <c r="D17" s="12">
        <v>3.22</v>
      </c>
      <c r="E17" s="13">
        <v>513.04</v>
      </c>
      <c r="F17" s="13">
        <v>1651.99</v>
      </c>
      <c r="G17" s="11" t="s">
        <v>68</v>
      </c>
      <c r="H17" s="11" t="s">
        <v>67</v>
      </c>
      <c r="I17" s="10" t="s">
        <v>45</v>
      </c>
      <c r="J17" s="12">
        <v>3.22</v>
      </c>
      <c r="K17" s="13">
        <v>587.48</v>
      </c>
      <c r="L17" s="13">
        <v>1891.69</v>
      </c>
      <c r="M17" s="13" t="s">
        <v>5</v>
      </c>
      <c r="N17" s="1">
        <f t="shared" si="2"/>
        <v>239.7</v>
      </c>
    </row>
    <row r="18" ht="18" customHeight="1" spans="1:24">
      <c r="A18" s="10" t="s">
        <v>69</v>
      </c>
      <c r="B18" s="11" t="s">
        <v>70</v>
      </c>
      <c r="C18" s="10" t="s">
        <v>64</v>
      </c>
      <c r="D18" s="12">
        <v>46</v>
      </c>
      <c r="E18" s="13">
        <v>73.07</v>
      </c>
      <c r="F18" s="13">
        <v>3361.22</v>
      </c>
      <c r="G18" s="11" t="s">
        <v>71</v>
      </c>
      <c r="H18" s="11" t="s">
        <v>70</v>
      </c>
      <c r="I18" s="10" t="s">
        <v>64</v>
      </c>
      <c r="J18" s="12">
        <v>46</v>
      </c>
      <c r="K18" s="13">
        <v>95.66</v>
      </c>
      <c r="L18" s="13">
        <v>4400.36</v>
      </c>
      <c r="M18" s="13" t="s">
        <v>5</v>
      </c>
      <c r="N18" s="1">
        <f t="shared" si="2"/>
        <v>1039.14</v>
      </c>
      <c r="P18" s="1" t="s">
        <v>17</v>
      </c>
      <c r="Q18" s="1" t="s">
        <v>18</v>
      </c>
      <c r="R18" s="1" t="s">
        <v>19</v>
      </c>
      <c r="S18" s="1" t="s">
        <v>20</v>
      </c>
      <c r="T18" s="1" t="s">
        <v>21</v>
      </c>
      <c r="U18" s="1" t="s">
        <v>19</v>
      </c>
      <c r="V18" s="1" t="s">
        <v>22</v>
      </c>
      <c r="W18" s="1" t="s">
        <v>23</v>
      </c>
      <c r="X18" s="1" t="str">
        <f>H18&amp;P18&amp;D18&amp;C18&amp;Q18&amp;E18&amp;R18&amp;C18&amp;S18&amp;J18&amp;I18&amp;T18&amp;K18&amp;U18&amp;I18&amp;V18&amp;N18&amp;W18</f>
        <v>排水沟盖板送审工程量为46m，送审单价为73.07元/m，审定工程量为46m，审定单价为95.66元/m，核增1039.14元；</v>
      </c>
    </row>
    <row r="19" ht="18" customHeight="1" spans="1:14">
      <c r="A19" s="10" t="s">
        <v>72</v>
      </c>
      <c r="B19" s="11" t="s">
        <v>73</v>
      </c>
      <c r="C19" s="10" t="s">
        <v>26</v>
      </c>
      <c r="D19" s="12">
        <v>0.566</v>
      </c>
      <c r="E19" s="13">
        <v>74</v>
      </c>
      <c r="F19" s="13">
        <v>41.88</v>
      </c>
      <c r="G19" s="11" t="s">
        <v>74</v>
      </c>
      <c r="H19" s="11" t="s">
        <v>75</v>
      </c>
      <c r="I19" s="10" t="s">
        <v>29</v>
      </c>
      <c r="J19" s="12">
        <v>20.125</v>
      </c>
      <c r="K19" s="13">
        <v>1.09</v>
      </c>
      <c r="L19" s="13">
        <v>21.94</v>
      </c>
      <c r="M19" s="13" t="s">
        <v>5</v>
      </c>
      <c r="N19" s="1">
        <f t="shared" si="2"/>
        <v>-19.94</v>
      </c>
    </row>
    <row r="20" ht="18" customHeight="1" spans="1:14">
      <c r="A20" s="10" t="s">
        <v>76</v>
      </c>
      <c r="B20" s="11" t="s">
        <v>25</v>
      </c>
      <c r="C20" s="10" t="s">
        <v>26</v>
      </c>
      <c r="D20" s="12">
        <v>1.153</v>
      </c>
      <c r="E20" s="13">
        <v>74</v>
      </c>
      <c r="F20" s="13">
        <v>85.32</v>
      </c>
      <c r="G20" s="11" t="s">
        <v>77</v>
      </c>
      <c r="H20" s="11" t="s">
        <v>28</v>
      </c>
      <c r="I20" s="10" t="s">
        <v>29</v>
      </c>
      <c r="J20" s="12">
        <v>33.18</v>
      </c>
      <c r="K20" s="13">
        <v>1.09</v>
      </c>
      <c r="L20" s="13">
        <v>36.17</v>
      </c>
      <c r="M20" s="13" t="s">
        <v>5</v>
      </c>
      <c r="N20" s="1">
        <f t="shared" si="2"/>
        <v>-49.15</v>
      </c>
    </row>
    <row r="21" ht="18" customHeight="1" spans="1:14">
      <c r="A21" s="10" t="s">
        <v>78</v>
      </c>
      <c r="B21" s="11" t="s">
        <v>32</v>
      </c>
      <c r="C21" s="10" t="s">
        <v>45</v>
      </c>
      <c r="D21" s="12">
        <v>3.54</v>
      </c>
      <c r="E21" s="13">
        <v>114.7</v>
      </c>
      <c r="F21" s="13">
        <v>406.04</v>
      </c>
      <c r="G21" s="11" t="s">
        <v>79</v>
      </c>
      <c r="H21" s="11" t="s">
        <v>35</v>
      </c>
      <c r="I21" s="10" t="s">
        <v>29</v>
      </c>
      <c r="J21" s="12">
        <v>175.979</v>
      </c>
      <c r="K21" s="13">
        <v>1.09</v>
      </c>
      <c r="L21" s="13">
        <v>191.82</v>
      </c>
      <c r="M21" s="13" t="s">
        <v>5</v>
      </c>
      <c r="N21" s="1">
        <f t="shared" si="2"/>
        <v>-214.22</v>
      </c>
    </row>
    <row r="22" ht="18" customHeight="1" spans="1:14">
      <c r="A22" s="10" t="s">
        <v>80</v>
      </c>
      <c r="B22" s="11" t="s">
        <v>37</v>
      </c>
      <c r="C22" s="10" t="s">
        <v>45</v>
      </c>
      <c r="D22" s="12">
        <v>3.32</v>
      </c>
      <c r="E22" s="13">
        <v>126</v>
      </c>
      <c r="F22" s="13">
        <v>418.32</v>
      </c>
      <c r="G22" s="11" t="s">
        <v>81</v>
      </c>
      <c r="H22" s="11" t="s">
        <v>39</v>
      </c>
      <c r="I22" s="10" t="s">
        <v>29</v>
      </c>
      <c r="J22" s="12">
        <v>227.003</v>
      </c>
      <c r="K22" s="13">
        <v>1.09</v>
      </c>
      <c r="L22" s="13">
        <v>247.43</v>
      </c>
      <c r="M22" s="13" t="s">
        <v>5</v>
      </c>
      <c r="N22" s="1">
        <f t="shared" si="2"/>
        <v>-170.89</v>
      </c>
    </row>
    <row r="23" ht="18" customHeight="1" spans="1:13">
      <c r="A23" s="14" t="s">
        <v>5</v>
      </c>
      <c r="B23" s="15" t="s">
        <v>82</v>
      </c>
      <c r="C23" s="14" t="s">
        <v>5</v>
      </c>
      <c r="D23" s="16" t="s">
        <v>5</v>
      </c>
      <c r="E23" s="17" t="s">
        <v>5</v>
      </c>
      <c r="F23" s="17" t="s">
        <v>5</v>
      </c>
      <c r="G23" s="15" t="s">
        <v>5</v>
      </c>
      <c r="H23" s="15" t="s">
        <v>82</v>
      </c>
      <c r="I23" s="14" t="s">
        <v>5</v>
      </c>
      <c r="J23" s="16" t="s">
        <v>5</v>
      </c>
      <c r="K23" s="17" t="s">
        <v>5</v>
      </c>
      <c r="L23" s="17" t="s">
        <v>5</v>
      </c>
      <c r="M23" s="17" t="s">
        <v>5</v>
      </c>
    </row>
    <row r="24" ht="18" customHeight="1" spans="1:14">
      <c r="A24" s="10" t="s">
        <v>83</v>
      </c>
      <c r="B24" s="11" t="s">
        <v>84</v>
      </c>
      <c r="C24" s="10" t="s">
        <v>85</v>
      </c>
      <c r="D24" s="12">
        <v>35.4</v>
      </c>
      <c r="E24" s="13">
        <v>24.97</v>
      </c>
      <c r="F24" s="13">
        <v>883.94</v>
      </c>
      <c r="G24" s="11" t="s">
        <v>86</v>
      </c>
      <c r="H24" s="11" t="s">
        <v>87</v>
      </c>
      <c r="I24" s="10" t="s">
        <v>85</v>
      </c>
      <c r="J24" s="12">
        <v>1</v>
      </c>
      <c r="K24" s="13">
        <v>1070.46</v>
      </c>
      <c r="L24" s="13">
        <v>1070.46</v>
      </c>
      <c r="M24" s="13" t="s">
        <v>5</v>
      </c>
      <c r="N24" s="1">
        <f>L24-F24</f>
        <v>186.52</v>
      </c>
    </row>
    <row r="25" ht="18" customHeight="1" spans="1:24">
      <c r="A25" s="5" t="s">
        <v>5</v>
      </c>
      <c r="B25" s="6" t="s">
        <v>88</v>
      </c>
      <c r="C25" s="7" t="s">
        <v>5</v>
      </c>
      <c r="D25" s="8" t="s">
        <v>5</v>
      </c>
      <c r="E25" s="9" t="s">
        <v>5</v>
      </c>
      <c r="F25" s="9"/>
      <c r="G25" s="6" t="s">
        <v>5</v>
      </c>
      <c r="H25" s="6" t="s">
        <v>88</v>
      </c>
      <c r="I25" s="7" t="s">
        <v>5</v>
      </c>
      <c r="J25" s="8" t="s">
        <v>5</v>
      </c>
      <c r="K25" s="9" t="s">
        <v>5</v>
      </c>
      <c r="L25" s="9">
        <v>12564.49</v>
      </c>
      <c r="M25" s="18" t="s">
        <v>5</v>
      </c>
      <c r="N25" s="1">
        <f t="shared" ref="N25:N88" si="3">L25-F25</f>
        <v>12564.49</v>
      </c>
      <c r="X25" s="19" t="str">
        <f>H25</f>
        <v>龙丰屯台阶建设</v>
      </c>
    </row>
    <row r="26" ht="18" customHeight="1" spans="1:13">
      <c r="A26" s="14" t="s">
        <v>5</v>
      </c>
      <c r="B26" s="15" t="s">
        <v>41</v>
      </c>
      <c r="C26" s="14" t="s">
        <v>5</v>
      </c>
      <c r="D26" s="16" t="s">
        <v>5</v>
      </c>
      <c r="E26" s="17" t="s">
        <v>5</v>
      </c>
      <c r="F26" s="17"/>
      <c r="G26" s="15" t="s">
        <v>5</v>
      </c>
      <c r="H26" s="15" t="s">
        <v>41</v>
      </c>
      <c r="I26" s="14" t="s">
        <v>5</v>
      </c>
      <c r="J26" s="16" t="s">
        <v>5</v>
      </c>
      <c r="K26" s="17" t="s">
        <v>5</v>
      </c>
      <c r="L26" s="17"/>
      <c r="M26" s="17"/>
    </row>
    <row r="27" ht="18" customHeight="1" spans="1:14">
      <c r="A27" s="10" t="s">
        <v>89</v>
      </c>
      <c r="B27" s="11" t="s">
        <v>90</v>
      </c>
      <c r="C27" s="10" t="s">
        <v>13</v>
      </c>
      <c r="D27" s="12">
        <v>95.45</v>
      </c>
      <c r="E27" s="13">
        <v>6.48</v>
      </c>
      <c r="F27" s="13">
        <v>618.52</v>
      </c>
      <c r="G27" s="11" t="s">
        <v>91</v>
      </c>
      <c r="H27" s="11" t="s">
        <v>90</v>
      </c>
      <c r="I27" s="10" t="s">
        <v>13</v>
      </c>
      <c r="J27" s="12">
        <v>95.45</v>
      </c>
      <c r="K27" s="13">
        <v>6.48</v>
      </c>
      <c r="L27" s="13">
        <v>618.52</v>
      </c>
      <c r="M27" s="13" t="s">
        <v>5</v>
      </c>
      <c r="N27" s="1">
        <f t="shared" si="3"/>
        <v>0</v>
      </c>
    </row>
    <row r="28" ht="18" customHeight="1" spans="1:24">
      <c r="A28" s="10" t="s">
        <v>92</v>
      </c>
      <c r="B28" s="11" t="s">
        <v>93</v>
      </c>
      <c r="C28" s="10" t="s">
        <v>33</v>
      </c>
      <c r="D28" s="12">
        <v>9.54</v>
      </c>
      <c r="E28" s="13">
        <v>795.71</v>
      </c>
      <c r="F28" s="13">
        <v>7591.07</v>
      </c>
      <c r="G28" s="11" t="s">
        <v>94</v>
      </c>
      <c r="H28" s="11" t="s">
        <v>93</v>
      </c>
      <c r="I28" s="10" t="s">
        <v>33</v>
      </c>
      <c r="J28" s="12">
        <v>9.54</v>
      </c>
      <c r="K28" s="13">
        <v>980.72</v>
      </c>
      <c r="L28" s="13">
        <v>9356.07</v>
      </c>
      <c r="M28" s="13" t="s">
        <v>5</v>
      </c>
      <c r="N28" s="1">
        <f t="shared" si="3"/>
        <v>1765</v>
      </c>
      <c r="P28" s="1" t="s">
        <v>17</v>
      </c>
      <c r="Q28" s="1" t="s">
        <v>18</v>
      </c>
      <c r="R28" s="1" t="s">
        <v>19</v>
      </c>
      <c r="S28" s="1" t="s">
        <v>20</v>
      </c>
      <c r="T28" s="1" t="s">
        <v>21</v>
      </c>
      <c r="U28" s="1" t="s">
        <v>19</v>
      </c>
      <c r="V28" s="1" t="s">
        <v>22</v>
      </c>
      <c r="W28" s="1" t="s">
        <v>23</v>
      </c>
      <c r="X28" s="1" t="str">
        <f>H28&amp;P28&amp;D28&amp;C28&amp;Q28&amp;E28&amp;R28&amp;C28&amp;S28&amp;J28&amp;I28&amp;T28&amp;K28&amp;U28&amp;I28&amp;V28&amp;N28&amp;W28</f>
        <v>台阶送审工程量为9.54m³，送审单价为795.71元/m³，审定工程量为9.54m³，审定单价为980.72元/m³，核增1765元；</v>
      </c>
    </row>
    <row r="29" ht="18" customHeight="1" spans="1:14">
      <c r="A29" s="10"/>
      <c r="B29" s="11" t="s">
        <v>25</v>
      </c>
      <c r="C29" s="10" t="s">
        <v>26</v>
      </c>
      <c r="D29" s="12">
        <v>2.256</v>
      </c>
      <c r="E29" s="13">
        <v>74</v>
      </c>
      <c r="F29" s="13">
        <v>166.94</v>
      </c>
      <c r="G29" s="11"/>
      <c r="H29" s="11" t="s">
        <v>28</v>
      </c>
      <c r="I29" s="10" t="s">
        <v>29</v>
      </c>
      <c r="J29" s="12">
        <v>107.555</v>
      </c>
      <c r="K29" s="13">
        <v>1</v>
      </c>
      <c r="L29" s="13">
        <v>107.56</v>
      </c>
      <c r="M29" s="13"/>
      <c r="N29" s="1">
        <f t="shared" si="3"/>
        <v>-59.38</v>
      </c>
    </row>
    <row r="30" ht="18" customHeight="1" spans="1:14">
      <c r="A30" s="10"/>
      <c r="B30" s="11" t="s">
        <v>32</v>
      </c>
      <c r="C30" s="10" t="s">
        <v>45</v>
      </c>
      <c r="D30" s="12">
        <v>6.11</v>
      </c>
      <c r="E30" s="13">
        <v>114.7</v>
      </c>
      <c r="F30" s="13">
        <v>700.82</v>
      </c>
      <c r="G30" s="11"/>
      <c r="H30" s="11" t="s">
        <v>35</v>
      </c>
      <c r="I30" s="10" t="s">
        <v>29</v>
      </c>
      <c r="J30" s="12">
        <v>520.754</v>
      </c>
      <c r="K30" s="13">
        <v>1</v>
      </c>
      <c r="L30" s="13">
        <v>520.75</v>
      </c>
      <c r="M30" s="13"/>
      <c r="N30" s="1">
        <f t="shared" si="3"/>
        <v>-180.07</v>
      </c>
    </row>
    <row r="31" ht="18" customHeight="1" spans="1:14">
      <c r="A31" s="10"/>
      <c r="B31" s="11" t="s">
        <v>37</v>
      </c>
      <c r="C31" s="10" t="s">
        <v>45</v>
      </c>
      <c r="D31" s="12">
        <v>8.19</v>
      </c>
      <c r="E31" s="13">
        <v>126</v>
      </c>
      <c r="F31" s="13">
        <v>1031.94</v>
      </c>
      <c r="G31" s="11"/>
      <c r="H31" s="11" t="s">
        <v>39</v>
      </c>
      <c r="I31" s="10" t="s">
        <v>29</v>
      </c>
      <c r="J31" s="12">
        <v>552.96</v>
      </c>
      <c r="K31" s="13">
        <v>1</v>
      </c>
      <c r="L31" s="13">
        <v>552.96</v>
      </c>
      <c r="M31" s="13"/>
      <c r="N31" s="1">
        <f t="shared" si="3"/>
        <v>-478.98</v>
      </c>
    </row>
    <row r="32" ht="18" customHeight="1" spans="1:13">
      <c r="A32" s="14" t="s">
        <v>95</v>
      </c>
      <c r="B32" s="15" t="s">
        <v>82</v>
      </c>
      <c r="C32" s="14" t="s">
        <v>5</v>
      </c>
      <c r="D32" s="16" t="s">
        <v>5</v>
      </c>
      <c r="E32" s="17" t="s">
        <v>5</v>
      </c>
      <c r="F32" s="17"/>
      <c r="G32" s="15" t="s">
        <v>5</v>
      </c>
      <c r="H32" s="15" t="s">
        <v>82</v>
      </c>
      <c r="I32" s="14" t="s">
        <v>5</v>
      </c>
      <c r="J32" s="16" t="s">
        <v>5</v>
      </c>
      <c r="K32" s="17" t="s">
        <v>5</v>
      </c>
      <c r="L32" s="17"/>
      <c r="M32" s="17"/>
    </row>
    <row r="33" ht="18" customHeight="1" spans="1:14">
      <c r="A33" s="10" t="s">
        <v>96</v>
      </c>
      <c r="B33" s="11" t="s">
        <v>97</v>
      </c>
      <c r="C33" s="10" t="s">
        <v>13</v>
      </c>
      <c r="D33" s="12">
        <v>95.45</v>
      </c>
      <c r="E33" s="13">
        <v>39.89</v>
      </c>
      <c r="F33" s="13">
        <v>3807.5</v>
      </c>
      <c r="G33" s="11" t="s">
        <v>98</v>
      </c>
      <c r="H33" s="11" t="s">
        <v>97</v>
      </c>
      <c r="I33" s="10" t="s">
        <v>13</v>
      </c>
      <c r="J33" s="12">
        <v>95.45</v>
      </c>
      <c r="K33" s="13">
        <v>39.85</v>
      </c>
      <c r="L33" s="13">
        <v>3803.68</v>
      </c>
      <c r="M33" s="13" t="s">
        <v>5</v>
      </c>
      <c r="N33" s="1">
        <f t="shared" si="3"/>
        <v>-3.82000000000016</v>
      </c>
    </row>
    <row r="34" ht="18" customHeight="1" spans="1:14">
      <c r="A34" s="5" t="s">
        <v>5</v>
      </c>
      <c r="B34" s="6" t="s">
        <v>99</v>
      </c>
      <c r="C34" s="7" t="s">
        <v>5</v>
      </c>
      <c r="D34" s="8" t="s">
        <v>5</v>
      </c>
      <c r="E34" s="9" t="s">
        <v>5</v>
      </c>
      <c r="F34" s="9"/>
      <c r="G34" s="6" t="s">
        <v>5</v>
      </c>
      <c r="H34" s="6" t="s">
        <v>99</v>
      </c>
      <c r="I34" s="7" t="s">
        <v>5</v>
      </c>
      <c r="J34" s="8" t="s">
        <v>5</v>
      </c>
      <c r="K34" s="9" t="s">
        <v>5</v>
      </c>
      <c r="L34" s="9">
        <v>766.84</v>
      </c>
      <c r="M34" s="18" t="s">
        <v>5</v>
      </c>
      <c r="N34" s="1">
        <f t="shared" si="3"/>
        <v>766.84</v>
      </c>
    </row>
    <row r="35" ht="18" customHeight="1" spans="1:13">
      <c r="A35" s="10" t="s">
        <v>5</v>
      </c>
      <c r="B35" s="11" t="s">
        <v>41</v>
      </c>
      <c r="C35" s="10" t="s">
        <v>5</v>
      </c>
      <c r="D35" s="12" t="s">
        <v>5</v>
      </c>
      <c r="E35" s="13" t="s">
        <v>5</v>
      </c>
      <c r="F35" s="13"/>
      <c r="G35" s="11" t="s">
        <v>5</v>
      </c>
      <c r="H35" s="11" t="s">
        <v>41</v>
      </c>
      <c r="I35" s="10" t="s">
        <v>5</v>
      </c>
      <c r="J35" s="12" t="s">
        <v>5</v>
      </c>
      <c r="K35" s="13" t="s">
        <v>5</v>
      </c>
      <c r="L35" s="13"/>
      <c r="M35" s="13"/>
    </row>
    <row r="36" ht="18" customHeight="1" spans="1:14">
      <c r="A36" s="10" t="s">
        <v>100</v>
      </c>
      <c r="B36" s="11" t="s">
        <v>101</v>
      </c>
      <c r="C36" s="10" t="s">
        <v>45</v>
      </c>
      <c r="D36" s="12">
        <v>0.32</v>
      </c>
      <c r="E36" s="13">
        <v>34.7</v>
      </c>
      <c r="F36" s="13">
        <v>11.1</v>
      </c>
      <c r="G36" s="11"/>
      <c r="H36" s="11"/>
      <c r="I36" s="10"/>
      <c r="J36" s="12"/>
      <c r="K36" s="13"/>
      <c r="L36" s="13"/>
      <c r="M36" s="13" t="s">
        <v>5</v>
      </c>
      <c r="N36" s="1">
        <f t="shared" si="3"/>
        <v>-11.1</v>
      </c>
    </row>
    <row r="37" ht="18" customHeight="1" spans="1:14">
      <c r="A37" s="10" t="s">
        <v>102</v>
      </c>
      <c r="B37" s="11" t="s">
        <v>51</v>
      </c>
      <c r="C37" s="10" t="s">
        <v>45</v>
      </c>
      <c r="D37" s="12">
        <v>0.27</v>
      </c>
      <c r="E37" s="13">
        <v>23.68</v>
      </c>
      <c r="F37" s="13">
        <v>6.39</v>
      </c>
      <c r="G37" s="11"/>
      <c r="H37" s="11"/>
      <c r="I37" s="10"/>
      <c r="J37" s="12"/>
      <c r="K37" s="13"/>
      <c r="L37" s="13"/>
      <c r="M37" s="13" t="s">
        <v>5</v>
      </c>
      <c r="N37" s="1">
        <f t="shared" si="3"/>
        <v>-6.39</v>
      </c>
    </row>
    <row r="38" ht="18" customHeight="1" spans="1:14">
      <c r="A38" s="10" t="s">
        <v>103</v>
      </c>
      <c r="B38" s="11" t="s">
        <v>104</v>
      </c>
      <c r="C38" s="10" t="s">
        <v>45</v>
      </c>
      <c r="D38" s="12">
        <v>0.06</v>
      </c>
      <c r="E38" s="13">
        <v>463.55</v>
      </c>
      <c r="F38" s="13">
        <v>27.81</v>
      </c>
      <c r="G38" s="11"/>
      <c r="H38" s="11"/>
      <c r="I38" s="10"/>
      <c r="J38" s="12"/>
      <c r="K38" s="13"/>
      <c r="L38" s="13"/>
      <c r="M38" s="13" t="s">
        <v>5</v>
      </c>
      <c r="N38" s="1">
        <f t="shared" si="3"/>
        <v>-27.81</v>
      </c>
    </row>
    <row r="39" ht="18" customHeight="1" spans="1:14">
      <c r="A39" s="10" t="s">
        <v>105</v>
      </c>
      <c r="B39" s="11" t="s">
        <v>106</v>
      </c>
      <c r="C39" s="10" t="s">
        <v>45</v>
      </c>
      <c r="D39" s="12" t="s">
        <v>107</v>
      </c>
      <c r="E39" s="13">
        <v>456.83</v>
      </c>
      <c r="F39" s="13">
        <v>22.84</v>
      </c>
      <c r="G39" s="11"/>
      <c r="H39" s="11"/>
      <c r="I39" s="10"/>
      <c r="J39" s="12"/>
      <c r="K39" s="13"/>
      <c r="L39" s="13"/>
      <c r="M39" s="13" t="s">
        <v>5</v>
      </c>
      <c r="N39" s="1">
        <f t="shared" si="3"/>
        <v>-22.84</v>
      </c>
    </row>
    <row r="40" ht="18" customHeight="1" spans="1:14">
      <c r="A40" s="10" t="s">
        <v>108</v>
      </c>
      <c r="B40" s="11" t="s">
        <v>109</v>
      </c>
      <c r="C40" s="10" t="s">
        <v>13</v>
      </c>
      <c r="D40" s="12">
        <v>0.48</v>
      </c>
      <c r="E40" s="13">
        <v>49.7</v>
      </c>
      <c r="F40" s="13">
        <v>23.86</v>
      </c>
      <c r="G40" s="11"/>
      <c r="H40" s="11"/>
      <c r="I40" s="10"/>
      <c r="J40" s="12"/>
      <c r="K40" s="13"/>
      <c r="L40" s="13"/>
      <c r="M40" s="13" t="s">
        <v>5</v>
      </c>
      <c r="N40" s="1">
        <f t="shared" si="3"/>
        <v>-23.86</v>
      </c>
    </row>
    <row r="41" ht="18" customHeight="1" spans="1:14">
      <c r="A41" s="10" t="s">
        <v>110</v>
      </c>
      <c r="B41" s="11" t="s">
        <v>111</v>
      </c>
      <c r="C41" s="10" t="s">
        <v>13</v>
      </c>
      <c r="D41" s="12">
        <v>0.48</v>
      </c>
      <c r="E41" s="13">
        <v>286.66</v>
      </c>
      <c r="F41" s="13">
        <v>137.6</v>
      </c>
      <c r="G41" s="11"/>
      <c r="H41" s="11"/>
      <c r="I41" s="10"/>
      <c r="J41" s="12"/>
      <c r="K41" s="13"/>
      <c r="L41" s="13"/>
      <c r="M41" s="13" t="s">
        <v>5</v>
      </c>
      <c r="N41" s="1">
        <f t="shared" si="3"/>
        <v>-137.6</v>
      </c>
    </row>
    <row r="42" ht="18" customHeight="1" spans="1:14">
      <c r="A42" s="10" t="s">
        <v>112</v>
      </c>
      <c r="B42" s="11" t="s">
        <v>113</v>
      </c>
      <c r="C42" s="10" t="s">
        <v>114</v>
      </c>
      <c r="D42" s="12">
        <v>1</v>
      </c>
      <c r="E42" s="13">
        <v>500</v>
      </c>
      <c r="F42" s="13">
        <v>500</v>
      </c>
      <c r="G42" s="11"/>
      <c r="H42" s="11"/>
      <c r="I42" s="10"/>
      <c r="J42" s="12"/>
      <c r="K42" s="13"/>
      <c r="L42" s="13"/>
      <c r="M42" s="13" t="s">
        <v>5</v>
      </c>
      <c r="N42" s="1">
        <f t="shared" si="3"/>
        <v>-500</v>
      </c>
    </row>
    <row r="43" ht="18" customHeight="1" spans="1:14">
      <c r="A43" s="10"/>
      <c r="B43" s="11" t="s">
        <v>25</v>
      </c>
      <c r="C43" s="10" t="s">
        <v>26</v>
      </c>
      <c r="D43" s="12">
        <v>0.027</v>
      </c>
      <c r="E43" s="13">
        <v>74</v>
      </c>
      <c r="F43" s="13">
        <v>2</v>
      </c>
      <c r="G43" s="11"/>
      <c r="H43" s="11"/>
      <c r="I43" s="10"/>
      <c r="J43" s="12"/>
      <c r="K43" s="13"/>
      <c r="L43" s="13"/>
      <c r="M43" s="13"/>
      <c r="N43" s="1">
        <f t="shared" si="3"/>
        <v>-2</v>
      </c>
    </row>
    <row r="44" ht="18" customHeight="1" spans="1:14">
      <c r="A44" s="10"/>
      <c r="B44" s="11" t="s">
        <v>32</v>
      </c>
      <c r="C44" s="10" t="s">
        <v>45</v>
      </c>
      <c r="D44" s="12">
        <v>0.07</v>
      </c>
      <c r="E44" s="13">
        <v>114.7</v>
      </c>
      <c r="F44" s="13">
        <v>8.03</v>
      </c>
      <c r="G44" s="11"/>
      <c r="H44" s="11"/>
      <c r="I44" s="10"/>
      <c r="J44" s="12"/>
      <c r="K44" s="13"/>
      <c r="L44" s="13"/>
      <c r="M44" s="13"/>
      <c r="N44" s="1">
        <f t="shared" si="3"/>
        <v>-8.03</v>
      </c>
    </row>
    <row r="45" ht="18" customHeight="1" spans="1:14">
      <c r="A45" s="10"/>
      <c r="B45" s="11" t="s">
        <v>37</v>
      </c>
      <c r="C45" s="10" t="s">
        <v>45</v>
      </c>
      <c r="D45" s="12">
        <v>0.04</v>
      </c>
      <c r="E45" s="13">
        <v>126</v>
      </c>
      <c r="F45" s="13">
        <v>5.04</v>
      </c>
      <c r="G45" s="11"/>
      <c r="H45" s="11"/>
      <c r="I45" s="10"/>
      <c r="J45" s="12"/>
      <c r="K45" s="13"/>
      <c r="L45" s="13"/>
      <c r="M45" s="13"/>
      <c r="N45" s="1">
        <f t="shared" si="3"/>
        <v>-5.04</v>
      </c>
    </row>
    <row r="46" ht="18" customHeight="1" spans="1:13">
      <c r="A46" s="14" t="s">
        <v>5</v>
      </c>
      <c r="B46" s="15" t="s">
        <v>82</v>
      </c>
      <c r="C46" s="14" t="s">
        <v>5</v>
      </c>
      <c r="D46" s="16" t="s">
        <v>5</v>
      </c>
      <c r="E46" s="17" t="s">
        <v>5</v>
      </c>
      <c r="F46" s="17"/>
      <c r="G46" s="15" t="s">
        <v>5</v>
      </c>
      <c r="H46" s="15" t="s">
        <v>82</v>
      </c>
      <c r="I46" s="14" t="s">
        <v>5</v>
      </c>
      <c r="J46" s="16" t="s">
        <v>5</v>
      </c>
      <c r="K46" s="17" t="s">
        <v>5</v>
      </c>
      <c r="L46" s="17"/>
      <c r="M46" s="17"/>
    </row>
    <row r="47" ht="18" customHeight="1" spans="1:14">
      <c r="A47" s="10" t="s">
        <v>115</v>
      </c>
      <c r="B47" s="11" t="s">
        <v>116</v>
      </c>
      <c r="C47" s="10" t="s">
        <v>13</v>
      </c>
      <c r="D47" s="12">
        <v>0.54</v>
      </c>
      <c r="E47" s="13">
        <v>46.18</v>
      </c>
      <c r="F47" s="13">
        <v>24.94</v>
      </c>
      <c r="G47" s="11"/>
      <c r="H47" s="11"/>
      <c r="I47" s="10"/>
      <c r="J47" s="12"/>
      <c r="K47" s="13"/>
      <c r="L47" s="13"/>
      <c r="M47" s="13" t="s">
        <v>5</v>
      </c>
      <c r="N47" s="1">
        <f t="shared" si="3"/>
        <v>-24.94</v>
      </c>
    </row>
    <row r="48" ht="18" customHeight="1" spans="1:24">
      <c r="A48" s="5" t="s">
        <v>5</v>
      </c>
      <c r="B48" s="6" t="s">
        <v>117</v>
      </c>
      <c r="C48" s="7" t="s">
        <v>5</v>
      </c>
      <c r="D48" s="8" t="s">
        <v>5</v>
      </c>
      <c r="E48" s="9" t="s">
        <v>5</v>
      </c>
      <c r="F48" s="9"/>
      <c r="G48" s="6" t="s">
        <v>5</v>
      </c>
      <c r="H48" s="6" t="s">
        <v>117</v>
      </c>
      <c r="I48" s="7" t="s">
        <v>5</v>
      </c>
      <c r="J48" s="8" t="s">
        <v>5</v>
      </c>
      <c r="K48" s="9" t="s">
        <v>5</v>
      </c>
      <c r="L48" s="9">
        <v>44252.32</v>
      </c>
      <c r="M48" s="18" t="s">
        <v>5</v>
      </c>
      <c r="N48" s="1">
        <f t="shared" si="3"/>
        <v>44252.32</v>
      </c>
      <c r="X48" s="19" t="str">
        <f>H48</f>
        <v>岜独屯太阳能路灯安装</v>
      </c>
    </row>
    <row r="49" ht="18" customHeight="1" spans="1:13">
      <c r="A49" s="14" t="s">
        <v>5</v>
      </c>
      <c r="B49" s="15" t="s">
        <v>41</v>
      </c>
      <c r="C49" s="14" t="s">
        <v>5</v>
      </c>
      <c r="D49" s="16" t="s">
        <v>5</v>
      </c>
      <c r="E49" s="17" t="s">
        <v>5</v>
      </c>
      <c r="F49" s="17"/>
      <c r="G49" s="15" t="s">
        <v>5</v>
      </c>
      <c r="H49" s="15" t="s">
        <v>41</v>
      </c>
      <c r="I49" s="14" t="s">
        <v>5</v>
      </c>
      <c r="J49" s="16" t="s">
        <v>5</v>
      </c>
      <c r="K49" s="17" t="s">
        <v>5</v>
      </c>
      <c r="L49" s="17"/>
      <c r="M49" s="17"/>
    </row>
    <row r="50" ht="18" customHeight="1" spans="1:14">
      <c r="A50" s="10" t="s">
        <v>118</v>
      </c>
      <c r="B50" s="11" t="s">
        <v>119</v>
      </c>
      <c r="C50" s="10" t="s">
        <v>45</v>
      </c>
      <c r="D50" s="12">
        <v>16.32</v>
      </c>
      <c r="E50" s="13">
        <v>6.75</v>
      </c>
      <c r="F50" s="13">
        <v>110.16</v>
      </c>
      <c r="G50" s="11" t="s">
        <v>120</v>
      </c>
      <c r="H50" s="11" t="s">
        <v>121</v>
      </c>
      <c r="I50" s="10" t="s">
        <v>45</v>
      </c>
      <c r="J50" s="12">
        <v>16.32</v>
      </c>
      <c r="K50" s="13">
        <v>5.16</v>
      </c>
      <c r="L50" s="13">
        <v>84.21</v>
      </c>
      <c r="M50" s="13" t="s">
        <v>5</v>
      </c>
      <c r="N50" s="1">
        <f t="shared" si="3"/>
        <v>-25.95</v>
      </c>
    </row>
    <row r="51" ht="18" customHeight="1" spans="1:14">
      <c r="A51" s="10" t="s">
        <v>122</v>
      </c>
      <c r="B51" s="11" t="s">
        <v>51</v>
      </c>
      <c r="C51" s="10" t="s">
        <v>45</v>
      </c>
      <c r="D51" s="12">
        <v>11.48</v>
      </c>
      <c r="E51" s="13">
        <v>20.91</v>
      </c>
      <c r="F51" s="13">
        <v>240.05</v>
      </c>
      <c r="G51" s="11" t="s">
        <v>123</v>
      </c>
      <c r="H51" s="11" t="s">
        <v>124</v>
      </c>
      <c r="I51" s="10" t="s">
        <v>45</v>
      </c>
      <c r="J51" s="12">
        <v>4.84</v>
      </c>
      <c r="K51" s="13">
        <v>14.45</v>
      </c>
      <c r="L51" s="13">
        <v>69.94</v>
      </c>
      <c r="M51" s="13" t="s">
        <v>5</v>
      </c>
      <c r="N51" s="1">
        <f t="shared" si="3"/>
        <v>-170.11</v>
      </c>
    </row>
    <row r="52" ht="18" customHeight="1" spans="1:14">
      <c r="A52" s="10" t="s">
        <v>125</v>
      </c>
      <c r="B52" s="11" t="s">
        <v>54</v>
      </c>
      <c r="C52" s="10" t="s">
        <v>45</v>
      </c>
      <c r="D52" s="12">
        <v>4.84</v>
      </c>
      <c r="E52" s="13">
        <v>6.31</v>
      </c>
      <c r="F52" s="13">
        <v>30.54</v>
      </c>
      <c r="G52" s="11" t="s">
        <v>126</v>
      </c>
      <c r="H52" s="11" t="s">
        <v>51</v>
      </c>
      <c r="I52" s="10" t="s">
        <v>45</v>
      </c>
      <c r="J52" s="12">
        <v>16.32</v>
      </c>
      <c r="K52" s="13">
        <v>32.29</v>
      </c>
      <c r="L52" s="13">
        <v>526.97</v>
      </c>
      <c r="M52" s="13" t="s">
        <v>5</v>
      </c>
      <c r="N52" s="1">
        <f t="shared" si="3"/>
        <v>496.43</v>
      </c>
    </row>
    <row r="53" ht="18" customHeight="1" spans="1:14">
      <c r="A53" s="10" t="s">
        <v>127</v>
      </c>
      <c r="B53" s="11" t="s">
        <v>58</v>
      </c>
      <c r="C53" s="10" t="s">
        <v>59</v>
      </c>
      <c r="D53" s="12">
        <v>19.36</v>
      </c>
      <c r="E53" s="13">
        <v>1.84</v>
      </c>
      <c r="F53" s="13">
        <v>35.62</v>
      </c>
      <c r="G53" s="11" t="s">
        <v>128</v>
      </c>
      <c r="H53" s="11" t="s">
        <v>61</v>
      </c>
      <c r="I53" s="10" t="s">
        <v>59</v>
      </c>
      <c r="J53" s="12">
        <v>19.36</v>
      </c>
      <c r="K53" s="13">
        <v>2.66</v>
      </c>
      <c r="L53" s="13">
        <v>51.5</v>
      </c>
      <c r="M53" s="13" t="s">
        <v>5</v>
      </c>
      <c r="N53" s="1">
        <f t="shared" si="3"/>
        <v>15.88</v>
      </c>
    </row>
    <row r="54" ht="18" customHeight="1" spans="1:24">
      <c r="A54" s="10" t="s">
        <v>129</v>
      </c>
      <c r="B54" s="11" t="s">
        <v>130</v>
      </c>
      <c r="C54" s="10" t="s">
        <v>131</v>
      </c>
      <c r="D54" s="12">
        <v>16</v>
      </c>
      <c r="E54" s="13">
        <v>3371.8</v>
      </c>
      <c r="F54" s="13">
        <v>53948.8</v>
      </c>
      <c r="G54" s="11" t="s">
        <v>132</v>
      </c>
      <c r="H54" s="11" t="s">
        <v>130</v>
      </c>
      <c r="I54" s="10" t="s">
        <v>131</v>
      </c>
      <c r="J54" s="12">
        <v>16</v>
      </c>
      <c r="K54" s="13">
        <v>2019.81</v>
      </c>
      <c r="L54" s="13">
        <v>32316.96</v>
      </c>
      <c r="M54" s="13" t="s">
        <v>5</v>
      </c>
      <c r="N54" s="1">
        <f t="shared" si="3"/>
        <v>-21631.84</v>
      </c>
      <c r="P54" s="1" t="s">
        <v>17</v>
      </c>
      <c r="Q54" s="1" t="s">
        <v>18</v>
      </c>
      <c r="R54" s="1" t="s">
        <v>19</v>
      </c>
      <c r="S54" s="1" t="s">
        <v>20</v>
      </c>
      <c r="T54" s="1" t="s">
        <v>21</v>
      </c>
      <c r="U54" s="1" t="s">
        <v>19</v>
      </c>
      <c r="V54" s="1" t="s">
        <v>30</v>
      </c>
      <c r="W54" s="1" t="s">
        <v>23</v>
      </c>
      <c r="X54" s="1" t="str">
        <f>H54&amp;P54&amp;D54&amp;C54&amp;Q54&amp;E54&amp;R54&amp;C54&amp;S54&amp;J54&amp;I54&amp;T54&amp;K54&amp;U54&amp;I54&amp;V54&amp;N54&amp;W54</f>
        <v>LED单臂太阳能路灯  H=6m 臂长=1.2m送审工程量为16套，送审单价为3371.8元/套，审定工程量为16套，审定单价为2019.81元/套，核减-21631.84元；</v>
      </c>
    </row>
    <row r="55" ht="18" customHeight="1" spans="1:14">
      <c r="A55" s="10" t="s">
        <v>133</v>
      </c>
      <c r="B55" s="11" t="s">
        <v>134</v>
      </c>
      <c r="C55" s="10" t="s">
        <v>45</v>
      </c>
      <c r="D55" s="12">
        <v>4.84</v>
      </c>
      <c r="E55" s="13">
        <v>779.17</v>
      </c>
      <c r="F55" s="13">
        <v>3771.18</v>
      </c>
      <c r="G55" s="11" t="s">
        <v>135</v>
      </c>
      <c r="H55" s="11" t="s">
        <v>134</v>
      </c>
      <c r="I55" s="10" t="s">
        <v>45</v>
      </c>
      <c r="J55" s="12">
        <v>4.84</v>
      </c>
      <c r="K55" s="13">
        <v>596.08</v>
      </c>
      <c r="L55" s="13">
        <v>2885.03</v>
      </c>
      <c r="M55" s="13" t="s">
        <v>5</v>
      </c>
      <c r="N55" s="1">
        <f t="shared" si="3"/>
        <v>-886.15</v>
      </c>
    </row>
    <row r="56" ht="18" customHeight="1" spans="1:14">
      <c r="A56" s="10" t="s">
        <v>136</v>
      </c>
      <c r="B56" s="11" t="s">
        <v>137</v>
      </c>
      <c r="C56" s="10" t="s">
        <v>26</v>
      </c>
      <c r="D56" s="12">
        <v>0.106</v>
      </c>
      <c r="E56" s="13">
        <v>11601.16</v>
      </c>
      <c r="F56" s="13">
        <v>1229.72</v>
      </c>
      <c r="G56" s="11" t="s">
        <v>138</v>
      </c>
      <c r="H56" s="11" t="s">
        <v>137</v>
      </c>
      <c r="I56" s="10" t="s">
        <v>26</v>
      </c>
      <c r="J56" s="12">
        <v>0.114</v>
      </c>
      <c r="K56" s="13">
        <v>13312.71</v>
      </c>
      <c r="L56" s="13">
        <v>1517.65</v>
      </c>
      <c r="M56" s="13" t="s">
        <v>5</v>
      </c>
      <c r="N56" s="1">
        <f t="shared" si="3"/>
        <v>287.93</v>
      </c>
    </row>
    <row r="57" ht="18" customHeight="1" spans="1:14">
      <c r="A57" s="10" t="s">
        <v>139</v>
      </c>
      <c r="B57" s="11" t="s">
        <v>140</v>
      </c>
      <c r="C57" s="10" t="s">
        <v>26</v>
      </c>
      <c r="D57" s="12">
        <v>0.155</v>
      </c>
      <c r="E57" s="13">
        <v>9798.67</v>
      </c>
      <c r="F57" s="13">
        <v>1518.79</v>
      </c>
      <c r="G57" s="11" t="s">
        <v>141</v>
      </c>
      <c r="H57" s="11" t="s">
        <v>140</v>
      </c>
      <c r="I57" s="10" t="s">
        <v>26</v>
      </c>
      <c r="J57" s="12">
        <v>0.155</v>
      </c>
      <c r="K57" s="13">
        <v>10252.46</v>
      </c>
      <c r="L57" s="13">
        <v>1589.13</v>
      </c>
      <c r="M57" s="13" t="s">
        <v>5</v>
      </c>
      <c r="N57" s="1">
        <f t="shared" si="3"/>
        <v>70.3400000000001</v>
      </c>
    </row>
    <row r="58" ht="18" customHeight="1" spans="1:14">
      <c r="A58" s="10" t="s">
        <v>142</v>
      </c>
      <c r="B58" s="11" t="s">
        <v>143</v>
      </c>
      <c r="C58" s="10" t="s">
        <v>144</v>
      </c>
      <c r="D58" s="12">
        <v>16</v>
      </c>
      <c r="E58" s="13">
        <v>81.31</v>
      </c>
      <c r="F58" s="13">
        <v>1300.96</v>
      </c>
      <c r="G58" s="11" t="s">
        <v>145</v>
      </c>
      <c r="H58" s="11" t="s">
        <v>143</v>
      </c>
      <c r="I58" s="10" t="s">
        <v>144</v>
      </c>
      <c r="J58" s="12">
        <v>16</v>
      </c>
      <c r="K58" s="13">
        <v>113.44</v>
      </c>
      <c r="L58" s="13">
        <v>1815.04</v>
      </c>
      <c r="M58" s="13" t="s">
        <v>5</v>
      </c>
      <c r="N58" s="1">
        <f t="shared" si="3"/>
        <v>514.08</v>
      </c>
    </row>
    <row r="59" ht="18" customHeight="1" spans="1:14">
      <c r="A59" s="10" t="s">
        <v>146</v>
      </c>
      <c r="B59" s="11" t="s">
        <v>25</v>
      </c>
      <c r="C59" s="10" t="s">
        <v>26</v>
      </c>
      <c r="D59" s="12">
        <v>1.343</v>
      </c>
      <c r="E59" s="13">
        <v>9</v>
      </c>
      <c r="F59" s="13">
        <v>12.09</v>
      </c>
      <c r="G59" s="11" t="s">
        <v>147</v>
      </c>
      <c r="H59" s="11" t="s">
        <v>148</v>
      </c>
      <c r="I59" s="10" t="s">
        <v>29</v>
      </c>
      <c r="J59" s="12">
        <v>47.916</v>
      </c>
      <c r="K59" s="13">
        <v>1.09</v>
      </c>
      <c r="L59" s="13">
        <v>52.23</v>
      </c>
      <c r="M59" s="13" t="s">
        <v>5</v>
      </c>
      <c r="N59" s="1">
        <f t="shared" si="3"/>
        <v>40.14</v>
      </c>
    </row>
    <row r="60" ht="18" customHeight="1" spans="1:14">
      <c r="A60" s="10" t="s">
        <v>149</v>
      </c>
      <c r="B60" s="11" t="s">
        <v>32</v>
      </c>
      <c r="C60" s="10" t="s">
        <v>45</v>
      </c>
      <c r="D60" s="12">
        <v>2.98</v>
      </c>
      <c r="E60" s="13">
        <v>29.45</v>
      </c>
      <c r="F60" s="13">
        <v>87.76</v>
      </c>
      <c r="G60" s="11" t="s">
        <v>150</v>
      </c>
      <c r="H60" s="11" t="s">
        <v>151</v>
      </c>
      <c r="I60" s="10" t="s">
        <v>29</v>
      </c>
      <c r="J60" s="12">
        <v>186.35</v>
      </c>
      <c r="K60" s="13">
        <v>1.09</v>
      </c>
      <c r="L60" s="13">
        <v>203.12</v>
      </c>
      <c r="M60" s="13" t="s">
        <v>5</v>
      </c>
      <c r="N60" s="1">
        <f t="shared" si="3"/>
        <v>115.36</v>
      </c>
    </row>
    <row r="61" ht="18" customHeight="1" spans="1:14">
      <c r="A61" s="10" t="s">
        <v>152</v>
      </c>
      <c r="B61" s="11" t="s">
        <v>37</v>
      </c>
      <c r="C61" s="10" t="s">
        <v>45</v>
      </c>
      <c r="D61" s="12">
        <v>4.16</v>
      </c>
      <c r="E61" s="13">
        <v>28.5</v>
      </c>
      <c r="F61" s="13">
        <v>118.56</v>
      </c>
      <c r="G61" s="11" t="s">
        <v>153</v>
      </c>
      <c r="H61" s="11" t="s">
        <v>154</v>
      </c>
      <c r="I61" s="10" t="s">
        <v>29</v>
      </c>
      <c r="J61" s="12">
        <v>243.96</v>
      </c>
      <c r="K61" s="13">
        <v>1.09</v>
      </c>
      <c r="L61" s="13">
        <v>265.92</v>
      </c>
      <c r="M61" s="13" t="s">
        <v>5</v>
      </c>
      <c r="N61" s="1">
        <f t="shared" si="3"/>
        <v>147.36</v>
      </c>
    </row>
    <row r="62" ht="18" customHeight="1" spans="1:13">
      <c r="A62" s="14" t="s">
        <v>5</v>
      </c>
      <c r="B62" s="15" t="s">
        <v>82</v>
      </c>
      <c r="C62" s="14" t="s">
        <v>5</v>
      </c>
      <c r="D62" s="16" t="s">
        <v>5</v>
      </c>
      <c r="E62" s="17" t="s">
        <v>5</v>
      </c>
      <c r="F62" s="17"/>
      <c r="G62" s="15" t="s">
        <v>5</v>
      </c>
      <c r="H62" s="15" t="s">
        <v>82</v>
      </c>
      <c r="I62" s="14" t="s">
        <v>5</v>
      </c>
      <c r="J62" s="16" t="s">
        <v>5</v>
      </c>
      <c r="K62" s="17" t="s">
        <v>5</v>
      </c>
      <c r="L62" s="17"/>
      <c r="M62" s="17"/>
    </row>
    <row r="63" ht="18" customHeight="1" spans="1:14">
      <c r="A63" s="10" t="s">
        <v>155</v>
      </c>
      <c r="B63" s="11"/>
      <c r="C63" s="10"/>
      <c r="D63" s="12"/>
      <c r="E63" s="13"/>
      <c r="F63" s="13"/>
      <c r="G63" s="11" t="s">
        <v>156</v>
      </c>
      <c r="H63" s="11" t="s">
        <v>87</v>
      </c>
      <c r="I63" s="10" t="s">
        <v>85</v>
      </c>
      <c r="J63" s="12" t="s">
        <v>14</v>
      </c>
      <c r="K63" s="13">
        <v>822.78</v>
      </c>
      <c r="L63" s="13">
        <v>822.78</v>
      </c>
      <c r="M63" s="13" t="s">
        <v>5</v>
      </c>
      <c r="N63" s="1">
        <f t="shared" si="3"/>
        <v>822.78</v>
      </c>
    </row>
    <row r="64" ht="18" customHeight="1" spans="1:24">
      <c r="A64" s="5" t="s">
        <v>5</v>
      </c>
      <c r="B64" s="6" t="s">
        <v>157</v>
      </c>
      <c r="C64" s="7" t="s">
        <v>5</v>
      </c>
      <c r="D64" s="8" t="s">
        <v>5</v>
      </c>
      <c r="E64" s="9" t="s">
        <v>5</v>
      </c>
      <c r="F64" s="9"/>
      <c r="G64" s="6" t="s">
        <v>5</v>
      </c>
      <c r="H64" s="6" t="s">
        <v>157</v>
      </c>
      <c r="I64" s="7" t="s">
        <v>5</v>
      </c>
      <c r="J64" s="8" t="s">
        <v>5</v>
      </c>
      <c r="K64" s="9" t="s">
        <v>5</v>
      </c>
      <c r="L64" s="9">
        <v>29275.32</v>
      </c>
      <c r="M64" s="18" t="s">
        <v>5</v>
      </c>
      <c r="N64" s="1">
        <f t="shared" si="3"/>
        <v>29275.32</v>
      </c>
      <c r="X64" s="19" t="str">
        <f>H64</f>
        <v>岜独屯太阳能壁灯安装</v>
      </c>
    </row>
    <row r="65" ht="18" customHeight="1" spans="1:13">
      <c r="A65" s="14" t="s">
        <v>5</v>
      </c>
      <c r="B65" s="15" t="s">
        <v>41</v>
      </c>
      <c r="C65" s="14" t="s">
        <v>5</v>
      </c>
      <c r="D65" s="16" t="s">
        <v>5</v>
      </c>
      <c r="E65" s="17" t="s">
        <v>5</v>
      </c>
      <c r="F65" s="17"/>
      <c r="G65" s="15" t="s">
        <v>5</v>
      </c>
      <c r="H65" s="15" t="s">
        <v>41</v>
      </c>
      <c r="I65" s="14" t="s">
        <v>5</v>
      </c>
      <c r="J65" s="16" t="s">
        <v>5</v>
      </c>
      <c r="K65" s="17" t="s">
        <v>5</v>
      </c>
      <c r="L65" s="17"/>
      <c r="M65" s="17"/>
    </row>
    <row r="66" ht="18" customHeight="1" spans="1:24">
      <c r="A66" s="10" t="s">
        <v>158</v>
      </c>
      <c r="B66" s="11" t="s">
        <v>130</v>
      </c>
      <c r="C66" s="10" t="s">
        <v>131</v>
      </c>
      <c r="D66" s="12">
        <v>46</v>
      </c>
      <c r="E66" s="13">
        <v>1248.78</v>
      </c>
      <c r="F66" s="13">
        <v>57443.88</v>
      </c>
      <c r="G66" s="11" t="s">
        <v>159</v>
      </c>
      <c r="H66" s="11" t="s">
        <v>160</v>
      </c>
      <c r="I66" s="10" t="s">
        <v>131</v>
      </c>
      <c r="J66" s="12">
        <v>46</v>
      </c>
      <c r="K66" s="13">
        <v>621.69</v>
      </c>
      <c r="L66" s="13">
        <v>28597.74</v>
      </c>
      <c r="M66" s="13" t="s">
        <v>5</v>
      </c>
      <c r="N66" s="1">
        <f t="shared" si="3"/>
        <v>-28846.14</v>
      </c>
      <c r="P66" s="1" t="s">
        <v>17</v>
      </c>
      <c r="Q66" s="1" t="s">
        <v>18</v>
      </c>
      <c r="R66" s="1" t="s">
        <v>19</v>
      </c>
      <c r="S66" s="1" t="s">
        <v>20</v>
      </c>
      <c r="T66" s="1" t="s">
        <v>21</v>
      </c>
      <c r="U66" s="1" t="s">
        <v>19</v>
      </c>
      <c r="V66" s="1" t="s">
        <v>30</v>
      </c>
      <c r="W66" s="1" t="s">
        <v>23</v>
      </c>
      <c r="X66" s="1" t="str">
        <f>H66&amp;P66&amp;D66&amp;C66&amp;Q66&amp;E66&amp;R66&amp;C66&amp;S66&amp;J66&amp;I66&amp;T66&amp;K66&amp;U66&amp;I66&amp;V66&amp;N66&amp;W66</f>
        <v>LED单臂太阳能壁灯  H=6m 臂长=1.2m送审工程量为46套，送审单价为1248.78元/套，审定工程量为46套，审定单价为621.69元/套，核减-28846.14元；</v>
      </c>
    </row>
    <row r="67" ht="18" customHeight="1" spans="1:13">
      <c r="A67" s="5" t="s">
        <v>5</v>
      </c>
      <c r="B67" s="6" t="s">
        <v>161</v>
      </c>
      <c r="C67" s="7" t="s">
        <v>5</v>
      </c>
      <c r="D67" s="8" t="s">
        <v>5</v>
      </c>
      <c r="E67" s="9" t="s">
        <v>5</v>
      </c>
      <c r="F67" s="9"/>
      <c r="G67" s="6" t="s">
        <v>5</v>
      </c>
      <c r="H67" s="6" t="s">
        <v>161</v>
      </c>
      <c r="I67" s="7" t="s">
        <v>5</v>
      </c>
      <c r="J67" s="8" t="s">
        <v>5</v>
      </c>
      <c r="K67" s="9" t="s">
        <v>5</v>
      </c>
      <c r="L67" s="9"/>
      <c r="M67" s="18"/>
    </row>
    <row r="68" ht="18" customHeight="1" spans="1:14">
      <c r="A68" s="14" t="s">
        <v>5</v>
      </c>
      <c r="B68" s="15" t="s">
        <v>41</v>
      </c>
      <c r="C68" s="14" t="s">
        <v>5</v>
      </c>
      <c r="D68" s="16" t="s">
        <v>5</v>
      </c>
      <c r="E68" s="17" t="s">
        <v>5</v>
      </c>
      <c r="F68" s="17"/>
      <c r="G68" s="15" t="s">
        <v>5</v>
      </c>
      <c r="H68" s="15" t="s">
        <v>41</v>
      </c>
      <c r="I68" s="14" t="s">
        <v>5</v>
      </c>
      <c r="J68" s="16" t="s">
        <v>5</v>
      </c>
      <c r="K68" s="17" t="s">
        <v>5</v>
      </c>
      <c r="L68" s="17">
        <v>741.92</v>
      </c>
      <c r="M68" s="17" t="s">
        <v>5</v>
      </c>
      <c r="N68" s="1">
        <f t="shared" si="3"/>
        <v>741.92</v>
      </c>
    </row>
    <row r="69" ht="18" customHeight="1" spans="1:14">
      <c r="A69" s="10" t="s">
        <v>162</v>
      </c>
      <c r="B69" s="11" t="s">
        <v>101</v>
      </c>
      <c r="C69" s="10" t="s">
        <v>45</v>
      </c>
      <c r="D69" s="12">
        <v>0.32</v>
      </c>
      <c r="E69" s="13">
        <v>34.7</v>
      </c>
      <c r="F69" s="13">
        <v>11.1</v>
      </c>
      <c r="G69" s="11" t="s">
        <v>163</v>
      </c>
      <c r="H69" s="11"/>
      <c r="I69" s="10"/>
      <c r="J69" s="12"/>
      <c r="K69" s="13"/>
      <c r="L69" s="13"/>
      <c r="M69" s="13" t="s">
        <v>5</v>
      </c>
      <c r="N69" s="1">
        <f t="shared" si="3"/>
        <v>-11.1</v>
      </c>
    </row>
    <row r="70" ht="18" customHeight="1" spans="1:14">
      <c r="A70" s="10" t="s">
        <v>164</v>
      </c>
      <c r="B70" s="11" t="s">
        <v>51</v>
      </c>
      <c r="C70" s="10" t="s">
        <v>45</v>
      </c>
      <c r="D70" s="12">
        <v>0.27</v>
      </c>
      <c r="E70" s="13">
        <v>23.68</v>
      </c>
      <c r="F70" s="13">
        <v>6.39</v>
      </c>
      <c r="G70" s="11" t="s">
        <v>165</v>
      </c>
      <c r="H70" s="11"/>
      <c r="I70" s="10"/>
      <c r="J70" s="12"/>
      <c r="K70" s="13"/>
      <c r="L70" s="13"/>
      <c r="M70" s="13" t="s">
        <v>5</v>
      </c>
      <c r="N70" s="1">
        <f t="shared" si="3"/>
        <v>-6.39</v>
      </c>
    </row>
    <row r="71" ht="18" customHeight="1" spans="1:14">
      <c r="A71" s="10" t="s">
        <v>166</v>
      </c>
      <c r="B71" s="11" t="s">
        <v>104</v>
      </c>
      <c r="C71" s="10" t="s">
        <v>45</v>
      </c>
      <c r="D71" s="12">
        <v>0.06</v>
      </c>
      <c r="E71" s="13">
        <v>463.55</v>
      </c>
      <c r="F71" s="13">
        <v>27.81</v>
      </c>
      <c r="G71" s="11" t="s">
        <v>167</v>
      </c>
      <c r="H71" s="11"/>
      <c r="I71" s="10"/>
      <c r="J71" s="12"/>
      <c r="K71" s="13"/>
      <c r="L71" s="13"/>
      <c r="M71" s="13" t="s">
        <v>5</v>
      </c>
      <c r="N71" s="1">
        <f t="shared" si="3"/>
        <v>-27.81</v>
      </c>
    </row>
    <row r="72" ht="18" customHeight="1" spans="1:14">
      <c r="A72" s="10" t="s">
        <v>168</v>
      </c>
      <c r="B72" s="11" t="s">
        <v>169</v>
      </c>
      <c r="C72" s="10" t="s">
        <v>45</v>
      </c>
      <c r="D72" s="12">
        <v>0.05</v>
      </c>
      <c r="E72" s="13">
        <v>452.63</v>
      </c>
      <c r="F72" s="13">
        <v>22.63</v>
      </c>
      <c r="G72" s="11" t="s">
        <v>170</v>
      </c>
      <c r="H72" s="11"/>
      <c r="I72" s="10"/>
      <c r="J72" s="12"/>
      <c r="K72" s="13"/>
      <c r="L72" s="13"/>
      <c r="M72" s="13" t="s">
        <v>5</v>
      </c>
      <c r="N72" s="1">
        <f t="shared" si="3"/>
        <v>-22.63</v>
      </c>
    </row>
    <row r="73" ht="18" customHeight="1" spans="1:14">
      <c r="A73" s="10" t="s">
        <v>171</v>
      </c>
      <c r="B73" s="11" t="s">
        <v>109</v>
      </c>
      <c r="C73" s="10" t="s">
        <v>13</v>
      </c>
      <c r="D73" s="12">
        <v>0.48</v>
      </c>
      <c r="E73" s="13">
        <v>49.3</v>
      </c>
      <c r="F73" s="13">
        <v>23.66</v>
      </c>
      <c r="G73" s="11" t="s">
        <v>172</v>
      </c>
      <c r="H73" s="11"/>
      <c r="I73" s="10"/>
      <c r="J73" s="12"/>
      <c r="K73" s="13"/>
      <c r="L73" s="13"/>
      <c r="M73" s="13" t="s">
        <v>5</v>
      </c>
      <c r="N73" s="1">
        <f t="shared" si="3"/>
        <v>-23.66</v>
      </c>
    </row>
    <row r="74" ht="18" customHeight="1" spans="1:14">
      <c r="A74" s="10" t="s">
        <v>173</v>
      </c>
      <c r="B74" s="11" t="s">
        <v>111</v>
      </c>
      <c r="C74" s="10" t="s">
        <v>13</v>
      </c>
      <c r="D74" s="12">
        <v>0.48</v>
      </c>
      <c r="E74" s="13">
        <v>286.23</v>
      </c>
      <c r="F74" s="13">
        <v>137.39</v>
      </c>
      <c r="G74" s="11" t="s">
        <v>174</v>
      </c>
      <c r="H74" s="11"/>
      <c r="I74" s="10"/>
      <c r="J74" s="12"/>
      <c r="K74" s="13"/>
      <c r="L74" s="13"/>
      <c r="M74" s="13" t="s">
        <v>5</v>
      </c>
      <c r="N74" s="1">
        <f t="shared" si="3"/>
        <v>-137.39</v>
      </c>
    </row>
    <row r="75" ht="18" customHeight="1" spans="1:14">
      <c r="A75" s="10" t="s">
        <v>175</v>
      </c>
      <c r="B75" s="11" t="s">
        <v>113</v>
      </c>
      <c r="C75" s="10" t="s">
        <v>114</v>
      </c>
      <c r="D75" s="12">
        <v>1</v>
      </c>
      <c r="E75" s="13">
        <v>500</v>
      </c>
      <c r="F75" s="13">
        <v>500</v>
      </c>
      <c r="G75" s="11" t="s">
        <v>176</v>
      </c>
      <c r="H75" s="11"/>
      <c r="I75" s="10"/>
      <c r="J75" s="12"/>
      <c r="K75" s="13"/>
      <c r="L75" s="13"/>
      <c r="M75" s="13" t="s">
        <v>5</v>
      </c>
      <c r="N75" s="1">
        <f t="shared" si="3"/>
        <v>-500</v>
      </c>
    </row>
    <row r="76" ht="18" customHeight="1" spans="1:14">
      <c r="A76" s="10"/>
      <c r="B76" s="11" t="s">
        <v>25</v>
      </c>
      <c r="C76" s="10" t="s">
        <v>26</v>
      </c>
      <c r="D76" s="12">
        <v>0.027</v>
      </c>
      <c r="E76" s="13">
        <v>9</v>
      </c>
      <c r="F76" s="13">
        <v>0.24</v>
      </c>
      <c r="G76" s="11"/>
      <c r="H76" s="11"/>
      <c r="I76" s="10"/>
      <c r="J76" s="12"/>
      <c r="K76" s="13"/>
      <c r="L76" s="13"/>
      <c r="M76" s="13"/>
      <c r="N76" s="1">
        <f t="shared" si="3"/>
        <v>-0.24</v>
      </c>
    </row>
    <row r="77" ht="18" customHeight="1" spans="1:14">
      <c r="A77" s="10"/>
      <c r="B77" s="11" t="s">
        <v>32</v>
      </c>
      <c r="C77" s="10" t="s">
        <v>45</v>
      </c>
      <c r="D77" s="12">
        <v>0.07</v>
      </c>
      <c r="E77" s="13">
        <v>29.45</v>
      </c>
      <c r="F77" s="13">
        <v>2.06</v>
      </c>
      <c r="G77" s="11"/>
      <c r="H77" s="11"/>
      <c r="I77" s="10"/>
      <c r="J77" s="12"/>
      <c r="K77" s="13"/>
      <c r="L77" s="13"/>
      <c r="M77" s="13"/>
      <c r="N77" s="1">
        <f t="shared" si="3"/>
        <v>-2.06</v>
      </c>
    </row>
    <row r="78" ht="18" customHeight="1" spans="1:14">
      <c r="A78" s="10"/>
      <c r="B78" s="11" t="s">
        <v>37</v>
      </c>
      <c r="C78" s="10" t="s">
        <v>45</v>
      </c>
      <c r="D78" s="12">
        <v>0.04</v>
      </c>
      <c r="E78" s="13">
        <v>28.5</v>
      </c>
      <c r="F78" s="13">
        <v>1.14</v>
      </c>
      <c r="G78" s="11"/>
      <c r="H78" s="11"/>
      <c r="I78" s="10"/>
      <c r="J78" s="12"/>
      <c r="K78" s="13"/>
      <c r="L78" s="13"/>
      <c r="M78" s="13"/>
      <c r="N78" s="1">
        <f t="shared" si="3"/>
        <v>-1.14</v>
      </c>
    </row>
    <row r="79" ht="18" customHeight="1" spans="1:14">
      <c r="A79" s="14" t="s">
        <v>5</v>
      </c>
      <c r="B79" s="15" t="s">
        <v>82</v>
      </c>
      <c r="C79" s="14" t="s">
        <v>5</v>
      </c>
      <c r="D79" s="16" t="s">
        <v>5</v>
      </c>
      <c r="E79" s="17" t="s">
        <v>5</v>
      </c>
      <c r="F79" s="17"/>
      <c r="G79" s="15" t="s">
        <v>5</v>
      </c>
      <c r="H79" s="15" t="s">
        <v>82</v>
      </c>
      <c r="I79" s="14" t="s">
        <v>5</v>
      </c>
      <c r="J79" s="16" t="s">
        <v>5</v>
      </c>
      <c r="K79" s="17" t="s">
        <v>5</v>
      </c>
      <c r="L79" s="17">
        <v>24.92</v>
      </c>
      <c r="M79" s="17" t="s">
        <v>5</v>
      </c>
      <c r="N79" s="1">
        <f t="shared" si="3"/>
        <v>24.92</v>
      </c>
    </row>
    <row r="80" ht="18" customHeight="1" spans="1:13">
      <c r="A80" s="14" t="s">
        <v>5</v>
      </c>
      <c r="B80" s="15" t="s">
        <v>177</v>
      </c>
      <c r="C80" s="14" t="s">
        <v>5</v>
      </c>
      <c r="D80" s="16" t="s">
        <v>5</v>
      </c>
      <c r="E80" s="17" t="s">
        <v>5</v>
      </c>
      <c r="F80" s="17"/>
      <c r="G80" s="15" t="s">
        <v>178</v>
      </c>
      <c r="H80" s="15" t="s">
        <v>177</v>
      </c>
      <c r="I80" s="14" t="s">
        <v>5</v>
      </c>
      <c r="J80" s="16" t="s">
        <v>5</v>
      </c>
      <c r="K80" s="17" t="s">
        <v>5</v>
      </c>
      <c r="L80" s="17"/>
      <c r="M80" s="17"/>
    </row>
    <row r="81" ht="18" customHeight="1" spans="1:14">
      <c r="A81" s="10" t="s">
        <v>179</v>
      </c>
      <c r="B81" s="11" t="s">
        <v>116</v>
      </c>
      <c r="C81" s="10" t="s">
        <v>13</v>
      </c>
      <c r="D81" s="12">
        <v>0.54</v>
      </c>
      <c r="E81" s="13">
        <v>46.17</v>
      </c>
      <c r="F81" s="13">
        <v>24.93</v>
      </c>
      <c r="G81" s="11"/>
      <c r="H81" s="11"/>
      <c r="I81" s="10"/>
      <c r="J81" s="12"/>
      <c r="K81" s="13"/>
      <c r="L81" s="13"/>
      <c r="M81" s="13" t="s">
        <v>5</v>
      </c>
      <c r="N81" s="1">
        <f t="shared" si="3"/>
        <v>-24.93</v>
      </c>
    </row>
    <row r="82" ht="18" customHeight="1" spans="1:14">
      <c r="A82" s="14" t="s">
        <v>5</v>
      </c>
      <c r="B82" s="15" t="s">
        <v>180</v>
      </c>
      <c r="C82" s="14" t="s">
        <v>5</v>
      </c>
      <c r="D82" s="16" t="s">
        <v>5</v>
      </c>
      <c r="E82" s="17" t="s">
        <v>5</v>
      </c>
      <c r="F82" s="17"/>
      <c r="G82" s="15" t="s">
        <v>5</v>
      </c>
      <c r="H82" s="15" t="s">
        <v>180</v>
      </c>
      <c r="I82" s="14" t="s">
        <v>5</v>
      </c>
      <c r="J82" s="16" t="s">
        <v>5</v>
      </c>
      <c r="K82" s="17" t="s">
        <v>5</v>
      </c>
      <c r="L82" s="17">
        <v>45505.39</v>
      </c>
      <c r="M82" s="17" t="s">
        <v>5</v>
      </c>
      <c r="N82" s="1">
        <f t="shared" si="3"/>
        <v>45505.39</v>
      </c>
    </row>
    <row r="83" ht="18" customHeight="1" spans="1:13">
      <c r="A83" s="10" t="s">
        <v>5</v>
      </c>
      <c r="B83" s="11" t="s">
        <v>41</v>
      </c>
      <c r="C83" s="10" t="s">
        <v>5</v>
      </c>
      <c r="D83" s="12" t="s">
        <v>5</v>
      </c>
      <c r="E83" s="13" t="s">
        <v>5</v>
      </c>
      <c r="F83" s="13"/>
      <c r="G83" s="11" t="s">
        <v>5</v>
      </c>
      <c r="H83" s="11" t="s">
        <v>41</v>
      </c>
      <c r="I83" s="10" t="s">
        <v>5</v>
      </c>
      <c r="J83" s="12" t="s">
        <v>5</v>
      </c>
      <c r="K83" s="13" t="s">
        <v>5</v>
      </c>
      <c r="L83" s="13"/>
      <c r="M83" s="13"/>
    </row>
    <row r="84" ht="18" customHeight="1" spans="1:14">
      <c r="A84" s="10" t="s">
        <v>181</v>
      </c>
      <c r="B84" s="11" t="s">
        <v>90</v>
      </c>
      <c r="C84" s="10" t="s">
        <v>13</v>
      </c>
      <c r="D84" s="12">
        <v>71.68</v>
      </c>
      <c r="E84" s="13">
        <v>6.52</v>
      </c>
      <c r="F84" s="13">
        <v>467.35</v>
      </c>
      <c r="G84" s="11" t="s">
        <v>182</v>
      </c>
      <c r="H84" s="11" t="s">
        <v>90</v>
      </c>
      <c r="I84" s="10" t="s">
        <v>13</v>
      </c>
      <c r="J84" s="12">
        <v>71.68</v>
      </c>
      <c r="K84" s="13">
        <v>6.52</v>
      </c>
      <c r="L84" s="13">
        <v>467.35</v>
      </c>
      <c r="M84" s="13" t="s">
        <v>5</v>
      </c>
      <c r="N84" s="1">
        <f t="shared" si="3"/>
        <v>0</v>
      </c>
    </row>
    <row r="85" ht="18" customHeight="1" spans="1:14">
      <c r="A85" s="10" t="s">
        <v>183</v>
      </c>
      <c r="B85" s="11" t="s">
        <v>47</v>
      </c>
      <c r="C85" s="10" t="s">
        <v>45</v>
      </c>
      <c r="D85" s="12">
        <v>32.7</v>
      </c>
      <c r="E85" s="13">
        <v>34.95</v>
      </c>
      <c r="F85" s="13">
        <v>1142.87</v>
      </c>
      <c r="G85" s="11" t="s">
        <v>184</v>
      </c>
      <c r="H85" s="11" t="s">
        <v>47</v>
      </c>
      <c r="I85" s="10" t="s">
        <v>45</v>
      </c>
      <c r="J85" s="12">
        <v>32.7</v>
      </c>
      <c r="K85" s="13">
        <v>34.95</v>
      </c>
      <c r="L85" s="13">
        <v>1142.87</v>
      </c>
      <c r="M85" s="13" t="s">
        <v>5</v>
      </c>
      <c r="N85" s="1">
        <f t="shared" si="3"/>
        <v>0</v>
      </c>
    </row>
    <row r="86" ht="18" customHeight="1" spans="1:14">
      <c r="A86" s="10" t="s">
        <v>185</v>
      </c>
      <c r="B86" s="11" t="s">
        <v>51</v>
      </c>
      <c r="C86" s="10" t="s">
        <v>45</v>
      </c>
      <c r="D86" s="12">
        <v>57.51</v>
      </c>
      <c r="E86" s="13">
        <v>23.85</v>
      </c>
      <c r="F86" s="13">
        <v>1371.61</v>
      </c>
      <c r="G86" s="11" t="s">
        <v>186</v>
      </c>
      <c r="H86" s="11" t="s">
        <v>51</v>
      </c>
      <c r="I86" s="10" t="s">
        <v>45</v>
      </c>
      <c r="J86" s="12">
        <v>57.51</v>
      </c>
      <c r="K86" s="13">
        <v>23.85</v>
      </c>
      <c r="L86" s="13">
        <v>1371.61</v>
      </c>
      <c r="M86" s="13" t="s">
        <v>5</v>
      </c>
      <c r="N86" s="1">
        <f t="shared" si="3"/>
        <v>0</v>
      </c>
    </row>
    <row r="87" ht="18" customHeight="1" spans="1:14">
      <c r="A87" s="10" t="s">
        <v>187</v>
      </c>
      <c r="B87" s="11" t="s">
        <v>104</v>
      </c>
      <c r="C87" s="10" t="s">
        <v>45</v>
      </c>
      <c r="D87" s="12">
        <v>7.95</v>
      </c>
      <c r="E87" s="13">
        <v>437.59</v>
      </c>
      <c r="F87" s="13">
        <v>3478.84</v>
      </c>
      <c r="G87" s="11" t="s">
        <v>188</v>
      </c>
      <c r="H87" s="11" t="s">
        <v>104</v>
      </c>
      <c r="I87" s="10" t="s">
        <v>45</v>
      </c>
      <c r="J87" s="12">
        <v>7.95</v>
      </c>
      <c r="K87" s="13">
        <v>439.63</v>
      </c>
      <c r="L87" s="13">
        <v>3495.06</v>
      </c>
      <c r="M87" s="13" t="s">
        <v>5</v>
      </c>
      <c r="N87" s="1">
        <f t="shared" si="3"/>
        <v>16.2199999999998</v>
      </c>
    </row>
    <row r="88" ht="18" customHeight="1" spans="1:14">
      <c r="A88" s="10" t="s">
        <v>189</v>
      </c>
      <c r="B88" s="11" t="s">
        <v>190</v>
      </c>
      <c r="C88" s="10" t="s">
        <v>13</v>
      </c>
      <c r="D88" s="12">
        <v>2.16</v>
      </c>
      <c r="E88" s="13">
        <v>111.88</v>
      </c>
      <c r="F88" s="13">
        <v>241.66</v>
      </c>
      <c r="G88" s="11" t="s">
        <v>191</v>
      </c>
      <c r="H88" s="11" t="s">
        <v>190</v>
      </c>
      <c r="I88" s="10" t="s">
        <v>13</v>
      </c>
      <c r="J88" s="12">
        <v>2.16</v>
      </c>
      <c r="K88" s="13">
        <v>112.28</v>
      </c>
      <c r="L88" s="13">
        <v>242.52</v>
      </c>
      <c r="M88" s="13" t="s">
        <v>5</v>
      </c>
      <c r="N88" s="1">
        <f t="shared" si="3"/>
        <v>0.860000000000014</v>
      </c>
    </row>
    <row r="89" ht="18" customHeight="1" spans="1:14">
      <c r="A89" s="10" t="s">
        <v>192</v>
      </c>
      <c r="B89" s="11" t="s">
        <v>193</v>
      </c>
      <c r="C89" s="10" t="s">
        <v>45</v>
      </c>
      <c r="D89" s="12">
        <v>8.37</v>
      </c>
      <c r="E89" s="13">
        <v>391.97</v>
      </c>
      <c r="F89" s="13">
        <v>3280.79</v>
      </c>
      <c r="G89" s="11" t="s">
        <v>194</v>
      </c>
      <c r="H89" s="11" t="s">
        <v>193</v>
      </c>
      <c r="I89" s="10" t="s">
        <v>45</v>
      </c>
      <c r="J89" s="12">
        <v>8.37</v>
      </c>
      <c r="K89" s="13">
        <v>395.09</v>
      </c>
      <c r="L89" s="13">
        <v>3306.9</v>
      </c>
      <c r="M89" s="13" t="s">
        <v>5</v>
      </c>
      <c r="N89" s="1">
        <f t="shared" ref="N89:N107" si="4">L89-F89</f>
        <v>26.1100000000001</v>
      </c>
    </row>
    <row r="90" ht="18" customHeight="1" spans="1:14">
      <c r="A90" s="10" t="s">
        <v>195</v>
      </c>
      <c r="B90" s="11" t="s">
        <v>196</v>
      </c>
      <c r="C90" s="10" t="s">
        <v>45</v>
      </c>
      <c r="D90" s="12">
        <v>1.29</v>
      </c>
      <c r="E90" s="13">
        <v>378.32</v>
      </c>
      <c r="F90" s="13">
        <v>488.03</v>
      </c>
      <c r="G90" s="11" t="s">
        <v>197</v>
      </c>
      <c r="H90" s="11" t="s">
        <v>196</v>
      </c>
      <c r="I90" s="10" t="s">
        <v>45</v>
      </c>
      <c r="J90" s="12">
        <v>1.29</v>
      </c>
      <c r="K90" s="13">
        <v>440.39</v>
      </c>
      <c r="L90" s="13">
        <v>568.1</v>
      </c>
      <c r="M90" s="13" t="s">
        <v>5</v>
      </c>
      <c r="N90" s="1">
        <f t="shared" si="4"/>
        <v>80.07</v>
      </c>
    </row>
    <row r="91" ht="18" customHeight="1" spans="1:14">
      <c r="A91" s="10" t="s">
        <v>198</v>
      </c>
      <c r="B91" s="11" t="s">
        <v>199</v>
      </c>
      <c r="C91" s="10" t="s">
        <v>45</v>
      </c>
      <c r="D91" s="12">
        <v>6.6</v>
      </c>
      <c r="E91" s="13">
        <v>385.78</v>
      </c>
      <c r="F91" s="13">
        <v>2546.15</v>
      </c>
      <c r="G91" s="11" t="s">
        <v>200</v>
      </c>
      <c r="H91" s="11" t="s">
        <v>199</v>
      </c>
      <c r="I91" s="10" t="s">
        <v>45</v>
      </c>
      <c r="J91" s="12">
        <v>6.6</v>
      </c>
      <c r="K91" s="13">
        <v>452.8</v>
      </c>
      <c r="L91" s="13">
        <v>2988.48</v>
      </c>
      <c r="M91" s="13" t="s">
        <v>5</v>
      </c>
      <c r="N91" s="1">
        <f t="shared" si="4"/>
        <v>442.33</v>
      </c>
    </row>
    <row r="92" ht="18" customHeight="1" spans="1:14">
      <c r="A92" s="10" t="s">
        <v>201</v>
      </c>
      <c r="B92" s="11" t="s">
        <v>202</v>
      </c>
      <c r="C92" s="10" t="s">
        <v>45</v>
      </c>
      <c r="D92" s="12">
        <v>3.95</v>
      </c>
      <c r="E92" s="13">
        <v>412.31</v>
      </c>
      <c r="F92" s="13">
        <v>1628.62</v>
      </c>
      <c r="G92" s="11" t="s">
        <v>203</v>
      </c>
      <c r="H92" s="11" t="s">
        <v>202</v>
      </c>
      <c r="I92" s="10" t="s">
        <v>45</v>
      </c>
      <c r="J92" s="12">
        <v>3.95</v>
      </c>
      <c r="K92" s="13">
        <v>487.27</v>
      </c>
      <c r="L92" s="13">
        <v>1924.72</v>
      </c>
      <c r="M92" s="13" t="s">
        <v>5</v>
      </c>
      <c r="N92" s="1">
        <f t="shared" si="4"/>
        <v>296.1</v>
      </c>
    </row>
    <row r="93" ht="18" customHeight="1" spans="1:14">
      <c r="A93" s="10" t="s">
        <v>204</v>
      </c>
      <c r="B93" s="11" t="s">
        <v>205</v>
      </c>
      <c r="C93" s="10" t="s">
        <v>45</v>
      </c>
      <c r="D93" s="12">
        <v>2.85</v>
      </c>
      <c r="E93" s="13">
        <v>359.17</v>
      </c>
      <c r="F93" s="13">
        <v>1023.63</v>
      </c>
      <c r="G93" s="11" t="s">
        <v>206</v>
      </c>
      <c r="H93" s="11" t="s">
        <v>205</v>
      </c>
      <c r="I93" s="10" t="s">
        <v>45</v>
      </c>
      <c r="J93" s="12">
        <v>2.85</v>
      </c>
      <c r="K93" s="13">
        <v>413.06</v>
      </c>
      <c r="L93" s="13">
        <v>1177.22</v>
      </c>
      <c r="M93" s="13" t="s">
        <v>5</v>
      </c>
      <c r="N93" s="1">
        <f t="shared" si="4"/>
        <v>153.59</v>
      </c>
    </row>
    <row r="94" ht="18" customHeight="1" spans="1:14">
      <c r="A94" s="10" t="s">
        <v>207</v>
      </c>
      <c r="B94" s="11" t="s">
        <v>208</v>
      </c>
      <c r="C94" s="10" t="s">
        <v>45</v>
      </c>
      <c r="D94" s="12">
        <v>2.31</v>
      </c>
      <c r="E94" s="13">
        <v>452.16</v>
      </c>
      <c r="F94" s="13">
        <v>1044.49</v>
      </c>
      <c r="G94" s="11" t="s">
        <v>209</v>
      </c>
      <c r="H94" s="11" t="s">
        <v>208</v>
      </c>
      <c r="I94" s="10" t="s">
        <v>45</v>
      </c>
      <c r="J94" s="12">
        <v>2.31</v>
      </c>
      <c r="K94" s="13">
        <v>527.13</v>
      </c>
      <c r="L94" s="13">
        <v>1217.67</v>
      </c>
      <c r="M94" s="13" t="s">
        <v>5</v>
      </c>
      <c r="N94" s="1">
        <f t="shared" si="4"/>
        <v>173.18</v>
      </c>
    </row>
    <row r="95" ht="18" customHeight="1" spans="1:14">
      <c r="A95" s="10" t="s">
        <v>210</v>
      </c>
      <c r="B95" s="11" t="s">
        <v>211</v>
      </c>
      <c r="C95" s="10" t="s">
        <v>45</v>
      </c>
      <c r="D95" s="12">
        <v>1.2</v>
      </c>
      <c r="E95" s="13">
        <v>439.22</v>
      </c>
      <c r="F95" s="13">
        <v>527.06</v>
      </c>
      <c r="G95" s="11" t="s">
        <v>212</v>
      </c>
      <c r="H95" s="11" t="s">
        <v>211</v>
      </c>
      <c r="I95" s="10" t="s">
        <v>45</v>
      </c>
      <c r="J95" s="12">
        <v>1.2</v>
      </c>
      <c r="K95" s="13">
        <v>514.19</v>
      </c>
      <c r="L95" s="13">
        <v>617.03</v>
      </c>
      <c r="M95" s="13" t="s">
        <v>5</v>
      </c>
      <c r="N95" s="1">
        <f t="shared" si="4"/>
        <v>89.97</v>
      </c>
    </row>
    <row r="96" ht="18" customHeight="1" spans="1:14">
      <c r="A96" s="10" t="s">
        <v>213</v>
      </c>
      <c r="B96" s="11" t="s">
        <v>214</v>
      </c>
      <c r="C96" s="10" t="s">
        <v>45</v>
      </c>
      <c r="D96" s="12">
        <v>3.73</v>
      </c>
      <c r="E96" s="13">
        <v>616.59</v>
      </c>
      <c r="F96" s="13">
        <v>2299.88</v>
      </c>
      <c r="G96" s="11" t="s">
        <v>215</v>
      </c>
      <c r="H96" s="11" t="s">
        <v>214</v>
      </c>
      <c r="I96" s="10" t="s">
        <v>45</v>
      </c>
      <c r="J96" s="12">
        <v>3.73</v>
      </c>
      <c r="K96" s="13">
        <v>691.56</v>
      </c>
      <c r="L96" s="13">
        <v>2579.52</v>
      </c>
      <c r="M96" s="13" t="s">
        <v>5</v>
      </c>
      <c r="N96" s="1">
        <f t="shared" si="4"/>
        <v>279.64</v>
      </c>
    </row>
    <row r="97" ht="18" customHeight="1" spans="1:14">
      <c r="A97" s="10" t="s">
        <v>216</v>
      </c>
      <c r="B97" s="11" t="s">
        <v>217</v>
      </c>
      <c r="C97" s="10" t="s">
        <v>45</v>
      </c>
      <c r="D97" s="12">
        <v>0.59</v>
      </c>
      <c r="E97" s="13">
        <v>432.9</v>
      </c>
      <c r="F97" s="13">
        <v>255.41</v>
      </c>
      <c r="G97" s="11" t="s">
        <v>218</v>
      </c>
      <c r="H97" s="11" t="s">
        <v>217</v>
      </c>
      <c r="I97" s="10" t="s">
        <v>45</v>
      </c>
      <c r="J97" s="12">
        <v>0.59</v>
      </c>
      <c r="K97" s="13">
        <v>500.25</v>
      </c>
      <c r="L97" s="13">
        <v>295.15</v>
      </c>
      <c r="M97" s="13" t="s">
        <v>5</v>
      </c>
      <c r="N97" s="1">
        <f t="shared" si="4"/>
        <v>39.74</v>
      </c>
    </row>
    <row r="98" ht="18" customHeight="1" spans="1:14">
      <c r="A98" s="10" t="s">
        <v>219</v>
      </c>
      <c r="B98" s="11" t="s">
        <v>220</v>
      </c>
      <c r="C98" s="10" t="s">
        <v>26</v>
      </c>
      <c r="D98" s="12">
        <v>0.29</v>
      </c>
      <c r="E98" s="13">
        <v>5442.83</v>
      </c>
      <c r="F98" s="13">
        <v>1578.42</v>
      </c>
      <c r="G98" s="11" t="s">
        <v>221</v>
      </c>
      <c r="H98" s="11" t="s">
        <v>220</v>
      </c>
      <c r="I98" s="10" t="s">
        <v>26</v>
      </c>
      <c r="J98" s="12">
        <v>0.29</v>
      </c>
      <c r="K98" s="13">
        <v>5125.7</v>
      </c>
      <c r="L98" s="13">
        <v>1486.45</v>
      </c>
      <c r="M98" s="13" t="s">
        <v>5</v>
      </c>
      <c r="N98" s="1">
        <f t="shared" si="4"/>
        <v>-91.97</v>
      </c>
    </row>
    <row r="99" ht="18" customHeight="1" spans="1:14">
      <c r="A99" s="10" t="s">
        <v>222</v>
      </c>
      <c r="B99" s="11" t="s">
        <v>223</v>
      </c>
      <c r="C99" s="10" t="s">
        <v>26</v>
      </c>
      <c r="D99" s="12">
        <v>0.514</v>
      </c>
      <c r="E99" s="13">
        <v>4954.47</v>
      </c>
      <c r="F99" s="13">
        <v>2546.6</v>
      </c>
      <c r="G99" s="11" t="s">
        <v>224</v>
      </c>
      <c r="H99" s="11" t="s">
        <v>223</v>
      </c>
      <c r="I99" s="10" t="s">
        <v>26</v>
      </c>
      <c r="J99" s="12">
        <v>0.514</v>
      </c>
      <c r="K99" s="13">
        <v>4678.83</v>
      </c>
      <c r="L99" s="13">
        <v>2404.92</v>
      </c>
      <c r="M99" s="13" t="s">
        <v>5</v>
      </c>
      <c r="N99" s="1">
        <f t="shared" si="4"/>
        <v>-141.68</v>
      </c>
    </row>
    <row r="100" ht="18" customHeight="1" spans="1:14">
      <c r="A100" s="10" t="s">
        <v>225</v>
      </c>
      <c r="B100" s="11" t="s">
        <v>226</v>
      </c>
      <c r="C100" s="10" t="s">
        <v>13</v>
      </c>
      <c r="D100" s="12">
        <v>8.6</v>
      </c>
      <c r="E100" s="13">
        <v>209.74</v>
      </c>
      <c r="F100" s="13">
        <v>1803.76</v>
      </c>
      <c r="G100" s="11" t="s">
        <v>227</v>
      </c>
      <c r="H100" s="11" t="s">
        <v>226</v>
      </c>
      <c r="I100" s="10" t="s">
        <v>13</v>
      </c>
      <c r="J100" s="12">
        <v>8.6</v>
      </c>
      <c r="K100" s="13">
        <v>209.57</v>
      </c>
      <c r="L100" s="13">
        <v>1802.3</v>
      </c>
      <c r="M100" s="13" t="s">
        <v>5</v>
      </c>
      <c r="N100" s="1">
        <f t="shared" si="4"/>
        <v>-1.46000000000004</v>
      </c>
    </row>
    <row r="101" ht="18" customHeight="1" spans="1:14">
      <c r="A101" s="10" t="s">
        <v>228</v>
      </c>
      <c r="B101" s="11" t="s">
        <v>229</v>
      </c>
      <c r="C101" s="10" t="s">
        <v>13</v>
      </c>
      <c r="D101" s="12">
        <v>71.68</v>
      </c>
      <c r="E101" s="13">
        <v>12.52</v>
      </c>
      <c r="F101" s="13">
        <v>897.43</v>
      </c>
      <c r="G101" s="20" t="s">
        <v>230</v>
      </c>
      <c r="H101" s="11" t="s">
        <v>229</v>
      </c>
      <c r="I101" s="10" t="s">
        <v>13</v>
      </c>
      <c r="J101" s="12">
        <v>71.68</v>
      </c>
      <c r="K101" s="13">
        <v>12.83</v>
      </c>
      <c r="L101" s="13">
        <v>919.65</v>
      </c>
      <c r="M101" s="13" t="s">
        <v>5</v>
      </c>
      <c r="N101" s="1">
        <f t="shared" si="4"/>
        <v>22.22</v>
      </c>
    </row>
    <row r="102" ht="18" customHeight="1" spans="1:14">
      <c r="A102" s="10" t="s">
        <v>231</v>
      </c>
      <c r="B102" s="11" t="s">
        <v>232</v>
      </c>
      <c r="C102" s="10" t="s">
        <v>13</v>
      </c>
      <c r="D102" s="12">
        <v>2.16</v>
      </c>
      <c r="E102" s="13">
        <v>46.78</v>
      </c>
      <c r="F102" s="13">
        <v>101.04</v>
      </c>
      <c r="G102" s="20" t="s">
        <v>233</v>
      </c>
      <c r="H102" s="11" t="s">
        <v>232</v>
      </c>
      <c r="I102" s="10" t="s">
        <v>13</v>
      </c>
      <c r="J102" s="12">
        <v>2.16</v>
      </c>
      <c r="K102" s="13">
        <v>47.04</v>
      </c>
      <c r="L102" s="13">
        <v>101.61</v>
      </c>
      <c r="M102" s="13" t="s">
        <v>5</v>
      </c>
      <c r="N102" s="1">
        <f t="shared" si="4"/>
        <v>0.569999999999993</v>
      </c>
    </row>
    <row r="103" ht="18" customHeight="1" spans="1:14">
      <c r="A103" s="10"/>
      <c r="B103" s="11" t="s">
        <v>234</v>
      </c>
      <c r="C103" s="10" t="s">
        <v>13</v>
      </c>
      <c r="D103" s="12">
        <v>133.93</v>
      </c>
      <c r="E103" s="13">
        <v>75</v>
      </c>
      <c r="F103" s="13">
        <v>10044.75</v>
      </c>
      <c r="G103" s="20" t="s">
        <v>235</v>
      </c>
      <c r="H103" s="11" t="s">
        <v>234</v>
      </c>
      <c r="I103" s="10" t="s">
        <v>13</v>
      </c>
      <c r="J103" s="12">
        <v>133.93</v>
      </c>
      <c r="K103" s="13">
        <v>75.04</v>
      </c>
      <c r="L103" s="13">
        <v>10050.11</v>
      </c>
      <c r="M103" s="13"/>
      <c r="N103" s="1">
        <f t="shared" si="4"/>
        <v>5.36000000000058</v>
      </c>
    </row>
    <row r="104" ht="18" customHeight="1" spans="1:14">
      <c r="A104" s="10"/>
      <c r="B104" s="11" t="s">
        <v>236</v>
      </c>
      <c r="C104" s="10" t="s">
        <v>13</v>
      </c>
      <c r="D104" s="12">
        <v>133.93</v>
      </c>
      <c r="E104" s="13">
        <v>35</v>
      </c>
      <c r="F104" s="13">
        <v>4687.55</v>
      </c>
      <c r="G104" s="20" t="s">
        <v>237</v>
      </c>
      <c r="H104" s="11" t="s">
        <v>236</v>
      </c>
      <c r="I104" s="10" t="s">
        <v>13</v>
      </c>
      <c r="J104" s="12">
        <v>133.93</v>
      </c>
      <c r="K104" s="13">
        <v>33.63</v>
      </c>
      <c r="L104" s="13">
        <v>4504.07</v>
      </c>
      <c r="M104" s="13"/>
      <c r="N104" s="1">
        <f t="shared" si="4"/>
        <v>-183.48</v>
      </c>
    </row>
    <row r="105" ht="18" customHeight="1" spans="1:14">
      <c r="A105" s="10"/>
      <c r="B105" s="11"/>
      <c r="C105" s="10"/>
      <c r="D105" s="12"/>
      <c r="E105" s="13"/>
      <c r="F105" s="13"/>
      <c r="G105" s="11" t="s">
        <v>238</v>
      </c>
      <c r="H105" s="11" t="s">
        <v>239</v>
      </c>
      <c r="I105" s="10" t="s">
        <v>26</v>
      </c>
      <c r="J105" s="12">
        <v>2.52</v>
      </c>
      <c r="K105" s="13">
        <v>1</v>
      </c>
      <c r="L105" s="13">
        <v>2.52</v>
      </c>
      <c r="M105" s="13"/>
      <c r="N105" s="1">
        <f t="shared" si="4"/>
        <v>2.52</v>
      </c>
    </row>
    <row r="106" ht="18" customHeight="1" spans="1:14">
      <c r="A106" s="10"/>
      <c r="B106" s="11"/>
      <c r="C106" s="10"/>
      <c r="D106" s="12"/>
      <c r="E106" s="13"/>
      <c r="F106" s="13"/>
      <c r="G106" s="11" t="s">
        <v>240</v>
      </c>
      <c r="H106" s="11" t="s">
        <v>241</v>
      </c>
      <c r="I106" s="10" t="s">
        <v>29</v>
      </c>
      <c r="J106" s="12">
        <v>30.042</v>
      </c>
      <c r="K106" s="13">
        <v>1</v>
      </c>
      <c r="L106" s="13">
        <v>30.04</v>
      </c>
      <c r="M106" s="13"/>
      <c r="N106" s="1">
        <f t="shared" si="4"/>
        <v>30.04</v>
      </c>
    </row>
    <row r="107" ht="18" customHeight="1" spans="1:14">
      <c r="A107" s="10"/>
      <c r="B107" s="11"/>
      <c r="C107" s="10"/>
      <c r="D107" s="12"/>
      <c r="E107" s="13"/>
      <c r="F107" s="13"/>
      <c r="G107" s="11" t="s">
        <v>242</v>
      </c>
      <c r="H107" s="11" t="s">
        <v>243</v>
      </c>
      <c r="I107" s="10" t="s">
        <v>29</v>
      </c>
      <c r="J107" s="12">
        <v>468.185</v>
      </c>
      <c r="K107" s="13">
        <v>1</v>
      </c>
      <c r="L107" s="13">
        <v>468.19</v>
      </c>
      <c r="M107" s="13"/>
      <c r="N107" s="1">
        <f t="shared" si="4"/>
        <v>468.19</v>
      </c>
    </row>
    <row r="108" ht="18" customHeight="1" spans="1:13">
      <c r="A108" s="10"/>
      <c r="B108" s="11"/>
      <c r="C108" s="10"/>
      <c r="D108" s="12"/>
      <c r="E108" s="13"/>
      <c r="F108" s="13"/>
      <c r="G108" s="11" t="s">
        <v>244</v>
      </c>
      <c r="H108" s="11" t="s">
        <v>245</v>
      </c>
      <c r="I108" s="10" t="s">
        <v>29</v>
      </c>
      <c r="J108" s="12">
        <v>364.104</v>
      </c>
      <c r="K108" s="13">
        <v>1</v>
      </c>
      <c r="L108" s="13">
        <v>364.1</v>
      </c>
      <c r="M108" s="13"/>
    </row>
    <row r="109" ht="18" customHeight="1" spans="1:14">
      <c r="A109" s="14" t="s">
        <v>5</v>
      </c>
      <c r="B109" s="15" t="s">
        <v>82</v>
      </c>
      <c r="C109" s="14" t="s">
        <v>5</v>
      </c>
      <c r="D109" s="16" t="s">
        <v>5</v>
      </c>
      <c r="E109" s="17" t="s">
        <v>5</v>
      </c>
      <c r="F109" s="17">
        <v>7820.21</v>
      </c>
      <c r="G109" s="15" t="s">
        <v>5</v>
      </c>
      <c r="H109" s="15" t="s">
        <v>82</v>
      </c>
      <c r="I109" s="14" t="s">
        <v>5</v>
      </c>
      <c r="J109" s="16" t="s">
        <v>5</v>
      </c>
      <c r="K109" s="17" t="s">
        <v>5</v>
      </c>
      <c r="L109" s="17">
        <v>7820.21</v>
      </c>
      <c r="M109" s="17" t="s">
        <v>5</v>
      </c>
      <c r="N109" s="1">
        <f t="shared" ref="N109:N153" si="5">L109-F109</f>
        <v>0</v>
      </c>
    </row>
    <row r="110" ht="18" customHeight="1" spans="1:14">
      <c r="A110" s="10" t="s">
        <v>246</v>
      </c>
      <c r="B110" s="11" t="s">
        <v>247</v>
      </c>
      <c r="C110" s="10" t="s">
        <v>13</v>
      </c>
      <c r="D110" s="12">
        <v>100.81</v>
      </c>
      <c r="E110" s="13">
        <v>24.55</v>
      </c>
      <c r="F110" s="13">
        <v>2474.89</v>
      </c>
      <c r="G110" s="11" t="s">
        <v>248</v>
      </c>
      <c r="H110" s="11" t="s">
        <v>247</v>
      </c>
      <c r="I110" s="10" t="s">
        <v>13</v>
      </c>
      <c r="J110" s="12">
        <v>100.81</v>
      </c>
      <c r="K110" s="13">
        <v>24.65</v>
      </c>
      <c r="L110" s="13">
        <v>2484.97</v>
      </c>
      <c r="M110" s="13" t="s">
        <v>5</v>
      </c>
      <c r="N110" s="1">
        <f t="shared" si="5"/>
        <v>10.0799999999999</v>
      </c>
    </row>
    <row r="111" ht="18" customHeight="1" spans="1:14">
      <c r="A111" s="10" t="s">
        <v>249</v>
      </c>
      <c r="B111" s="11" t="s">
        <v>84</v>
      </c>
      <c r="C111" s="10" t="s">
        <v>13</v>
      </c>
      <c r="D111" s="12">
        <v>3.22</v>
      </c>
      <c r="E111" s="13">
        <v>26.48</v>
      </c>
      <c r="F111" s="13">
        <v>85.27</v>
      </c>
      <c r="G111" s="11" t="s">
        <v>250</v>
      </c>
      <c r="H111" s="11" t="s">
        <v>84</v>
      </c>
      <c r="I111" s="10" t="s">
        <v>13</v>
      </c>
      <c r="J111" s="12">
        <v>3.22</v>
      </c>
      <c r="K111" s="13">
        <v>25.62</v>
      </c>
      <c r="L111" s="13">
        <v>82.5</v>
      </c>
      <c r="M111" s="13" t="s">
        <v>5</v>
      </c>
      <c r="N111" s="1">
        <f t="shared" si="5"/>
        <v>-2.77</v>
      </c>
    </row>
    <row r="112" ht="18" customHeight="1" spans="1:14">
      <c r="A112" s="10" t="s">
        <v>251</v>
      </c>
      <c r="B112" s="11" t="s">
        <v>252</v>
      </c>
      <c r="C112" s="10" t="s">
        <v>13</v>
      </c>
      <c r="D112" s="12">
        <v>8.72</v>
      </c>
      <c r="E112" s="13">
        <v>47.31</v>
      </c>
      <c r="F112" s="13">
        <v>412.54</v>
      </c>
      <c r="G112" s="11" t="s">
        <v>253</v>
      </c>
      <c r="H112" s="11" t="s">
        <v>252</v>
      </c>
      <c r="I112" s="10" t="s">
        <v>13</v>
      </c>
      <c r="J112" s="12">
        <v>8.72</v>
      </c>
      <c r="K112" s="13">
        <v>45.44</v>
      </c>
      <c r="L112" s="13">
        <v>396.24</v>
      </c>
      <c r="M112" s="13" t="s">
        <v>5</v>
      </c>
      <c r="N112" s="1">
        <f t="shared" si="5"/>
        <v>-16.3</v>
      </c>
    </row>
    <row r="113" ht="18" customHeight="1" spans="1:14">
      <c r="A113" s="10" t="s">
        <v>254</v>
      </c>
      <c r="B113" s="11" t="s">
        <v>255</v>
      </c>
      <c r="C113" s="10" t="s">
        <v>13</v>
      </c>
      <c r="D113" s="12">
        <v>27.83</v>
      </c>
      <c r="E113" s="13">
        <v>75.55</v>
      </c>
      <c r="F113" s="13">
        <v>2102.56</v>
      </c>
      <c r="G113" s="11" t="s">
        <v>256</v>
      </c>
      <c r="H113" s="11" t="s">
        <v>255</v>
      </c>
      <c r="I113" s="10" t="s">
        <v>13</v>
      </c>
      <c r="J113" s="12">
        <v>27.83</v>
      </c>
      <c r="K113" s="13">
        <v>72.82</v>
      </c>
      <c r="L113" s="13">
        <v>2026.58</v>
      </c>
      <c r="M113" s="13" t="s">
        <v>5</v>
      </c>
      <c r="N113" s="1">
        <f t="shared" si="5"/>
        <v>-75.98</v>
      </c>
    </row>
    <row r="114" ht="18" customHeight="1" spans="1:14">
      <c r="A114" s="10" t="s">
        <v>257</v>
      </c>
      <c r="B114" s="11" t="s">
        <v>258</v>
      </c>
      <c r="C114" s="10" t="s">
        <v>13</v>
      </c>
      <c r="D114" s="12">
        <v>11.39</v>
      </c>
      <c r="E114" s="13">
        <v>46.65</v>
      </c>
      <c r="F114" s="13">
        <v>531.34</v>
      </c>
      <c r="G114" s="11" t="s">
        <v>259</v>
      </c>
      <c r="H114" s="11" t="s">
        <v>258</v>
      </c>
      <c r="I114" s="10" t="s">
        <v>13</v>
      </c>
      <c r="J114" s="12">
        <v>11.39</v>
      </c>
      <c r="K114" s="13">
        <v>45.07</v>
      </c>
      <c r="L114" s="13">
        <v>513.35</v>
      </c>
      <c r="M114" s="13" t="s">
        <v>5</v>
      </c>
      <c r="N114" s="1">
        <f t="shared" si="5"/>
        <v>-17.99</v>
      </c>
    </row>
    <row r="115" ht="18" customHeight="1" spans="1:14">
      <c r="A115" s="10" t="s">
        <v>260</v>
      </c>
      <c r="B115" s="11" t="s">
        <v>261</v>
      </c>
      <c r="C115" s="10" t="s">
        <v>13</v>
      </c>
      <c r="D115" s="12">
        <v>27.77</v>
      </c>
      <c r="E115" s="13">
        <v>85.77</v>
      </c>
      <c r="F115" s="13">
        <v>2381.83</v>
      </c>
      <c r="G115" s="11" t="s">
        <v>262</v>
      </c>
      <c r="H115" s="11" t="s">
        <v>261</v>
      </c>
      <c r="I115" s="10" t="s">
        <v>13</v>
      </c>
      <c r="J115" s="12">
        <v>27.77</v>
      </c>
      <c r="K115" s="13">
        <v>83.42</v>
      </c>
      <c r="L115" s="13">
        <v>2316.57</v>
      </c>
      <c r="M115" s="13" t="s">
        <v>5</v>
      </c>
      <c r="N115" s="1">
        <f t="shared" si="5"/>
        <v>-65.2599999999998</v>
      </c>
    </row>
    <row r="116" ht="18" customHeight="1" spans="1:24">
      <c r="A116" s="5" t="s">
        <v>5</v>
      </c>
      <c r="B116" s="6" t="s">
        <v>263</v>
      </c>
      <c r="C116" s="7" t="s">
        <v>5</v>
      </c>
      <c r="D116" s="8" t="s">
        <v>5</v>
      </c>
      <c r="E116" s="9" t="s">
        <v>5</v>
      </c>
      <c r="F116" s="9"/>
      <c r="G116" s="6" t="s">
        <v>5</v>
      </c>
      <c r="H116" s="6" t="s">
        <v>263</v>
      </c>
      <c r="I116" s="7" t="s">
        <v>5</v>
      </c>
      <c r="J116" s="8" t="s">
        <v>5</v>
      </c>
      <c r="K116" s="9" t="s">
        <v>5</v>
      </c>
      <c r="L116" s="9">
        <v>80049.73</v>
      </c>
      <c r="M116" s="18" t="s">
        <v>5</v>
      </c>
      <c r="N116" s="1">
        <f t="shared" si="5"/>
        <v>80049.73</v>
      </c>
      <c r="X116" s="19" t="str">
        <f>H116</f>
        <v>那余屯道路硬化</v>
      </c>
    </row>
    <row r="117" ht="18" customHeight="1" spans="1:13">
      <c r="A117" s="14" t="s">
        <v>5</v>
      </c>
      <c r="B117" s="15" t="s">
        <v>41</v>
      </c>
      <c r="C117" s="14" t="s">
        <v>5</v>
      </c>
      <c r="D117" s="16" t="s">
        <v>5</v>
      </c>
      <c r="E117" s="17" t="s">
        <v>5</v>
      </c>
      <c r="F117" s="17"/>
      <c r="G117" s="15" t="s">
        <v>5</v>
      </c>
      <c r="H117" s="15" t="s">
        <v>41</v>
      </c>
      <c r="I117" s="14" t="s">
        <v>5</v>
      </c>
      <c r="J117" s="16" t="s">
        <v>5</v>
      </c>
      <c r="K117" s="17" t="s">
        <v>5</v>
      </c>
      <c r="L117" s="17"/>
      <c r="M117" s="17"/>
    </row>
    <row r="118" ht="18" customHeight="1" spans="1:24">
      <c r="A118" s="10" t="s">
        <v>264</v>
      </c>
      <c r="B118" s="11" t="s">
        <v>265</v>
      </c>
      <c r="C118" s="10" t="s">
        <v>13</v>
      </c>
      <c r="D118" s="12">
        <v>750</v>
      </c>
      <c r="E118" s="13">
        <v>89.22</v>
      </c>
      <c r="F118" s="13">
        <v>66915</v>
      </c>
      <c r="G118" s="11"/>
      <c r="H118" s="11"/>
      <c r="I118" s="10"/>
      <c r="J118" s="12"/>
      <c r="K118" s="13"/>
      <c r="L118" s="13"/>
      <c r="M118" s="13" t="s">
        <v>5</v>
      </c>
      <c r="N118" s="1">
        <f t="shared" si="5"/>
        <v>-66915</v>
      </c>
      <c r="P118" s="1" t="s">
        <v>17</v>
      </c>
      <c r="Q118" s="1" t="s">
        <v>18</v>
      </c>
      <c r="R118" s="1" t="s">
        <v>19</v>
      </c>
      <c r="S118" s="1" t="s">
        <v>266</v>
      </c>
      <c r="T118" s="1"/>
      <c r="U118" s="1"/>
      <c r="V118" s="1" t="s">
        <v>30</v>
      </c>
      <c r="W118" s="1" t="s">
        <v>23</v>
      </c>
      <c r="X118" s="1" t="str">
        <f>B118&amp;P118&amp;D118&amp;C118&amp;Q118&amp;E118&amp;R118&amp;C118&amp;S118&amp;J118&amp;I118&amp;T118&amp;K118&amp;U118&amp;I118&amp;V118&amp;N118&amp;W118</f>
        <v>水泥混凝土路面送审工程量为750㎡，送审单价为89.22元/㎡，审定无工程量，核减-66915元；</v>
      </c>
    </row>
    <row r="119" ht="18" customHeight="1" spans="1:13">
      <c r="A119" s="10"/>
      <c r="B119" s="11"/>
      <c r="C119" s="10"/>
      <c r="D119" s="12"/>
      <c r="E119" s="13"/>
      <c r="F119" s="13"/>
      <c r="G119" s="11"/>
      <c r="H119" s="11"/>
      <c r="I119" s="10"/>
      <c r="J119" s="12"/>
      <c r="K119" s="13"/>
      <c r="L119" s="13"/>
      <c r="M119" s="13"/>
    </row>
    <row r="120" ht="18" customHeight="1" spans="1:13">
      <c r="A120" s="10"/>
      <c r="B120" s="11"/>
      <c r="C120" s="10"/>
      <c r="D120" s="12"/>
      <c r="E120" s="13"/>
      <c r="F120" s="13"/>
      <c r="G120" s="11"/>
      <c r="H120" s="11"/>
      <c r="I120" s="10"/>
      <c r="J120" s="12"/>
      <c r="K120" s="13"/>
      <c r="L120" s="13"/>
      <c r="M120" s="13"/>
    </row>
    <row r="121" ht="18" customHeight="1" spans="1:13">
      <c r="A121" s="10"/>
      <c r="B121" s="11"/>
      <c r="C121" s="10"/>
      <c r="D121" s="12"/>
      <c r="E121" s="13"/>
      <c r="F121" s="13"/>
      <c r="G121" s="11"/>
      <c r="H121" s="11"/>
      <c r="I121" s="10"/>
      <c r="J121" s="12"/>
      <c r="K121" s="13"/>
      <c r="L121" s="13"/>
      <c r="M121" s="13"/>
    </row>
    <row r="122" ht="24" customHeight="1" spans="1:24">
      <c r="A122" s="5" t="s">
        <v>5</v>
      </c>
      <c r="B122" s="6" t="s">
        <v>267</v>
      </c>
      <c r="C122" s="7" t="s">
        <v>5</v>
      </c>
      <c r="D122" s="8" t="s">
        <v>5</v>
      </c>
      <c r="E122" s="9" t="s">
        <v>5</v>
      </c>
      <c r="F122" s="9"/>
      <c r="G122" s="6" t="s">
        <v>5</v>
      </c>
      <c r="H122" s="6" t="s">
        <v>267</v>
      </c>
      <c r="I122" s="7" t="s">
        <v>5</v>
      </c>
      <c r="J122" s="8" t="s">
        <v>5</v>
      </c>
      <c r="K122" s="9" t="s">
        <v>5</v>
      </c>
      <c r="L122" s="9">
        <v>171491.86</v>
      </c>
      <c r="M122" s="18" t="s">
        <v>5</v>
      </c>
      <c r="N122" s="1">
        <f t="shared" si="5"/>
        <v>171491.86</v>
      </c>
      <c r="X122" s="19" t="str">
        <f>H122</f>
        <v>那余屯篮球场地面、周边地面硬化及排水沟建设</v>
      </c>
    </row>
    <row r="123" ht="18" customHeight="1" spans="1:13">
      <c r="A123" s="14" t="s">
        <v>5</v>
      </c>
      <c r="B123" s="15" t="s">
        <v>41</v>
      </c>
      <c r="C123" s="14" t="s">
        <v>5</v>
      </c>
      <c r="D123" s="16" t="s">
        <v>5</v>
      </c>
      <c r="E123" s="17" t="s">
        <v>5</v>
      </c>
      <c r="F123" s="17"/>
      <c r="G123" s="15" t="s">
        <v>5</v>
      </c>
      <c r="H123" s="15" t="s">
        <v>41</v>
      </c>
      <c r="I123" s="14" t="s">
        <v>5</v>
      </c>
      <c r="J123" s="16" t="s">
        <v>5</v>
      </c>
      <c r="K123" s="17" t="s">
        <v>5</v>
      </c>
      <c r="L123" s="17"/>
      <c r="M123" s="17"/>
    </row>
    <row r="124" ht="18" customHeight="1" spans="1:14">
      <c r="A124" s="10" t="s">
        <v>268</v>
      </c>
      <c r="B124" s="11"/>
      <c r="C124" s="10"/>
      <c r="D124" s="12"/>
      <c r="E124" s="13"/>
      <c r="F124" s="13"/>
      <c r="G124" s="20" t="s">
        <v>269</v>
      </c>
      <c r="H124" s="11" t="s">
        <v>44</v>
      </c>
      <c r="I124" s="10" t="s">
        <v>45</v>
      </c>
      <c r="J124" s="12">
        <v>27.6</v>
      </c>
      <c r="K124" s="13">
        <v>2.96</v>
      </c>
      <c r="L124" s="13">
        <v>81.7</v>
      </c>
      <c r="M124" s="13" t="s">
        <v>5</v>
      </c>
      <c r="N124" s="1">
        <f t="shared" si="5"/>
        <v>81.7</v>
      </c>
    </row>
    <row r="125" ht="18" customHeight="1" spans="1:14">
      <c r="A125" s="10" t="s">
        <v>270</v>
      </c>
      <c r="B125" s="11" t="s">
        <v>47</v>
      </c>
      <c r="C125" s="10" t="s">
        <v>45</v>
      </c>
      <c r="D125" s="12">
        <v>37</v>
      </c>
      <c r="E125" s="13">
        <v>10.71</v>
      </c>
      <c r="F125" s="13">
        <v>396.27</v>
      </c>
      <c r="G125" s="20" t="s">
        <v>271</v>
      </c>
      <c r="H125" s="11" t="s">
        <v>49</v>
      </c>
      <c r="I125" s="10" t="s">
        <v>45</v>
      </c>
      <c r="J125" s="12">
        <v>20.5</v>
      </c>
      <c r="K125" s="13">
        <v>3.2</v>
      </c>
      <c r="L125" s="13">
        <v>65.6</v>
      </c>
      <c r="M125" s="13" t="s">
        <v>5</v>
      </c>
      <c r="N125" s="1">
        <f t="shared" si="5"/>
        <v>-330.67</v>
      </c>
    </row>
    <row r="126" ht="18" customHeight="1" spans="1:14">
      <c r="A126" s="10" t="s">
        <v>272</v>
      </c>
      <c r="B126" s="11" t="s">
        <v>51</v>
      </c>
      <c r="C126" s="10" t="s">
        <v>45</v>
      </c>
      <c r="D126" s="12">
        <v>11.1</v>
      </c>
      <c r="E126" s="13">
        <v>4.59</v>
      </c>
      <c r="F126" s="13">
        <v>50.95</v>
      </c>
      <c r="G126" s="20" t="s">
        <v>273</v>
      </c>
      <c r="H126" s="11" t="s">
        <v>51</v>
      </c>
      <c r="I126" s="10" t="s">
        <v>45</v>
      </c>
      <c r="J126" s="12">
        <v>27.6</v>
      </c>
      <c r="K126" s="13">
        <v>4.84</v>
      </c>
      <c r="L126" s="13">
        <v>133.58</v>
      </c>
      <c r="M126" s="13" t="s">
        <v>5</v>
      </c>
      <c r="N126" s="1">
        <f t="shared" si="5"/>
        <v>82.63</v>
      </c>
    </row>
    <row r="127" ht="18" customHeight="1" spans="1:14">
      <c r="A127" s="10" t="s">
        <v>274</v>
      </c>
      <c r="B127" s="11" t="s">
        <v>275</v>
      </c>
      <c r="C127" s="10" t="s">
        <v>45</v>
      </c>
      <c r="D127" s="12">
        <v>25.9</v>
      </c>
      <c r="E127" s="13">
        <v>22.64</v>
      </c>
      <c r="F127" s="13">
        <v>586.38</v>
      </c>
      <c r="G127" s="20" t="s">
        <v>276</v>
      </c>
      <c r="H127" s="11" t="s">
        <v>56</v>
      </c>
      <c r="I127" s="10" t="s">
        <v>45</v>
      </c>
      <c r="J127" s="12">
        <v>20.5</v>
      </c>
      <c r="K127" s="13">
        <v>6.52</v>
      </c>
      <c r="L127" s="13">
        <v>133.66</v>
      </c>
      <c r="M127" s="13" t="s">
        <v>5</v>
      </c>
      <c r="N127" s="1">
        <f t="shared" si="5"/>
        <v>-452.72</v>
      </c>
    </row>
    <row r="128" ht="18" customHeight="1" spans="1:14">
      <c r="A128" s="10" t="s">
        <v>277</v>
      </c>
      <c r="B128" s="11"/>
      <c r="C128" s="10"/>
      <c r="D128" s="12"/>
      <c r="E128" s="13"/>
      <c r="F128" s="13"/>
      <c r="G128" s="11" t="s">
        <v>278</v>
      </c>
      <c r="H128" s="11" t="s">
        <v>61</v>
      </c>
      <c r="I128" s="10" t="s">
        <v>59</v>
      </c>
      <c r="J128" s="12">
        <v>162.8</v>
      </c>
      <c r="K128" s="13">
        <v>2.06</v>
      </c>
      <c r="L128" s="13">
        <v>335.37</v>
      </c>
      <c r="M128" s="13" t="s">
        <v>5</v>
      </c>
      <c r="N128" s="1">
        <f t="shared" si="5"/>
        <v>335.37</v>
      </c>
    </row>
    <row r="129" ht="18" customHeight="1" spans="1:14">
      <c r="A129" s="10" t="s">
        <v>279</v>
      </c>
      <c r="B129" s="11" t="s">
        <v>280</v>
      </c>
      <c r="C129" s="10" t="s">
        <v>13</v>
      </c>
      <c r="D129" s="12">
        <v>830</v>
      </c>
      <c r="E129" s="13">
        <v>47.35</v>
      </c>
      <c r="F129" s="13">
        <v>39300.5</v>
      </c>
      <c r="G129" s="20" t="s">
        <v>281</v>
      </c>
      <c r="H129" s="11" t="s">
        <v>280</v>
      </c>
      <c r="I129" s="10" t="s">
        <v>13</v>
      </c>
      <c r="J129" s="12">
        <v>750</v>
      </c>
      <c r="K129" s="13">
        <v>53.56</v>
      </c>
      <c r="L129" s="13">
        <v>40170</v>
      </c>
      <c r="M129" s="13" t="s">
        <v>5</v>
      </c>
      <c r="N129" s="1">
        <f t="shared" si="5"/>
        <v>869.5</v>
      </c>
    </row>
    <row r="130" ht="18" customHeight="1" spans="1:24">
      <c r="A130" s="10" t="s">
        <v>282</v>
      </c>
      <c r="B130" s="11" t="s">
        <v>283</v>
      </c>
      <c r="C130" s="10" t="s">
        <v>13</v>
      </c>
      <c r="D130" s="12">
        <v>830</v>
      </c>
      <c r="E130" s="13">
        <v>98</v>
      </c>
      <c r="F130" s="13">
        <v>81340</v>
      </c>
      <c r="G130" s="20" t="s">
        <v>284</v>
      </c>
      <c r="H130" s="11" t="s">
        <v>283</v>
      </c>
      <c r="I130" s="10" t="s">
        <v>13</v>
      </c>
      <c r="J130" s="12">
        <v>750</v>
      </c>
      <c r="K130" s="13">
        <v>127.32</v>
      </c>
      <c r="L130" s="13">
        <v>95490</v>
      </c>
      <c r="M130" s="13" t="s">
        <v>5</v>
      </c>
      <c r="N130" s="1">
        <f t="shared" si="5"/>
        <v>14150</v>
      </c>
      <c r="P130" s="1" t="s">
        <v>17</v>
      </c>
      <c r="Q130" s="1" t="s">
        <v>18</v>
      </c>
      <c r="R130" s="1" t="s">
        <v>19</v>
      </c>
      <c r="S130" s="1" t="s">
        <v>20</v>
      </c>
      <c r="T130" s="1" t="s">
        <v>21</v>
      </c>
      <c r="U130" s="1" t="s">
        <v>19</v>
      </c>
      <c r="V130" s="1" t="s">
        <v>22</v>
      </c>
      <c r="W130" s="1" t="s">
        <v>23</v>
      </c>
      <c r="X130" s="1" t="str">
        <f t="shared" ref="X130:X134" si="6">H130&amp;P130&amp;D130&amp;C130&amp;Q130&amp;E130&amp;R130&amp;C130&amp;S130&amp;J130&amp;I130&amp;T130&amp;K130&amp;U130&amp;I130&amp;V130&amp;N130&amp;W130</f>
        <v>篮球场、地面送审工程量为830㎡，送审单价为98元/㎡，审定工程量为750㎡，审定单价为127.32元/㎡，核增14150元；</v>
      </c>
    </row>
    <row r="131" ht="18" customHeight="1" spans="1:14">
      <c r="A131" s="10" t="s">
        <v>285</v>
      </c>
      <c r="B131" s="11" t="s">
        <v>286</v>
      </c>
      <c r="C131" s="10" t="s">
        <v>13</v>
      </c>
      <c r="D131" s="12">
        <v>10.62</v>
      </c>
      <c r="E131" s="13">
        <v>38.47</v>
      </c>
      <c r="F131" s="13">
        <v>408.55</v>
      </c>
      <c r="G131" s="20" t="s">
        <v>287</v>
      </c>
      <c r="H131" s="11" t="s">
        <v>286</v>
      </c>
      <c r="I131" s="10" t="s">
        <v>13</v>
      </c>
      <c r="J131" s="12">
        <v>10.62</v>
      </c>
      <c r="K131" s="13">
        <v>47.86</v>
      </c>
      <c r="L131" s="13">
        <v>508.27</v>
      </c>
      <c r="M131" s="13" t="s">
        <v>5</v>
      </c>
      <c r="N131" s="1">
        <f t="shared" si="5"/>
        <v>99.72</v>
      </c>
    </row>
    <row r="132" ht="18" customHeight="1" spans="1:24">
      <c r="A132" s="10" t="s">
        <v>288</v>
      </c>
      <c r="B132" s="11" t="s">
        <v>289</v>
      </c>
      <c r="C132" s="10" t="s">
        <v>64</v>
      </c>
      <c r="D132" s="12">
        <v>100</v>
      </c>
      <c r="E132" s="13">
        <v>95.69</v>
      </c>
      <c r="F132" s="13">
        <v>9569</v>
      </c>
      <c r="G132" s="20" t="s">
        <v>290</v>
      </c>
      <c r="H132" s="11" t="s">
        <v>63</v>
      </c>
      <c r="I132" s="10" t="s">
        <v>64</v>
      </c>
      <c r="J132" s="12">
        <v>100</v>
      </c>
      <c r="K132" s="13">
        <v>35.31</v>
      </c>
      <c r="L132" s="13">
        <v>3531</v>
      </c>
      <c r="M132" s="13" t="s">
        <v>5</v>
      </c>
      <c r="N132" s="1">
        <f t="shared" si="5"/>
        <v>-6038</v>
      </c>
      <c r="P132" s="1" t="s">
        <v>17</v>
      </c>
      <c r="Q132" s="1" t="s">
        <v>18</v>
      </c>
      <c r="R132" s="1" t="s">
        <v>19</v>
      </c>
      <c r="S132" s="1" t="s">
        <v>20</v>
      </c>
      <c r="T132" s="1" t="s">
        <v>21</v>
      </c>
      <c r="U132" s="1" t="s">
        <v>19</v>
      </c>
      <c r="V132" s="1" t="s">
        <v>30</v>
      </c>
      <c r="W132" s="1" t="s">
        <v>23</v>
      </c>
      <c r="X132" s="1" t="str">
        <f>H132&amp;P132&amp;D132&amp;C132&amp;Q132&amp;E132&amp;R132&amp;C132&amp;S132&amp;J132&amp;I132&amp;T132&amp;K132&amp;U132&amp;I132&amp;V132&amp;N132&amp;W132</f>
        <v>砖砌排水沟送审工程量为100m，送审单价为95.69元/m，审定工程量为100m，审定单价为35.31元/m，核减-6038元；</v>
      </c>
    </row>
    <row r="133" ht="18" customHeight="1" spans="1:24">
      <c r="A133" s="10" t="s">
        <v>291</v>
      </c>
      <c r="B133" s="11"/>
      <c r="C133" s="10"/>
      <c r="D133" s="12"/>
      <c r="E133" s="13"/>
      <c r="F133" s="13"/>
      <c r="G133" s="20" t="s">
        <v>292</v>
      </c>
      <c r="H133" s="11" t="s">
        <v>67</v>
      </c>
      <c r="I133" s="10" t="s">
        <v>33</v>
      </c>
      <c r="J133" s="12">
        <v>7</v>
      </c>
      <c r="K133" s="13">
        <v>587.48</v>
      </c>
      <c r="L133" s="13">
        <v>4112.36</v>
      </c>
      <c r="M133" s="13" t="s">
        <v>5</v>
      </c>
      <c r="N133" s="1">
        <f t="shared" si="5"/>
        <v>4112.36</v>
      </c>
      <c r="P133" s="1" t="s">
        <v>293</v>
      </c>
      <c r="Q133" s="1"/>
      <c r="R133" s="1"/>
      <c r="S133" s="1" t="s">
        <v>20</v>
      </c>
      <c r="T133" s="1" t="s">
        <v>21</v>
      </c>
      <c r="U133" s="1" t="s">
        <v>19</v>
      </c>
      <c r="V133" s="1" t="s">
        <v>22</v>
      </c>
      <c r="W133" s="1" t="s">
        <v>23</v>
      </c>
      <c r="X133" s="1" t="str">
        <f t="shared" ref="X133:X138" si="7">P133&amp;H133&amp;S133&amp;J133&amp;I133&amp;T133&amp;K133&amp;U133&amp;I133&amp;V133&amp;N133&amp;W133</f>
        <v>新增100厚C10混凝土垫层，审定工程量为7m³，审定单价为587.48元/m³，核增4112.36元；</v>
      </c>
    </row>
    <row r="134" ht="18" customHeight="1" spans="1:24">
      <c r="A134" s="10" t="s">
        <v>294</v>
      </c>
      <c r="B134" s="11" t="s">
        <v>295</v>
      </c>
      <c r="C134" s="10" t="s">
        <v>64</v>
      </c>
      <c r="D134" s="12" t="s">
        <v>296</v>
      </c>
      <c r="E134" s="13">
        <v>41.71</v>
      </c>
      <c r="F134" s="13">
        <v>4171</v>
      </c>
      <c r="G134" s="20" t="s">
        <v>297</v>
      </c>
      <c r="H134" s="11" t="s">
        <v>70</v>
      </c>
      <c r="I134" s="10" t="s">
        <v>64</v>
      </c>
      <c r="J134" s="12">
        <v>100</v>
      </c>
      <c r="K134" s="13">
        <v>59.34</v>
      </c>
      <c r="L134" s="13">
        <v>5934</v>
      </c>
      <c r="M134" s="13" t="s">
        <v>5</v>
      </c>
      <c r="N134" s="1">
        <f t="shared" si="5"/>
        <v>1763</v>
      </c>
      <c r="P134" s="1" t="s">
        <v>17</v>
      </c>
      <c r="Q134" s="1" t="s">
        <v>18</v>
      </c>
      <c r="R134" s="1" t="s">
        <v>19</v>
      </c>
      <c r="S134" s="1" t="s">
        <v>20</v>
      </c>
      <c r="T134" s="1" t="s">
        <v>21</v>
      </c>
      <c r="U134" s="1" t="s">
        <v>19</v>
      </c>
      <c r="V134" s="1" t="s">
        <v>22</v>
      </c>
      <c r="W134" s="1" t="s">
        <v>23</v>
      </c>
      <c r="X134" s="1" t="str">
        <f t="shared" si="6"/>
        <v>排水沟盖板送审工程量为100.00m，送审单价为41.71元/m，审定工程量为100m，审定单价为59.34元/m，核增1763元；</v>
      </c>
    </row>
    <row r="135" ht="18" customHeight="1" spans="1:14">
      <c r="A135" s="10" t="s">
        <v>298</v>
      </c>
      <c r="B135" s="11"/>
      <c r="C135" s="10"/>
      <c r="D135" s="12"/>
      <c r="E135" s="13"/>
      <c r="F135" s="13"/>
      <c r="G135" s="11" t="s">
        <v>299</v>
      </c>
      <c r="H135" s="11" t="s">
        <v>239</v>
      </c>
      <c r="I135" s="10" t="s">
        <v>26</v>
      </c>
      <c r="J135" s="12">
        <v>1.785</v>
      </c>
      <c r="K135" s="13">
        <v>1.09</v>
      </c>
      <c r="L135" s="13">
        <v>1.95</v>
      </c>
      <c r="M135" s="13" t="s">
        <v>5</v>
      </c>
      <c r="N135" s="1">
        <f t="shared" si="5"/>
        <v>1.95</v>
      </c>
    </row>
    <row r="136" ht="18" customHeight="1" spans="1:14">
      <c r="A136" s="10" t="s">
        <v>300</v>
      </c>
      <c r="B136" s="11"/>
      <c r="C136" s="10"/>
      <c r="D136" s="12"/>
      <c r="E136" s="13"/>
      <c r="F136" s="13"/>
      <c r="G136" s="11" t="s">
        <v>301</v>
      </c>
      <c r="H136" s="11" t="s">
        <v>241</v>
      </c>
      <c r="I136" s="10" t="s">
        <v>29</v>
      </c>
      <c r="J136" s="12">
        <v>219.696</v>
      </c>
      <c r="K136" s="13">
        <v>1.09</v>
      </c>
      <c r="L136" s="13">
        <v>239.47</v>
      </c>
      <c r="M136" s="13" t="s">
        <v>5</v>
      </c>
      <c r="N136" s="1">
        <f t="shared" si="5"/>
        <v>239.47</v>
      </c>
    </row>
    <row r="137" ht="18" customHeight="1" spans="1:24">
      <c r="A137" s="10" t="s">
        <v>302</v>
      </c>
      <c r="B137" s="11"/>
      <c r="C137" s="10"/>
      <c r="D137" s="12"/>
      <c r="E137" s="13"/>
      <c r="F137" s="13"/>
      <c r="G137" s="11" t="s">
        <v>303</v>
      </c>
      <c r="H137" s="11" t="s">
        <v>243</v>
      </c>
      <c r="I137" s="10" t="s">
        <v>29</v>
      </c>
      <c r="J137" s="12">
        <v>1590.379</v>
      </c>
      <c r="K137" s="13">
        <v>1.09</v>
      </c>
      <c r="L137" s="13">
        <v>1733.51</v>
      </c>
      <c r="M137" s="13" t="s">
        <v>5</v>
      </c>
      <c r="N137" s="1">
        <f t="shared" si="5"/>
        <v>1733.51</v>
      </c>
      <c r="P137" s="1" t="s">
        <v>293</v>
      </c>
      <c r="Q137" s="1"/>
      <c r="R137" s="1"/>
      <c r="S137" s="1" t="s">
        <v>20</v>
      </c>
      <c r="T137" s="1" t="s">
        <v>21</v>
      </c>
      <c r="U137" s="1" t="s">
        <v>19</v>
      </c>
      <c r="V137" s="1" t="s">
        <v>22</v>
      </c>
      <c r="W137" s="1" t="s">
        <v>23</v>
      </c>
      <c r="X137" s="1" t="str">
        <f t="shared" si="7"/>
        <v>新增砂长途运输费（良余村那余屯），审定工程量为1590.379km.t，审定单价为1.09元/km.t，核增1733.51元；</v>
      </c>
    </row>
    <row r="138" ht="18" customHeight="1" spans="1:24">
      <c r="A138" s="10" t="s">
        <v>304</v>
      </c>
      <c r="B138" s="11"/>
      <c r="C138" s="10"/>
      <c r="D138" s="12"/>
      <c r="E138" s="13"/>
      <c r="F138" s="13"/>
      <c r="G138" s="11" t="s">
        <v>305</v>
      </c>
      <c r="H138" s="11" t="s">
        <v>245</v>
      </c>
      <c r="I138" s="10" t="s">
        <v>29</v>
      </c>
      <c r="J138" s="12">
        <v>6568.946</v>
      </c>
      <c r="K138" s="13">
        <v>1.09</v>
      </c>
      <c r="L138" s="13">
        <v>7160.15</v>
      </c>
      <c r="M138" s="13" t="s">
        <v>5</v>
      </c>
      <c r="N138" s="1">
        <f t="shared" si="5"/>
        <v>7160.15</v>
      </c>
      <c r="P138" s="1" t="s">
        <v>293</v>
      </c>
      <c r="Q138" s="1"/>
      <c r="R138" s="1"/>
      <c r="S138" s="1" t="s">
        <v>20</v>
      </c>
      <c r="T138" s="1" t="s">
        <v>21</v>
      </c>
      <c r="U138" s="1" t="s">
        <v>19</v>
      </c>
      <c r="V138" s="1" t="s">
        <v>22</v>
      </c>
      <c r="W138" s="1" t="s">
        <v>23</v>
      </c>
      <c r="X138" s="1" t="str">
        <f t="shared" si="7"/>
        <v>新增碎石长途运输费（良余村那余屯），审定工程量为6568.946km.t，审定单价为1.09元/km.t，核增7160.15元；</v>
      </c>
    </row>
    <row r="139" ht="18" customHeight="1" spans="1:13">
      <c r="A139" s="14" t="s">
        <v>5</v>
      </c>
      <c r="B139" s="15" t="s">
        <v>82</v>
      </c>
      <c r="C139" s="14" t="s">
        <v>5</v>
      </c>
      <c r="D139" s="16" t="s">
        <v>5</v>
      </c>
      <c r="E139" s="17" t="s">
        <v>5</v>
      </c>
      <c r="F139" s="17"/>
      <c r="G139" s="15" t="s">
        <v>5</v>
      </c>
      <c r="H139" s="15" t="s">
        <v>82</v>
      </c>
      <c r="I139" s="14" t="s">
        <v>5</v>
      </c>
      <c r="J139" s="16" t="s">
        <v>5</v>
      </c>
      <c r="K139" s="17" t="s">
        <v>5</v>
      </c>
      <c r="L139" s="17"/>
      <c r="M139" s="17"/>
    </row>
    <row r="140" ht="18" customHeight="1" spans="1:13">
      <c r="A140" s="10"/>
      <c r="B140" s="11"/>
      <c r="C140" s="10"/>
      <c r="D140" s="12"/>
      <c r="E140" s="13"/>
      <c r="F140" s="13"/>
      <c r="G140" s="11"/>
      <c r="H140" s="11"/>
      <c r="I140" s="10"/>
      <c r="J140" s="12"/>
      <c r="K140" s="13"/>
      <c r="L140" s="13"/>
      <c r="M140" s="13" t="s">
        <v>5</v>
      </c>
    </row>
    <row r="141" ht="18" customHeight="1" spans="1:24">
      <c r="A141" s="10"/>
      <c r="B141" s="11"/>
      <c r="C141" s="10"/>
      <c r="D141" s="12"/>
      <c r="E141" s="13"/>
      <c r="F141" s="13"/>
      <c r="G141" s="11" t="s">
        <v>306</v>
      </c>
      <c r="H141" s="11" t="s">
        <v>307</v>
      </c>
      <c r="I141" s="10" t="s">
        <v>308</v>
      </c>
      <c r="J141" s="12">
        <v>1</v>
      </c>
      <c r="K141" s="13">
        <v>1431</v>
      </c>
      <c r="L141" s="13">
        <v>1431</v>
      </c>
      <c r="M141" s="13" t="s">
        <v>5</v>
      </c>
      <c r="N141" s="1">
        <f t="shared" si="5"/>
        <v>1431</v>
      </c>
      <c r="P141" s="1" t="s">
        <v>293</v>
      </c>
      <c r="Q141" s="1"/>
      <c r="R141" s="1"/>
      <c r="S141" s="1" t="s">
        <v>20</v>
      </c>
      <c r="T141" s="1" t="s">
        <v>21</v>
      </c>
      <c r="U141" s="1" t="s">
        <v>19</v>
      </c>
      <c r="V141" s="1" t="s">
        <v>22</v>
      </c>
      <c r="W141" s="1" t="s">
        <v>23</v>
      </c>
      <c r="X141" s="1" t="str">
        <f>P141&amp;H141&amp;S141&amp;J141&amp;I141&amp;T141&amp;K141&amp;U141&amp;I141&amp;V141&amp;N141&amp;W141</f>
        <v>新增大型机械场外运输费 履带式挖掘机 1m3以外，审定工程量为1台·次，审定单价为1431元/台·次，核增1431元；</v>
      </c>
    </row>
    <row r="142" ht="18" customHeight="1" spans="1:24">
      <c r="A142" s="5" t="s">
        <v>5</v>
      </c>
      <c r="B142" s="6" t="s">
        <v>309</v>
      </c>
      <c r="C142" s="7" t="s">
        <v>5</v>
      </c>
      <c r="D142" s="8" t="s">
        <v>5</v>
      </c>
      <c r="E142" s="9" t="s">
        <v>5</v>
      </c>
      <c r="F142" s="9"/>
      <c r="G142" s="6" t="s">
        <v>5</v>
      </c>
      <c r="H142" s="6" t="s">
        <v>309</v>
      </c>
      <c r="I142" s="7" t="s">
        <v>5</v>
      </c>
      <c r="J142" s="8" t="s">
        <v>5</v>
      </c>
      <c r="K142" s="9" t="s">
        <v>5</v>
      </c>
      <c r="L142" s="9">
        <v>19047.68</v>
      </c>
      <c r="M142" s="18" t="s">
        <v>5</v>
      </c>
      <c r="N142" s="1">
        <f t="shared" si="5"/>
        <v>19047.68</v>
      </c>
      <c r="X142" s="19" t="str">
        <f>H142</f>
        <v>那余屯篮球场电气安装</v>
      </c>
    </row>
    <row r="143" ht="18" customHeight="1" spans="1:13">
      <c r="A143" s="14" t="s">
        <v>5</v>
      </c>
      <c r="B143" s="15" t="s">
        <v>41</v>
      </c>
      <c r="C143" s="14" t="s">
        <v>5</v>
      </c>
      <c r="D143" s="16" t="s">
        <v>5</v>
      </c>
      <c r="E143" s="17" t="s">
        <v>5</v>
      </c>
      <c r="F143" s="17"/>
      <c r="G143" s="15" t="s">
        <v>5</v>
      </c>
      <c r="H143" s="15" t="s">
        <v>41</v>
      </c>
      <c r="I143" s="14" t="s">
        <v>5</v>
      </c>
      <c r="J143" s="16" t="s">
        <v>5</v>
      </c>
      <c r="K143" s="17" t="s">
        <v>5</v>
      </c>
      <c r="L143" s="17"/>
      <c r="M143" s="17"/>
    </row>
    <row r="144" ht="18" customHeight="1" spans="1:14">
      <c r="A144" s="10" t="s">
        <v>310</v>
      </c>
      <c r="B144" s="11" t="s">
        <v>311</v>
      </c>
      <c r="C144" s="10" t="s">
        <v>312</v>
      </c>
      <c r="D144" s="12">
        <v>1</v>
      </c>
      <c r="E144" s="13">
        <v>719.73</v>
      </c>
      <c r="F144" s="13">
        <v>719.73</v>
      </c>
      <c r="G144" s="20" t="s">
        <v>313</v>
      </c>
      <c r="H144" s="11" t="s">
        <v>311</v>
      </c>
      <c r="I144" s="10" t="s">
        <v>312</v>
      </c>
      <c r="J144" s="12">
        <v>1</v>
      </c>
      <c r="K144" s="13">
        <v>840.27</v>
      </c>
      <c r="L144" s="13">
        <v>840.27</v>
      </c>
      <c r="M144" s="13" t="s">
        <v>5</v>
      </c>
      <c r="N144" s="1">
        <f t="shared" si="5"/>
        <v>120.54</v>
      </c>
    </row>
    <row r="145" ht="18" customHeight="1" spans="1:24">
      <c r="A145" s="10" t="s">
        <v>314</v>
      </c>
      <c r="B145" s="11" t="s">
        <v>315</v>
      </c>
      <c r="C145" s="10" t="s">
        <v>131</v>
      </c>
      <c r="D145" s="12">
        <v>4</v>
      </c>
      <c r="E145" s="13">
        <v>990.29</v>
      </c>
      <c r="F145" s="13">
        <v>3961.16</v>
      </c>
      <c r="G145" s="20" t="s">
        <v>316</v>
      </c>
      <c r="H145" s="11" t="s">
        <v>315</v>
      </c>
      <c r="I145" s="10" t="s">
        <v>131</v>
      </c>
      <c r="J145" s="12">
        <v>4</v>
      </c>
      <c r="K145" s="13">
        <v>2381.3</v>
      </c>
      <c r="L145" s="13">
        <v>9525.2</v>
      </c>
      <c r="M145" s="13" t="s">
        <v>5</v>
      </c>
      <c r="N145" s="1">
        <f t="shared" si="5"/>
        <v>5564.04</v>
      </c>
      <c r="P145" s="1" t="s">
        <v>17</v>
      </c>
      <c r="Q145" s="1" t="s">
        <v>18</v>
      </c>
      <c r="R145" s="1" t="s">
        <v>19</v>
      </c>
      <c r="S145" s="1" t="s">
        <v>20</v>
      </c>
      <c r="T145" s="1" t="s">
        <v>21</v>
      </c>
      <c r="U145" s="1" t="s">
        <v>19</v>
      </c>
      <c r="V145" s="1" t="s">
        <v>22</v>
      </c>
      <c r="W145" s="1" t="s">
        <v>23</v>
      </c>
      <c r="X145" s="1" t="str">
        <f>H145&amp;P145&amp;D145&amp;C145&amp;Q145&amp;E145&amp;R145&amp;C145&amp;S145&amp;J145&amp;I145&amp;T145&amp;K145&amp;U145&amp;I145&amp;V145&amp;N145&amp;W145</f>
        <v>球场专用灯具送审工程量为4套，送审单价为990.29元/套，审定工程量为4套，审定单价为2381.3元/套，核增5564.04元；</v>
      </c>
    </row>
    <row r="146" ht="18" customHeight="1" spans="1:24">
      <c r="A146" s="10" t="s">
        <v>317</v>
      </c>
      <c r="B146" s="11" t="s">
        <v>318</v>
      </c>
      <c r="C146" s="10" t="s">
        <v>64</v>
      </c>
      <c r="D146" s="12">
        <v>143.1</v>
      </c>
      <c r="E146" s="13">
        <v>15.58</v>
      </c>
      <c r="F146" s="13">
        <v>2229.5</v>
      </c>
      <c r="G146" s="20" t="s">
        <v>319</v>
      </c>
      <c r="H146" s="11" t="s">
        <v>318</v>
      </c>
      <c r="I146" s="10" t="s">
        <v>64</v>
      </c>
      <c r="J146" s="12">
        <v>143.1</v>
      </c>
      <c r="K146" s="13">
        <v>38.95</v>
      </c>
      <c r="L146" s="13">
        <v>5573.75</v>
      </c>
      <c r="M146" s="13" t="s">
        <v>5</v>
      </c>
      <c r="N146" s="1">
        <f t="shared" si="5"/>
        <v>3344.25</v>
      </c>
      <c r="P146" s="1" t="s">
        <v>17</v>
      </c>
      <c r="Q146" s="1" t="s">
        <v>18</v>
      </c>
      <c r="R146" s="1" t="s">
        <v>19</v>
      </c>
      <c r="S146" s="1" t="s">
        <v>20</v>
      </c>
      <c r="T146" s="1" t="s">
        <v>21</v>
      </c>
      <c r="U146" s="1" t="s">
        <v>19</v>
      </c>
      <c r="V146" s="1" t="s">
        <v>22</v>
      </c>
      <c r="W146" s="1" t="s">
        <v>23</v>
      </c>
      <c r="X146" s="1" t="str">
        <f>H146&amp;P146&amp;D146&amp;C146&amp;Q146&amp;E146&amp;R146&amp;C146&amp;S146&amp;J146&amp;I146&amp;T146&amp;K146&amp;U146&amp;I146&amp;V146&amp;N146&amp;W146</f>
        <v>VV-1.0-3*6-FC/2.1KW送审工程量为143.1m，送审单价为15.58元/m，审定工程量为143.1m，审定单价为38.95元/m，核增3344.25元；</v>
      </c>
    </row>
    <row r="147" ht="18" customHeight="1" spans="1:14">
      <c r="A147" s="10" t="s">
        <v>320</v>
      </c>
      <c r="B147" s="11" t="s">
        <v>321</v>
      </c>
      <c r="C147" s="10" t="s">
        <v>64</v>
      </c>
      <c r="D147" s="12">
        <v>143.1</v>
      </c>
      <c r="E147" s="13">
        <v>11.69</v>
      </c>
      <c r="F147" s="13">
        <v>1672.84</v>
      </c>
      <c r="G147" s="20" t="s">
        <v>322</v>
      </c>
      <c r="H147" s="11" t="s">
        <v>321</v>
      </c>
      <c r="I147" s="10" t="s">
        <v>64</v>
      </c>
      <c r="J147" s="12">
        <v>143.1</v>
      </c>
      <c r="K147" s="13">
        <v>14.55</v>
      </c>
      <c r="L147" s="13">
        <v>2082.11</v>
      </c>
      <c r="M147" s="13" t="s">
        <v>5</v>
      </c>
      <c r="N147" s="1">
        <f t="shared" si="5"/>
        <v>409.27</v>
      </c>
    </row>
    <row r="148" ht="18" customHeight="1" spans="1:14">
      <c r="A148" s="5" t="s">
        <v>5</v>
      </c>
      <c r="B148" s="6" t="s">
        <v>323</v>
      </c>
      <c r="C148" s="7" t="s">
        <v>5</v>
      </c>
      <c r="D148" s="8" t="s">
        <v>5</v>
      </c>
      <c r="E148" s="9" t="s">
        <v>5</v>
      </c>
      <c r="F148" s="9"/>
      <c r="G148" s="6" t="s">
        <v>5</v>
      </c>
      <c r="H148" s="6" t="s">
        <v>323</v>
      </c>
      <c r="I148" s="7" t="s">
        <v>5</v>
      </c>
      <c r="J148" s="8" t="s">
        <v>5</v>
      </c>
      <c r="K148" s="9" t="s">
        <v>5</v>
      </c>
      <c r="L148" s="9">
        <v>766.84</v>
      </c>
      <c r="M148" s="18" t="s">
        <v>5</v>
      </c>
      <c r="N148" s="1">
        <f t="shared" si="5"/>
        <v>766.84</v>
      </c>
    </row>
    <row r="149" ht="18" customHeight="1" spans="1:13">
      <c r="A149" s="14" t="s">
        <v>5</v>
      </c>
      <c r="B149" s="15" t="s">
        <v>41</v>
      </c>
      <c r="C149" s="14" t="s">
        <v>5</v>
      </c>
      <c r="D149" s="16" t="s">
        <v>5</v>
      </c>
      <c r="E149" s="17" t="s">
        <v>5</v>
      </c>
      <c r="F149" s="17"/>
      <c r="G149" s="15" t="s">
        <v>5</v>
      </c>
      <c r="H149" s="15" t="s">
        <v>41</v>
      </c>
      <c r="I149" s="14" t="s">
        <v>5</v>
      </c>
      <c r="J149" s="16" t="s">
        <v>5</v>
      </c>
      <c r="K149" s="17" t="s">
        <v>5</v>
      </c>
      <c r="L149" s="17"/>
      <c r="M149" s="17"/>
    </row>
    <row r="150" ht="18" customHeight="1" spans="1:14">
      <c r="A150" s="10" t="s">
        <v>324</v>
      </c>
      <c r="B150" s="11" t="s">
        <v>101</v>
      </c>
      <c r="C150" s="10" t="s">
        <v>45</v>
      </c>
      <c r="D150" s="12">
        <v>0.16</v>
      </c>
      <c r="E150" s="13">
        <v>34.7</v>
      </c>
      <c r="F150" s="13">
        <v>5.55</v>
      </c>
      <c r="G150" s="20" t="s">
        <v>325</v>
      </c>
      <c r="H150" s="11"/>
      <c r="I150" s="10"/>
      <c r="J150" s="12"/>
      <c r="K150" s="13"/>
      <c r="L150" s="13"/>
      <c r="M150" s="13" t="s">
        <v>5</v>
      </c>
      <c r="N150" s="1">
        <f t="shared" si="5"/>
        <v>-5.55</v>
      </c>
    </row>
    <row r="151" ht="18" customHeight="1" spans="1:14">
      <c r="A151" s="10" t="s">
        <v>326</v>
      </c>
      <c r="B151" s="11" t="s">
        <v>280</v>
      </c>
      <c r="C151" s="10" t="s">
        <v>45</v>
      </c>
      <c r="D151" s="12">
        <v>0.05</v>
      </c>
      <c r="E151" s="13">
        <v>231.03</v>
      </c>
      <c r="F151" s="13">
        <v>11.55</v>
      </c>
      <c r="G151" s="20" t="s">
        <v>327</v>
      </c>
      <c r="H151" s="11"/>
      <c r="I151" s="10"/>
      <c r="J151" s="12"/>
      <c r="K151" s="13"/>
      <c r="L151" s="13"/>
      <c r="M151" s="13" t="s">
        <v>5</v>
      </c>
      <c r="N151" s="1">
        <f t="shared" si="5"/>
        <v>-11.55</v>
      </c>
    </row>
    <row r="152" ht="18" customHeight="1" spans="1:14">
      <c r="A152" s="10" t="s">
        <v>328</v>
      </c>
      <c r="B152" s="11" t="s">
        <v>329</v>
      </c>
      <c r="C152" s="10" t="s">
        <v>45</v>
      </c>
      <c r="D152" s="12">
        <v>0.1</v>
      </c>
      <c r="E152" s="13">
        <v>391.44</v>
      </c>
      <c r="F152" s="13">
        <v>39.14</v>
      </c>
      <c r="G152" s="20" t="s">
        <v>330</v>
      </c>
      <c r="H152" s="11"/>
      <c r="I152" s="10"/>
      <c r="J152" s="12"/>
      <c r="K152" s="13"/>
      <c r="L152" s="13"/>
      <c r="M152" s="13" t="s">
        <v>5</v>
      </c>
      <c r="N152" s="1">
        <f t="shared" si="5"/>
        <v>-39.14</v>
      </c>
    </row>
    <row r="153" ht="18" customHeight="1" spans="1:14">
      <c r="A153" s="10" t="s">
        <v>331</v>
      </c>
      <c r="B153" s="11" t="s">
        <v>332</v>
      </c>
      <c r="C153" s="10" t="s">
        <v>45</v>
      </c>
      <c r="D153" s="12">
        <v>0.15</v>
      </c>
      <c r="E153" s="13">
        <v>602.37</v>
      </c>
      <c r="F153" s="13">
        <v>90.36</v>
      </c>
      <c r="G153" s="20" t="s">
        <v>333</v>
      </c>
      <c r="H153" s="11"/>
      <c r="I153" s="10"/>
      <c r="J153" s="12"/>
      <c r="K153" s="13"/>
      <c r="L153" s="13"/>
      <c r="M153" s="13" t="s">
        <v>5</v>
      </c>
      <c r="N153" s="1">
        <f t="shared" si="5"/>
        <v>-90.36</v>
      </c>
    </row>
    <row r="154" ht="18" customHeight="1" spans="1:14">
      <c r="A154" s="10" t="s">
        <v>334</v>
      </c>
      <c r="B154" s="11"/>
      <c r="C154" s="10"/>
      <c r="D154" s="12"/>
      <c r="E154" s="13"/>
      <c r="F154" s="13"/>
      <c r="G154" s="20" t="s">
        <v>335</v>
      </c>
      <c r="H154" s="11"/>
      <c r="I154" s="10"/>
      <c r="J154" s="12"/>
      <c r="K154" s="13"/>
      <c r="L154" s="13"/>
      <c r="M154" s="13" t="s">
        <v>5</v>
      </c>
      <c r="N154" s="1">
        <f t="shared" ref="N154:N197" si="8">L154-F154</f>
        <v>0</v>
      </c>
    </row>
    <row r="155" ht="18" customHeight="1" spans="1:14">
      <c r="A155" s="10" t="s">
        <v>336</v>
      </c>
      <c r="B155" s="11" t="s">
        <v>337</v>
      </c>
      <c r="C155" s="10" t="s">
        <v>13</v>
      </c>
      <c r="D155" s="12">
        <v>0.47</v>
      </c>
      <c r="E155" s="13">
        <v>285.72</v>
      </c>
      <c r="F155" s="13">
        <v>134.29</v>
      </c>
      <c r="G155" s="11" t="s">
        <v>338</v>
      </c>
      <c r="H155" s="11"/>
      <c r="I155" s="10"/>
      <c r="J155" s="12"/>
      <c r="K155" s="13"/>
      <c r="L155" s="13"/>
      <c r="M155" s="13" t="s">
        <v>5</v>
      </c>
      <c r="N155" s="1">
        <f t="shared" si="8"/>
        <v>-134.29</v>
      </c>
    </row>
    <row r="156" ht="18" customHeight="1" spans="1:14">
      <c r="A156" s="10" t="s">
        <v>339</v>
      </c>
      <c r="B156" s="11" t="s">
        <v>113</v>
      </c>
      <c r="C156" s="10" t="s">
        <v>114</v>
      </c>
      <c r="D156" s="12">
        <v>1</v>
      </c>
      <c r="E156" s="13">
        <v>500</v>
      </c>
      <c r="F156" s="13">
        <v>500</v>
      </c>
      <c r="G156" s="11" t="s">
        <v>340</v>
      </c>
      <c r="H156" s="11"/>
      <c r="I156" s="10"/>
      <c r="J156" s="12"/>
      <c r="K156" s="13"/>
      <c r="L156" s="13"/>
      <c r="M156" s="13" t="s">
        <v>5</v>
      </c>
      <c r="N156" s="1">
        <f t="shared" si="8"/>
        <v>-500</v>
      </c>
    </row>
    <row r="157" ht="18" customHeight="1" spans="1:14">
      <c r="A157" s="10"/>
      <c r="B157" s="11"/>
      <c r="C157" s="10"/>
      <c r="D157" s="12"/>
      <c r="E157" s="13"/>
      <c r="F157" s="13"/>
      <c r="G157" s="11" t="s">
        <v>341</v>
      </c>
      <c r="H157" s="11"/>
      <c r="I157" s="10"/>
      <c r="J157" s="12"/>
      <c r="K157" s="13"/>
      <c r="L157" s="13"/>
      <c r="M157" s="13"/>
      <c r="N157" s="1">
        <f t="shared" si="8"/>
        <v>0</v>
      </c>
    </row>
    <row r="158" ht="18" customHeight="1" spans="1:14">
      <c r="A158" s="10"/>
      <c r="B158" s="11"/>
      <c r="C158" s="10"/>
      <c r="D158" s="12"/>
      <c r="E158" s="13"/>
      <c r="F158" s="13"/>
      <c r="G158" s="11" t="s">
        <v>342</v>
      </c>
      <c r="H158" s="11"/>
      <c r="I158" s="10"/>
      <c r="J158" s="12"/>
      <c r="K158" s="13"/>
      <c r="L158" s="13"/>
      <c r="M158" s="13"/>
      <c r="N158" s="1">
        <f t="shared" si="8"/>
        <v>0</v>
      </c>
    </row>
    <row r="159" ht="18" customHeight="1" spans="1:14">
      <c r="A159" s="10"/>
      <c r="B159" s="11"/>
      <c r="C159" s="10"/>
      <c r="D159" s="12"/>
      <c r="E159" s="13"/>
      <c r="F159" s="13"/>
      <c r="G159" s="11" t="s">
        <v>343</v>
      </c>
      <c r="H159" s="11"/>
      <c r="I159" s="10"/>
      <c r="J159" s="12"/>
      <c r="K159" s="13"/>
      <c r="L159" s="13"/>
      <c r="M159" s="13"/>
      <c r="N159" s="1">
        <f t="shared" si="8"/>
        <v>0</v>
      </c>
    </row>
    <row r="160" ht="18" customHeight="1" spans="1:13">
      <c r="A160" s="14" t="s">
        <v>5</v>
      </c>
      <c r="B160" s="15" t="s">
        <v>82</v>
      </c>
      <c r="C160" s="14" t="s">
        <v>5</v>
      </c>
      <c r="D160" s="16" t="s">
        <v>5</v>
      </c>
      <c r="E160" s="17" t="s">
        <v>5</v>
      </c>
      <c r="F160" s="17">
        <v>24.92</v>
      </c>
      <c r="G160" s="15" t="s">
        <v>5</v>
      </c>
      <c r="H160" s="15" t="s">
        <v>82</v>
      </c>
      <c r="I160" s="14" t="s">
        <v>5</v>
      </c>
      <c r="J160" s="16" t="s">
        <v>5</v>
      </c>
      <c r="K160" s="17" t="s">
        <v>5</v>
      </c>
      <c r="L160" s="17"/>
      <c r="M160" s="17"/>
    </row>
    <row r="161" ht="18" customHeight="1" spans="1:14">
      <c r="A161" s="10" t="s">
        <v>344</v>
      </c>
      <c r="B161" s="11" t="s">
        <v>345</v>
      </c>
      <c r="C161" s="10" t="s">
        <v>13</v>
      </c>
      <c r="D161" s="12">
        <v>1.96</v>
      </c>
      <c r="E161" s="13">
        <v>83.28</v>
      </c>
      <c r="F161" s="13">
        <v>163.23</v>
      </c>
      <c r="G161" s="11" t="s">
        <v>346</v>
      </c>
      <c r="H161" s="11"/>
      <c r="I161" s="10"/>
      <c r="J161" s="12"/>
      <c r="K161" s="13"/>
      <c r="L161" s="13"/>
      <c r="M161" s="13" t="s">
        <v>5</v>
      </c>
      <c r="N161" s="1">
        <f t="shared" si="8"/>
        <v>-163.23</v>
      </c>
    </row>
    <row r="162" ht="18" customHeight="1" spans="1:24">
      <c r="A162" s="5" t="s">
        <v>5</v>
      </c>
      <c r="B162" s="6" t="s">
        <v>347</v>
      </c>
      <c r="C162" s="7" t="s">
        <v>5</v>
      </c>
      <c r="D162" s="8" t="s">
        <v>5</v>
      </c>
      <c r="E162" s="9" t="s">
        <v>5</v>
      </c>
      <c r="F162" s="9"/>
      <c r="G162" s="6" t="s">
        <v>5</v>
      </c>
      <c r="H162" s="6" t="s">
        <v>347</v>
      </c>
      <c r="I162" s="7" t="s">
        <v>5</v>
      </c>
      <c r="J162" s="8" t="s">
        <v>5</v>
      </c>
      <c r="K162" s="9" t="s">
        <v>5</v>
      </c>
      <c r="L162" s="9">
        <v>317588.73</v>
      </c>
      <c r="M162" s="18" t="s">
        <v>5</v>
      </c>
      <c r="N162" s="1">
        <f t="shared" si="8"/>
        <v>317588.73</v>
      </c>
      <c r="X162" s="19" t="str">
        <f>H162</f>
        <v>农旺屯道路硬化</v>
      </c>
    </row>
    <row r="163" ht="18" customHeight="1" spans="1:13">
      <c r="A163" s="14" t="s">
        <v>5</v>
      </c>
      <c r="B163" s="15" t="s">
        <v>41</v>
      </c>
      <c r="C163" s="14" t="s">
        <v>5</v>
      </c>
      <c r="D163" s="16" t="s">
        <v>5</v>
      </c>
      <c r="E163" s="17" t="s">
        <v>5</v>
      </c>
      <c r="F163" s="17"/>
      <c r="G163" s="15" t="s">
        <v>5</v>
      </c>
      <c r="H163" s="15" t="s">
        <v>41</v>
      </c>
      <c r="I163" s="14" t="s">
        <v>5</v>
      </c>
      <c r="J163" s="16" t="s">
        <v>5</v>
      </c>
      <c r="K163" s="17" t="s">
        <v>5</v>
      </c>
      <c r="L163" s="17"/>
      <c r="M163" s="17"/>
    </row>
    <row r="164" ht="18" customHeight="1" spans="1:14">
      <c r="A164" s="10" t="s">
        <v>348</v>
      </c>
      <c r="B164" s="11" t="s">
        <v>349</v>
      </c>
      <c r="C164" s="10" t="s">
        <v>45</v>
      </c>
      <c r="D164" s="12">
        <v>629.02</v>
      </c>
      <c r="E164" s="13">
        <v>3.27</v>
      </c>
      <c r="F164" s="13">
        <v>2056.9</v>
      </c>
      <c r="G164" s="20" t="s">
        <v>350</v>
      </c>
      <c r="H164" s="11" t="s">
        <v>351</v>
      </c>
      <c r="I164" s="10" t="s">
        <v>45</v>
      </c>
      <c r="J164" s="12">
        <v>344.43</v>
      </c>
      <c r="K164" s="13">
        <v>3.2</v>
      </c>
      <c r="L164" s="13">
        <v>1102.18</v>
      </c>
      <c r="M164" s="13" t="s">
        <v>5</v>
      </c>
      <c r="N164" s="1">
        <f t="shared" si="8"/>
        <v>-954.72</v>
      </c>
    </row>
    <row r="165" ht="18" customHeight="1" spans="1:24">
      <c r="A165" s="10" t="s">
        <v>352</v>
      </c>
      <c r="B165" s="11" t="s">
        <v>51</v>
      </c>
      <c r="C165" s="10" t="s">
        <v>33</v>
      </c>
      <c r="D165" s="12">
        <v>209.67</v>
      </c>
      <c r="E165" s="13">
        <v>5</v>
      </c>
      <c r="F165" s="13">
        <v>1048.35</v>
      </c>
      <c r="G165" s="20" t="s">
        <v>353</v>
      </c>
      <c r="H165" s="11" t="s">
        <v>56</v>
      </c>
      <c r="I165" s="10" t="s">
        <v>33</v>
      </c>
      <c r="J165" s="12">
        <v>344.43</v>
      </c>
      <c r="K165" s="13">
        <v>6.52</v>
      </c>
      <c r="L165" s="13">
        <v>2245.68</v>
      </c>
      <c r="M165" s="13" t="s">
        <v>5</v>
      </c>
      <c r="N165" s="1">
        <f t="shared" si="8"/>
        <v>1197.33</v>
      </c>
      <c r="P165" s="1" t="s">
        <v>17</v>
      </c>
      <c r="Q165" s="1" t="s">
        <v>18</v>
      </c>
      <c r="R165" s="1" t="s">
        <v>19</v>
      </c>
      <c r="S165" s="1" t="s">
        <v>20</v>
      </c>
      <c r="T165" s="1" t="s">
        <v>21</v>
      </c>
      <c r="U165" s="1" t="s">
        <v>19</v>
      </c>
      <c r="V165" s="1" t="s">
        <v>22</v>
      </c>
      <c r="W165" s="1" t="s">
        <v>23</v>
      </c>
      <c r="X165" s="1" t="str">
        <f t="shared" ref="X165:X169" si="9">H165&amp;P165&amp;D165&amp;C165&amp;Q165&amp;E165&amp;R165&amp;C165&amp;S165&amp;J165&amp;I165&amp;T165&amp;K165&amp;U165&amp;I165&amp;V165&amp;N165&amp;W165</f>
        <v>土方弃置送审工程量为209.67m³，送审单价为5元/m³，审定工程量为344.43m³，审定单价为6.52元/m³，核增1197.33元；</v>
      </c>
    </row>
    <row r="166" ht="18" customHeight="1" spans="1:24">
      <c r="A166" s="10" t="s">
        <v>354</v>
      </c>
      <c r="B166" s="11" t="s">
        <v>275</v>
      </c>
      <c r="C166" s="10" t="s">
        <v>33</v>
      </c>
      <c r="D166" s="12">
        <v>419.35</v>
      </c>
      <c r="E166" s="13">
        <v>15.22</v>
      </c>
      <c r="F166" s="13">
        <v>6382.51</v>
      </c>
      <c r="G166" s="11" t="s">
        <v>355</v>
      </c>
      <c r="H166" s="11" t="s">
        <v>61</v>
      </c>
      <c r="I166" s="10" t="s">
        <v>356</v>
      </c>
      <c r="J166" s="12">
        <v>1377.72</v>
      </c>
      <c r="K166" s="13">
        <v>2.06</v>
      </c>
      <c r="L166" s="13">
        <v>2838.1</v>
      </c>
      <c r="M166" s="13" t="s">
        <v>5</v>
      </c>
      <c r="N166" s="1">
        <f t="shared" si="8"/>
        <v>-3544.41</v>
      </c>
      <c r="P166" s="1" t="s">
        <v>17</v>
      </c>
      <c r="Q166" s="1" t="s">
        <v>18</v>
      </c>
      <c r="R166" s="1" t="s">
        <v>19</v>
      </c>
      <c r="S166" s="1" t="s">
        <v>20</v>
      </c>
      <c r="T166" s="1" t="s">
        <v>21</v>
      </c>
      <c r="U166" s="1" t="s">
        <v>19</v>
      </c>
      <c r="V166" s="1" t="s">
        <v>30</v>
      </c>
      <c r="W166" s="1" t="s">
        <v>23</v>
      </c>
      <c r="X166" s="1" t="str">
        <f t="shared" si="9"/>
        <v>土方运输增（减）m3·km送审工程量为419.35m³，送审单价为15.22元/m³，审定工程量为1377.72m³·km，审定单价为2.06元/m³·km，核减-3544.41元；</v>
      </c>
    </row>
    <row r="167" ht="18" customHeight="1" spans="1:24">
      <c r="A167" s="10" t="s">
        <v>357</v>
      </c>
      <c r="B167" s="11" t="s">
        <v>358</v>
      </c>
      <c r="C167" s="10" t="s">
        <v>13</v>
      </c>
      <c r="D167" s="12">
        <v>2246.5</v>
      </c>
      <c r="E167" s="13">
        <v>107.65</v>
      </c>
      <c r="F167" s="13">
        <v>241835.73</v>
      </c>
      <c r="G167" s="20" t="s">
        <v>359</v>
      </c>
      <c r="H167" s="11" t="s">
        <v>358</v>
      </c>
      <c r="I167" s="10" t="s">
        <v>13</v>
      </c>
      <c r="J167" s="12">
        <v>1913.5</v>
      </c>
      <c r="K167" s="13">
        <v>117.79</v>
      </c>
      <c r="L167" s="13">
        <v>225391.17</v>
      </c>
      <c r="M167" s="13" t="s">
        <v>5</v>
      </c>
      <c r="N167" s="1">
        <f t="shared" si="8"/>
        <v>-16444.56</v>
      </c>
      <c r="P167" s="1" t="s">
        <v>17</v>
      </c>
      <c r="Q167" s="1" t="s">
        <v>18</v>
      </c>
      <c r="R167" s="1" t="s">
        <v>19</v>
      </c>
      <c r="S167" s="1" t="s">
        <v>20</v>
      </c>
      <c r="T167" s="1" t="s">
        <v>21</v>
      </c>
      <c r="U167" s="1" t="s">
        <v>19</v>
      </c>
      <c r="V167" s="1" t="s">
        <v>30</v>
      </c>
      <c r="W167" s="1" t="s">
        <v>23</v>
      </c>
      <c r="X167" s="1" t="str">
        <f t="shared" si="9"/>
        <v>混凝土面层送审工程量为2246.5㎡，送审单价为107.65元/㎡，审定工程量为1913.5㎡，审定单价为117.79元/㎡，核减-16444.56元；</v>
      </c>
    </row>
    <row r="168" ht="18" customHeight="1" spans="1:14">
      <c r="A168" s="10" t="s">
        <v>360</v>
      </c>
      <c r="B168" s="11" t="s">
        <v>361</v>
      </c>
      <c r="C168" s="10" t="s">
        <v>362</v>
      </c>
      <c r="D168" s="12">
        <v>2560.71</v>
      </c>
      <c r="E168" s="13">
        <v>0.87</v>
      </c>
      <c r="F168" s="13">
        <v>2227.82</v>
      </c>
      <c r="G168" s="11" t="s">
        <v>363</v>
      </c>
      <c r="H168" s="11" t="s">
        <v>364</v>
      </c>
      <c r="I168" s="10" t="s">
        <v>29</v>
      </c>
      <c r="J168" s="12">
        <v>2181.134</v>
      </c>
      <c r="K168" s="13">
        <v>1.09</v>
      </c>
      <c r="L168" s="13">
        <v>2377.44</v>
      </c>
      <c r="M168" s="13" t="s">
        <v>5</v>
      </c>
      <c r="N168" s="1">
        <f t="shared" si="8"/>
        <v>149.62</v>
      </c>
    </row>
    <row r="169" ht="18" customHeight="1" spans="1:24">
      <c r="A169" s="10" t="s">
        <v>365</v>
      </c>
      <c r="B169" s="11" t="s">
        <v>366</v>
      </c>
      <c r="C169" s="10" t="s">
        <v>362</v>
      </c>
      <c r="D169" s="12">
        <v>23235.097</v>
      </c>
      <c r="E169" s="13">
        <v>0.87</v>
      </c>
      <c r="F169" s="13">
        <v>20214.53</v>
      </c>
      <c r="G169" s="11" t="s">
        <v>367</v>
      </c>
      <c r="H169" s="11" t="s">
        <v>368</v>
      </c>
      <c r="I169" s="10" t="s">
        <v>29</v>
      </c>
      <c r="J169" s="12">
        <v>7842.02</v>
      </c>
      <c r="K169" s="13">
        <v>1.09</v>
      </c>
      <c r="L169" s="13">
        <v>8547.8</v>
      </c>
      <c r="M169" s="13" t="s">
        <v>5</v>
      </c>
      <c r="N169" s="1">
        <f t="shared" si="8"/>
        <v>-11666.73</v>
      </c>
      <c r="P169" s="1" t="s">
        <v>17</v>
      </c>
      <c r="Q169" s="1" t="s">
        <v>18</v>
      </c>
      <c r="R169" s="1" t="s">
        <v>19</v>
      </c>
      <c r="S169" s="1" t="s">
        <v>20</v>
      </c>
      <c r="T169" s="1" t="s">
        <v>21</v>
      </c>
      <c r="U169" s="1" t="s">
        <v>19</v>
      </c>
      <c r="V169" s="1" t="s">
        <v>30</v>
      </c>
      <c r="W169" s="1" t="s">
        <v>23</v>
      </c>
      <c r="X169" s="1" t="str">
        <f>H169&amp;P169&amp;D169&amp;C169&amp;Q169&amp;E169&amp;R169&amp;C169&amp;S169&amp;J169&amp;I169&amp;T169&amp;K169&amp;U169&amp;I169&amp;V169&amp;N169&amp;W169</f>
        <v>砂长途运输费（林秀村农旺屯）送审工程量为23235.097t.km，送审单价为0.87元/t.km，审定工程量为7842.02km.t，审定单价为1.09元/km.t，核减-11666.73元；</v>
      </c>
    </row>
    <row r="170" ht="18" customHeight="1" spans="1:24">
      <c r="A170" s="10" t="s">
        <v>369</v>
      </c>
      <c r="B170" s="11"/>
      <c r="C170" s="10"/>
      <c r="D170" s="12"/>
      <c r="E170" s="13"/>
      <c r="F170" s="13"/>
      <c r="G170" s="11" t="s">
        <v>370</v>
      </c>
      <c r="H170" s="11" t="s">
        <v>371</v>
      </c>
      <c r="I170" s="10" t="s">
        <v>29</v>
      </c>
      <c r="J170" s="12">
        <v>11808.302</v>
      </c>
      <c r="K170" s="13">
        <v>1.09</v>
      </c>
      <c r="L170" s="13">
        <v>12871.05</v>
      </c>
      <c r="M170" s="13" t="s">
        <v>5</v>
      </c>
      <c r="N170" s="1">
        <f t="shared" si="8"/>
        <v>12871.05</v>
      </c>
      <c r="P170" s="1" t="s">
        <v>293</v>
      </c>
      <c r="Q170" s="1"/>
      <c r="R170" s="1"/>
      <c r="S170" s="1" t="s">
        <v>20</v>
      </c>
      <c r="T170" s="1" t="s">
        <v>21</v>
      </c>
      <c r="U170" s="1" t="s">
        <v>19</v>
      </c>
      <c r="V170" s="1" t="s">
        <v>22</v>
      </c>
      <c r="W170" s="1" t="s">
        <v>23</v>
      </c>
      <c r="X170" s="1" t="str">
        <f>P170&amp;H170&amp;S170&amp;J170&amp;I170&amp;T170&amp;K170&amp;U170&amp;I170&amp;V170&amp;N170&amp;W170</f>
        <v>新增碎石长途运输费（林秀村农旺屯），审定工程量为11808.302km.t，审定单价为1.09元/km.t，核增12871.05元；</v>
      </c>
    </row>
    <row r="171" ht="18" customHeight="1" spans="1:13">
      <c r="A171" s="14" t="s">
        <v>5</v>
      </c>
      <c r="B171" s="15" t="s">
        <v>82</v>
      </c>
      <c r="C171" s="14" t="s">
        <v>5</v>
      </c>
      <c r="D171" s="16" t="s">
        <v>5</v>
      </c>
      <c r="E171" s="17" t="s">
        <v>5</v>
      </c>
      <c r="F171" s="17"/>
      <c r="G171" s="15" t="s">
        <v>5</v>
      </c>
      <c r="H171" s="15" t="s">
        <v>82</v>
      </c>
      <c r="I171" s="14" t="s">
        <v>5</v>
      </c>
      <c r="J171" s="16" t="s">
        <v>5</v>
      </c>
      <c r="K171" s="17" t="s">
        <v>5</v>
      </c>
      <c r="L171" s="17"/>
      <c r="M171" s="17"/>
    </row>
    <row r="172" ht="18" customHeight="1" spans="1:14">
      <c r="A172" s="10" t="s">
        <v>372</v>
      </c>
      <c r="B172" s="11" t="s">
        <v>373</v>
      </c>
      <c r="C172" s="10" t="s">
        <v>308</v>
      </c>
      <c r="D172" s="12">
        <v>1</v>
      </c>
      <c r="E172" s="13">
        <v>1232.48</v>
      </c>
      <c r="F172" s="13">
        <v>1232.48</v>
      </c>
      <c r="G172" s="11" t="s">
        <v>374</v>
      </c>
      <c r="H172" s="11" t="s">
        <v>307</v>
      </c>
      <c r="I172" s="10" t="s">
        <v>308</v>
      </c>
      <c r="J172" s="12" t="s">
        <v>14</v>
      </c>
      <c r="K172" s="13">
        <v>1431</v>
      </c>
      <c r="L172" s="13">
        <v>1431</v>
      </c>
      <c r="M172" s="13" t="s">
        <v>5</v>
      </c>
      <c r="N172" s="1">
        <f t="shared" si="8"/>
        <v>198.52</v>
      </c>
    </row>
    <row r="173" ht="18" customHeight="1" spans="1:24">
      <c r="A173" s="5" t="s">
        <v>5</v>
      </c>
      <c r="B173" s="6" t="s">
        <v>375</v>
      </c>
      <c r="C173" s="7" t="s">
        <v>5</v>
      </c>
      <c r="D173" s="8" t="s">
        <v>5</v>
      </c>
      <c r="E173" s="9" t="s">
        <v>5</v>
      </c>
      <c r="F173" s="9"/>
      <c r="G173" s="6" t="s">
        <v>5</v>
      </c>
      <c r="H173" s="6" t="s">
        <v>375</v>
      </c>
      <c r="I173" s="7" t="s">
        <v>5</v>
      </c>
      <c r="J173" s="8" t="s">
        <v>5</v>
      </c>
      <c r="K173" s="9" t="s">
        <v>5</v>
      </c>
      <c r="L173" s="9">
        <v>39118.4</v>
      </c>
      <c r="M173" s="18" t="s">
        <v>5</v>
      </c>
      <c r="N173" s="1">
        <f t="shared" si="8"/>
        <v>39118.4</v>
      </c>
      <c r="X173" s="19" t="str">
        <f>H173</f>
        <v>农旺屯场地硬化</v>
      </c>
    </row>
    <row r="174" ht="18" customHeight="1" spans="1:13">
      <c r="A174" s="14" t="s">
        <v>5</v>
      </c>
      <c r="B174" s="15" t="s">
        <v>41</v>
      </c>
      <c r="C174" s="14" t="s">
        <v>5</v>
      </c>
      <c r="D174" s="16" t="s">
        <v>5</v>
      </c>
      <c r="E174" s="17" t="s">
        <v>5</v>
      </c>
      <c r="F174" s="17"/>
      <c r="G174" s="15" t="s">
        <v>5</v>
      </c>
      <c r="H174" s="15" t="s">
        <v>41</v>
      </c>
      <c r="I174" s="14" t="s">
        <v>5</v>
      </c>
      <c r="J174" s="16" t="s">
        <v>5</v>
      </c>
      <c r="K174" s="17" t="s">
        <v>5</v>
      </c>
      <c r="L174" s="17"/>
      <c r="M174" s="17"/>
    </row>
    <row r="175" ht="18" customHeight="1" spans="1:14">
      <c r="A175" s="10" t="s">
        <v>376</v>
      </c>
      <c r="B175" s="11" t="s">
        <v>349</v>
      </c>
      <c r="C175" s="10" t="s">
        <v>45</v>
      </c>
      <c r="D175" s="12">
        <v>77.56</v>
      </c>
      <c r="E175" s="13">
        <v>3.27</v>
      </c>
      <c r="F175" s="13">
        <v>253.62</v>
      </c>
      <c r="G175" s="20" t="s">
        <v>377</v>
      </c>
      <c r="H175" s="11" t="s">
        <v>351</v>
      </c>
      <c r="I175" s="10" t="s">
        <v>45</v>
      </c>
      <c r="J175" s="12">
        <v>37.44</v>
      </c>
      <c r="K175" s="13">
        <v>3.2</v>
      </c>
      <c r="L175" s="13">
        <v>119.81</v>
      </c>
      <c r="M175" s="13" t="s">
        <v>5</v>
      </c>
      <c r="N175" s="1">
        <f t="shared" si="8"/>
        <v>-133.81</v>
      </c>
    </row>
    <row r="176" ht="18" customHeight="1" spans="1:14">
      <c r="A176" s="10" t="s">
        <v>378</v>
      </c>
      <c r="B176" s="11" t="s">
        <v>51</v>
      </c>
      <c r="C176" s="10" t="s">
        <v>45</v>
      </c>
      <c r="D176" s="12">
        <v>25.85</v>
      </c>
      <c r="E176" s="13">
        <v>5</v>
      </c>
      <c r="F176" s="13">
        <v>129.25</v>
      </c>
      <c r="G176" s="20" t="s">
        <v>379</v>
      </c>
      <c r="H176" s="11" t="s">
        <v>56</v>
      </c>
      <c r="I176" s="10" t="s">
        <v>45</v>
      </c>
      <c r="J176" s="12">
        <v>37.44</v>
      </c>
      <c r="K176" s="13">
        <v>6.52</v>
      </c>
      <c r="L176" s="13">
        <v>244.11</v>
      </c>
      <c r="M176" s="13" t="s">
        <v>5</v>
      </c>
      <c r="N176" s="1">
        <f t="shared" si="8"/>
        <v>114.86</v>
      </c>
    </row>
    <row r="177" ht="18" customHeight="1" spans="1:14">
      <c r="A177" s="10" t="s">
        <v>380</v>
      </c>
      <c r="B177" s="11" t="s">
        <v>275</v>
      </c>
      <c r="C177" s="10" t="s">
        <v>45</v>
      </c>
      <c r="D177" s="12">
        <v>51.71</v>
      </c>
      <c r="E177" s="13">
        <v>15.22</v>
      </c>
      <c r="F177" s="13">
        <v>787.03</v>
      </c>
      <c r="G177" s="11" t="s">
        <v>381</v>
      </c>
      <c r="H177" s="11" t="s">
        <v>61</v>
      </c>
      <c r="I177" s="10" t="s">
        <v>59</v>
      </c>
      <c r="J177" s="12">
        <v>149.76</v>
      </c>
      <c r="K177" s="13">
        <v>2.06</v>
      </c>
      <c r="L177" s="13">
        <v>308.51</v>
      </c>
      <c r="M177" s="13" t="s">
        <v>5</v>
      </c>
      <c r="N177" s="1">
        <f t="shared" si="8"/>
        <v>-478.52</v>
      </c>
    </row>
    <row r="178" ht="18" customHeight="1" spans="1:24">
      <c r="A178" s="10" t="s">
        <v>382</v>
      </c>
      <c r="B178" s="11" t="s">
        <v>358</v>
      </c>
      <c r="C178" s="10" t="s">
        <v>13</v>
      </c>
      <c r="D178" s="12">
        <v>277</v>
      </c>
      <c r="E178" s="13">
        <v>105.68</v>
      </c>
      <c r="F178" s="13">
        <v>29273.36</v>
      </c>
      <c r="G178" s="20" t="s">
        <v>383</v>
      </c>
      <c r="H178" s="11" t="s">
        <v>358</v>
      </c>
      <c r="I178" s="10" t="s">
        <v>13</v>
      </c>
      <c r="J178" s="12">
        <v>208</v>
      </c>
      <c r="K178" s="13">
        <v>118.34</v>
      </c>
      <c r="L178" s="13">
        <v>24614.72</v>
      </c>
      <c r="M178" s="13" t="s">
        <v>5</v>
      </c>
      <c r="N178" s="1">
        <f t="shared" si="8"/>
        <v>-4658.64</v>
      </c>
      <c r="P178" s="1" t="s">
        <v>17</v>
      </c>
      <c r="Q178" s="1" t="s">
        <v>18</v>
      </c>
      <c r="R178" s="1" t="s">
        <v>19</v>
      </c>
      <c r="S178" s="1" t="s">
        <v>20</v>
      </c>
      <c r="T178" s="1" t="s">
        <v>21</v>
      </c>
      <c r="U178" s="1" t="s">
        <v>19</v>
      </c>
      <c r="V178" s="1" t="s">
        <v>30</v>
      </c>
      <c r="W178" s="1" t="s">
        <v>23</v>
      </c>
      <c r="X178" s="1" t="str">
        <f>H178&amp;P178&amp;D178&amp;C178&amp;Q178&amp;E178&amp;R178&amp;C178&amp;S178&amp;J178&amp;I178&amp;T178&amp;K178&amp;U178&amp;I178&amp;V178&amp;N178&amp;W178</f>
        <v>混凝土面层送审工程量为277㎡，送审单价为105.68元/㎡，审定工程量为208㎡，审定单价为118.34元/㎡，核减-4658.64元；</v>
      </c>
    </row>
    <row r="179" ht="18" customHeight="1" spans="1:14">
      <c r="A179" s="10" t="s">
        <v>384</v>
      </c>
      <c r="B179" s="11" t="s">
        <v>361</v>
      </c>
      <c r="C179" s="10" t="s">
        <v>362</v>
      </c>
      <c r="D179" s="12">
        <v>315.741</v>
      </c>
      <c r="E179" s="13">
        <v>0.87</v>
      </c>
      <c r="F179" s="13">
        <v>274.69</v>
      </c>
      <c r="G179" s="11" t="s">
        <v>385</v>
      </c>
      <c r="H179" s="11" t="s">
        <v>364</v>
      </c>
      <c r="I179" s="10" t="s">
        <v>29</v>
      </c>
      <c r="J179" s="12">
        <v>237.099</v>
      </c>
      <c r="K179" s="13">
        <v>1.09</v>
      </c>
      <c r="L179" s="13">
        <v>258.44</v>
      </c>
      <c r="M179" s="13" t="s">
        <v>5</v>
      </c>
      <c r="N179" s="1">
        <f t="shared" si="8"/>
        <v>-16.25</v>
      </c>
    </row>
    <row r="180" ht="18" customHeight="1" spans="1:24">
      <c r="A180" s="10" t="s">
        <v>386</v>
      </c>
      <c r="B180" s="11" t="s">
        <v>366</v>
      </c>
      <c r="C180" s="10" t="s">
        <v>362</v>
      </c>
      <c r="D180" s="12">
        <v>2864.966</v>
      </c>
      <c r="E180" s="13">
        <v>0.87</v>
      </c>
      <c r="F180" s="13">
        <v>2492.52</v>
      </c>
      <c r="G180" s="11" t="s">
        <v>387</v>
      </c>
      <c r="H180" s="11" t="s">
        <v>368</v>
      </c>
      <c r="I180" s="10" t="s">
        <v>29</v>
      </c>
      <c r="J180" s="12">
        <v>852.443</v>
      </c>
      <c r="K180" s="13">
        <v>1.09</v>
      </c>
      <c r="L180" s="13">
        <v>929.16</v>
      </c>
      <c r="M180" s="13" t="s">
        <v>5</v>
      </c>
      <c r="N180" s="1">
        <f t="shared" si="8"/>
        <v>-1563.36</v>
      </c>
      <c r="P180" s="1" t="s">
        <v>17</v>
      </c>
      <c r="Q180" s="1" t="s">
        <v>18</v>
      </c>
      <c r="R180" s="1" t="s">
        <v>19</v>
      </c>
      <c r="S180" s="1" t="s">
        <v>20</v>
      </c>
      <c r="T180" s="1" t="s">
        <v>21</v>
      </c>
      <c r="U180" s="1" t="s">
        <v>19</v>
      </c>
      <c r="V180" s="1" t="s">
        <v>30</v>
      </c>
      <c r="W180" s="1" t="s">
        <v>23</v>
      </c>
      <c r="X180" s="1" t="str">
        <f>H180&amp;P180&amp;D180&amp;C180&amp;Q180&amp;E180&amp;R180&amp;C180&amp;S180&amp;J180&amp;I180&amp;T180&amp;K180&amp;U180&amp;I180&amp;V180&amp;N180&amp;W180</f>
        <v>砂长途运输费（林秀村农旺屯）送审工程量为2864.966t.km，送审单价为0.87元/t.km，审定工程量为852.443km.t，审定单价为1.09元/km.t，核减-1563.36元；</v>
      </c>
    </row>
    <row r="181" ht="18" customHeight="1" spans="1:24">
      <c r="A181" s="10" t="s">
        <v>388</v>
      </c>
      <c r="B181" s="11"/>
      <c r="C181" s="10"/>
      <c r="D181" s="12"/>
      <c r="E181" s="13"/>
      <c r="F181" s="13"/>
      <c r="G181" s="11" t="s">
        <v>389</v>
      </c>
      <c r="H181" s="11" t="s">
        <v>371</v>
      </c>
      <c r="I181" s="10" t="s">
        <v>29</v>
      </c>
      <c r="J181" s="12">
        <v>1283.567</v>
      </c>
      <c r="K181" s="13">
        <v>1.09</v>
      </c>
      <c r="L181" s="13">
        <v>1399.09</v>
      </c>
      <c r="M181" s="13" t="s">
        <v>5</v>
      </c>
      <c r="N181" s="1">
        <f t="shared" si="8"/>
        <v>1399.09</v>
      </c>
      <c r="P181" s="1" t="s">
        <v>293</v>
      </c>
      <c r="Q181" s="1"/>
      <c r="R181" s="1"/>
      <c r="S181" s="1" t="s">
        <v>20</v>
      </c>
      <c r="T181" s="1" t="s">
        <v>21</v>
      </c>
      <c r="U181" s="1" t="s">
        <v>19</v>
      </c>
      <c r="V181" s="1" t="s">
        <v>22</v>
      </c>
      <c r="W181" s="1" t="s">
        <v>23</v>
      </c>
      <c r="X181" s="1" t="str">
        <f>P181&amp;H181&amp;S181&amp;J181&amp;I181&amp;T181&amp;K181&amp;U181&amp;I181&amp;V181&amp;N181&amp;W181</f>
        <v>新增碎石长途运输费（林秀村农旺屯），审定工程量为1283.567km.t，审定单价为1.09元/km.t，核增1399.09元；</v>
      </c>
    </row>
    <row r="182" ht="18" customHeight="1" spans="1:14">
      <c r="A182" s="5" t="s">
        <v>5</v>
      </c>
      <c r="B182" s="6" t="s">
        <v>390</v>
      </c>
      <c r="C182" s="7" t="s">
        <v>5</v>
      </c>
      <c r="D182" s="8" t="s">
        <v>5</v>
      </c>
      <c r="E182" s="9" t="s">
        <v>5</v>
      </c>
      <c r="F182" s="9"/>
      <c r="G182" s="6" t="s">
        <v>5</v>
      </c>
      <c r="H182" s="6" t="s">
        <v>390</v>
      </c>
      <c r="I182" s="7" t="s">
        <v>5</v>
      </c>
      <c r="J182" s="8" t="s">
        <v>5</v>
      </c>
      <c r="K182" s="9" t="s">
        <v>5</v>
      </c>
      <c r="L182" s="9">
        <v>4156.33</v>
      </c>
      <c r="M182" s="18" t="s">
        <v>5</v>
      </c>
      <c r="N182" s="1">
        <f t="shared" si="8"/>
        <v>4156.33</v>
      </c>
    </row>
    <row r="183" ht="18" customHeight="1" spans="1:13">
      <c r="A183" s="14" t="s">
        <v>5</v>
      </c>
      <c r="B183" s="15" t="s">
        <v>41</v>
      </c>
      <c r="C183" s="14" t="s">
        <v>5</v>
      </c>
      <c r="D183" s="16" t="s">
        <v>5</v>
      </c>
      <c r="E183" s="17" t="s">
        <v>5</v>
      </c>
      <c r="F183" s="17"/>
      <c r="G183" s="15" t="s">
        <v>5</v>
      </c>
      <c r="H183" s="15" t="s">
        <v>41</v>
      </c>
      <c r="I183" s="14" t="s">
        <v>5</v>
      </c>
      <c r="J183" s="16" t="s">
        <v>5</v>
      </c>
      <c r="K183" s="17" t="s">
        <v>5</v>
      </c>
      <c r="L183" s="17"/>
      <c r="M183" s="17"/>
    </row>
    <row r="184" ht="18" customHeight="1" spans="1:14">
      <c r="A184" s="10" t="s">
        <v>391</v>
      </c>
      <c r="B184" s="11"/>
      <c r="C184" s="10"/>
      <c r="D184" s="12"/>
      <c r="E184" s="13"/>
      <c r="F184" s="13"/>
      <c r="G184" s="20" t="s">
        <v>392</v>
      </c>
      <c r="H184" s="11" t="s">
        <v>393</v>
      </c>
      <c r="I184" s="10" t="s">
        <v>45</v>
      </c>
      <c r="J184" s="12">
        <v>5.37</v>
      </c>
      <c r="K184" s="13">
        <v>2.95</v>
      </c>
      <c r="L184" s="13">
        <v>15.84</v>
      </c>
      <c r="M184" s="13" t="s">
        <v>5</v>
      </c>
      <c r="N184" s="1">
        <f t="shared" si="8"/>
        <v>15.84</v>
      </c>
    </row>
    <row r="185" ht="18" customHeight="1" spans="1:14">
      <c r="A185" s="10" t="s">
        <v>394</v>
      </c>
      <c r="B185" s="11" t="s">
        <v>349</v>
      </c>
      <c r="C185" s="10" t="s">
        <v>45</v>
      </c>
      <c r="D185" s="12">
        <v>13.8</v>
      </c>
      <c r="E185" s="13">
        <v>3.27</v>
      </c>
      <c r="F185" s="13">
        <v>45.13</v>
      </c>
      <c r="G185" s="20" t="s">
        <v>395</v>
      </c>
      <c r="H185" s="11" t="s">
        <v>351</v>
      </c>
      <c r="I185" s="10" t="s">
        <v>45</v>
      </c>
      <c r="J185" s="12">
        <v>10.59</v>
      </c>
      <c r="K185" s="13">
        <v>3.2</v>
      </c>
      <c r="L185" s="13">
        <v>33.89</v>
      </c>
      <c r="M185" s="13" t="s">
        <v>5</v>
      </c>
      <c r="N185" s="1">
        <f t="shared" si="8"/>
        <v>-11.24</v>
      </c>
    </row>
    <row r="186" ht="18" customHeight="1" spans="1:14">
      <c r="A186" s="10" t="s">
        <v>396</v>
      </c>
      <c r="B186" s="11" t="s">
        <v>51</v>
      </c>
      <c r="C186" s="10" t="s">
        <v>45</v>
      </c>
      <c r="D186" s="12">
        <v>5.37</v>
      </c>
      <c r="E186" s="13">
        <v>34.11</v>
      </c>
      <c r="F186" s="13">
        <v>183.17</v>
      </c>
      <c r="G186" s="20" t="s">
        <v>397</v>
      </c>
      <c r="H186" s="11" t="s">
        <v>398</v>
      </c>
      <c r="I186" s="10" t="s">
        <v>45</v>
      </c>
      <c r="J186" s="12">
        <v>5.37</v>
      </c>
      <c r="K186" s="13">
        <v>34.11</v>
      </c>
      <c r="L186" s="13">
        <v>183.17</v>
      </c>
      <c r="M186" s="13" t="s">
        <v>5</v>
      </c>
      <c r="N186" s="1">
        <f t="shared" si="8"/>
        <v>0</v>
      </c>
    </row>
    <row r="187" ht="18" customHeight="1" spans="1:14">
      <c r="A187" s="10" t="s">
        <v>399</v>
      </c>
      <c r="B187" s="11" t="s">
        <v>400</v>
      </c>
      <c r="C187" s="10" t="s">
        <v>45</v>
      </c>
      <c r="D187" s="12">
        <v>3.57</v>
      </c>
      <c r="E187" s="13">
        <v>260.37</v>
      </c>
      <c r="F187" s="13">
        <v>929.52</v>
      </c>
      <c r="G187" s="20" t="s">
        <v>401</v>
      </c>
      <c r="H187" s="11" t="s">
        <v>402</v>
      </c>
      <c r="I187" s="10" t="s">
        <v>45</v>
      </c>
      <c r="J187" s="12">
        <v>3.57</v>
      </c>
      <c r="K187" s="13">
        <v>260.37</v>
      </c>
      <c r="L187" s="13">
        <v>929.52</v>
      </c>
      <c r="M187" s="13" t="s">
        <v>5</v>
      </c>
      <c r="N187" s="1">
        <f t="shared" si="8"/>
        <v>0</v>
      </c>
    </row>
    <row r="188" ht="18" customHeight="1" spans="1:14">
      <c r="A188" s="10" t="s">
        <v>403</v>
      </c>
      <c r="B188" s="11" t="s">
        <v>54</v>
      </c>
      <c r="C188" s="10" t="s">
        <v>45</v>
      </c>
      <c r="D188" s="12">
        <v>4.86</v>
      </c>
      <c r="E188" s="13">
        <v>6.71</v>
      </c>
      <c r="F188" s="13">
        <v>32.61</v>
      </c>
      <c r="G188" s="20" t="s">
        <v>404</v>
      </c>
      <c r="H188" s="11" t="s">
        <v>56</v>
      </c>
      <c r="I188" s="10" t="s">
        <v>45</v>
      </c>
      <c r="J188" s="12">
        <v>10.59</v>
      </c>
      <c r="K188" s="13">
        <v>6.52</v>
      </c>
      <c r="L188" s="13">
        <v>69.05</v>
      </c>
      <c r="M188" s="13" t="s">
        <v>5</v>
      </c>
      <c r="N188" s="1">
        <f t="shared" si="8"/>
        <v>36.44</v>
      </c>
    </row>
    <row r="189" ht="18" customHeight="1" spans="1:14">
      <c r="A189" s="10" t="s">
        <v>405</v>
      </c>
      <c r="B189" s="11" t="s">
        <v>58</v>
      </c>
      <c r="C189" s="10" t="s">
        <v>59</v>
      </c>
      <c r="D189" s="12">
        <v>19.44</v>
      </c>
      <c r="E189" s="13">
        <v>2.14</v>
      </c>
      <c r="F189" s="13">
        <v>41.6</v>
      </c>
      <c r="G189" s="11" t="s">
        <v>406</v>
      </c>
      <c r="H189" s="11" t="s">
        <v>61</v>
      </c>
      <c r="I189" s="10" t="s">
        <v>59</v>
      </c>
      <c r="J189" s="12">
        <v>42.36</v>
      </c>
      <c r="K189" s="13">
        <v>2.06</v>
      </c>
      <c r="L189" s="13">
        <v>87.26</v>
      </c>
      <c r="M189" s="13" t="s">
        <v>5</v>
      </c>
      <c r="N189" s="1">
        <f t="shared" si="8"/>
        <v>45.66</v>
      </c>
    </row>
    <row r="190" ht="18" customHeight="1" spans="1:14">
      <c r="A190" s="10"/>
      <c r="B190" s="11" t="s">
        <v>407</v>
      </c>
      <c r="C190" s="10" t="s">
        <v>13</v>
      </c>
      <c r="D190" s="12">
        <v>12</v>
      </c>
      <c r="E190" s="13">
        <v>69.12</v>
      </c>
      <c r="F190" s="13">
        <v>829.44</v>
      </c>
      <c r="G190" s="11"/>
      <c r="H190" s="11"/>
      <c r="I190" s="10"/>
      <c r="J190" s="12"/>
      <c r="K190" s="13"/>
      <c r="L190" s="13"/>
      <c r="M190" s="13"/>
      <c r="N190" s="1">
        <f t="shared" si="8"/>
        <v>-829.44</v>
      </c>
    </row>
    <row r="191" ht="18" customHeight="1" spans="1:14">
      <c r="A191" s="10"/>
      <c r="B191" s="11" t="s">
        <v>54</v>
      </c>
      <c r="C191" s="10" t="s">
        <v>45</v>
      </c>
      <c r="D191" s="12">
        <v>2.16</v>
      </c>
      <c r="E191" s="13">
        <v>23.09</v>
      </c>
      <c r="F191" s="13">
        <v>49.87</v>
      </c>
      <c r="G191" s="11"/>
      <c r="H191" s="11"/>
      <c r="I191" s="10"/>
      <c r="J191" s="12"/>
      <c r="K191" s="13"/>
      <c r="L191" s="13"/>
      <c r="M191" s="13"/>
      <c r="N191" s="1">
        <f t="shared" si="8"/>
        <v>-49.87</v>
      </c>
    </row>
    <row r="192" ht="18" customHeight="1" spans="1:14">
      <c r="A192" s="10"/>
      <c r="B192" s="11" t="s">
        <v>58</v>
      </c>
      <c r="C192" s="10" t="s">
        <v>59</v>
      </c>
      <c r="D192" s="12">
        <v>8.64</v>
      </c>
      <c r="E192" s="13">
        <v>6.26</v>
      </c>
      <c r="F192" s="13">
        <v>54.09</v>
      </c>
      <c r="G192" s="11"/>
      <c r="H192" s="11"/>
      <c r="I192" s="10"/>
      <c r="J192" s="12"/>
      <c r="K192" s="13"/>
      <c r="L192" s="13"/>
      <c r="M192" s="13"/>
      <c r="N192" s="1">
        <f t="shared" si="8"/>
        <v>-54.09</v>
      </c>
    </row>
    <row r="193" ht="18" customHeight="1" spans="1:14">
      <c r="A193" s="10" t="s">
        <v>408</v>
      </c>
      <c r="B193" s="11" t="s">
        <v>409</v>
      </c>
      <c r="C193" s="10" t="s">
        <v>13</v>
      </c>
      <c r="D193" s="12">
        <v>12</v>
      </c>
      <c r="E193" s="13">
        <v>54.53</v>
      </c>
      <c r="F193" s="13">
        <v>654.36</v>
      </c>
      <c r="G193" s="20" t="s">
        <v>410</v>
      </c>
      <c r="H193" s="11" t="s">
        <v>409</v>
      </c>
      <c r="I193" s="10" t="s">
        <v>13</v>
      </c>
      <c r="J193" s="12">
        <v>8</v>
      </c>
      <c r="K193" s="13">
        <v>52.41</v>
      </c>
      <c r="L193" s="13">
        <v>419.28</v>
      </c>
      <c r="M193" s="13" t="s">
        <v>5</v>
      </c>
      <c r="N193" s="1">
        <f t="shared" si="8"/>
        <v>-235.08</v>
      </c>
    </row>
    <row r="194" ht="18" customHeight="1" spans="1:14">
      <c r="A194" s="10" t="s">
        <v>411</v>
      </c>
      <c r="B194" s="11" t="s">
        <v>412</v>
      </c>
      <c r="C194" s="10" t="s">
        <v>13</v>
      </c>
      <c r="D194" s="12">
        <v>12</v>
      </c>
      <c r="E194" s="13">
        <v>81.79</v>
      </c>
      <c r="F194" s="13">
        <v>981.48</v>
      </c>
      <c r="G194" s="20" t="s">
        <v>413</v>
      </c>
      <c r="H194" s="11" t="s">
        <v>412</v>
      </c>
      <c r="I194" s="10" t="s">
        <v>13</v>
      </c>
      <c r="J194" s="12">
        <v>3.2</v>
      </c>
      <c r="K194" s="13">
        <v>87.68</v>
      </c>
      <c r="L194" s="13">
        <v>280.58</v>
      </c>
      <c r="M194" s="13" t="s">
        <v>5</v>
      </c>
      <c r="N194" s="1">
        <f t="shared" si="8"/>
        <v>-700.9</v>
      </c>
    </row>
    <row r="195" ht="18" customHeight="1" spans="1:14">
      <c r="A195" s="10" t="s">
        <v>414</v>
      </c>
      <c r="B195" s="11" t="s">
        <v>415</v>
      </c>
      <c r="C195" s="10" t="s">
        <v>64</v>
      </c>
      <c r="D195" s="12">
        <v>10</v>
      </c>
      <c r="E195" s="13">
        <v>131.63</v>
      </c>
      <c r="F195" s="13">
        <v>1316.3</v>
      </c>
      <c r="G195" s="20" t="s">
        <v>416</v>
      </c>
      <c r="H195" s="11" t="s">
        <v>415</v>
      </c>
      <c r="I195" s="10" t="s">
        <v>64</v>
      </c>
      <c r="J195" s="12">
        <v>10</v>
      </c>
      <c r="K195" s="13">
        <v>169.62</v>
      </c>
      <c r="L195" s="13">
        <v>1696.2</v>
      </c>
      <c r="M195" s="13" t="s">
        <v>5</v>
      </c>
      <c r="N195" s="1">
        <f t="shared" si="8"/>
        <v>379.9</v>
      </c>
    </row>
    <row r="196" ht="18" customHeight="1" spans="1:14">
      <c r="A196" s="10" t="s">
        <v>417</v>
      </c>
      <c r="B196" s="11" t="s">
        <v>361</v>
      </c>
      <c r="C196" s="10" t="s">
        <v>362</v>
      </c>
      <c r="D196" s="12">
        <v>12.291</v>
      </c>
      <c r="E196" s="13">
        <v>0.87</v>
      </c>
      <c r="F196" s="13">
        <v>10.69</v>
      </c>
      <c r="G196" s="11" t="s">
        <v>418</v>
      </c>
      <c r="H196" s="11" t="s">
        <v>364</v>
      </c>
      <c r="I196" s="10" t="s">
        <v>29</v>
      </c>
      <c r="J196" s="12">
        <v>3.298</v>
      </c>
      <c r="K196" s="13">
        <v>1.09</v>
      </c>
      <c r="L196" s="13">
        <v>3.59</v>
      </c>
      <c r="M196" s="13" t="s">
        <v>5</v>
      </c>
      <c r="N196" s="1">
        <f t="shared" si="8"/>
        <v>-7.1</v>
      </c>
    </row>
    <row r="197" ht="18" customHeight="1" spans="1:14">
      <c r="A197" s="10" t="s">
        <v>419</v>
      </c>
      <c r="B197" s="11" t="s">
        <v>366</v>
      </c>
      <c r="C197" s="10" t="s">
        <v>362</v>
      </c>
      <c r="D197" s="12">
        <v>439.952</v>
      </c>
      <c r="E197" s="13">
        <v>0.87</v>
      </c>
      <c r="F197" s="13">
        <v>382.76</v>
      </c>
      <c r="G197" s="11" t="s">
        <v>420</v>
      </c>
      <c r="H197" s="11" t="s">
        <v>368</v>
      </c>
      <c r="I197" s="10" t="s">
        <v>29</v>
      </c>
      <c r="J197" s="12">
        <v>205.316</v>
      </c>
      <c r="K197" s="13">
        <v>1.09</v>
      </c>
      <c r="L197" s="13">
        <v>223.79</v>
      </c>
      <c r="M197" s="13" t="s">
        <v>5</v>
      </c>
      <c r="N197" s="1">
        <f t="shared" si="8"/>
        <v>-158.97</v>
      </c>
    </row>
    <row r="198" ht="18" customHeight="1" spans="1:14">
      <c r="A198" s="10" t="s">
        <v>421</v>
      </c>
      <c r="B198" s="11"/>
      <c r="C198" s="10"/>
      <c r="D198" s="12"/>
      <c r="E198" s="13"/>
      <c r="F198" s="13"/>
      <c r="G198" s="11" t="s">
        <v>422</v>
      </c>
      <c r="H198" s="11" t="s">
        <v>371</v>
      </c>
      <c r="I198" s="10" t="s">
        <v>29</v>
      </c>
      <c r="J198" s="12">
        <v>101.898</v>
      </c>
      <c r="K198" s="13">
        <v>1.09</v>
      </c>
      <c r="L198" s="13">
        <v>111.07</v>
      </c>
      <c r="M198" s="13" t="s">
        <v>5</v>
      </c>
      <c r="N198" s="1">
        <f t="shared" ref="N193:N221" si="10">L198-F198</f>
        <v>111.07</v>
      </c>
    </row>
    <row r="199" ht="18" customHeight="1" spans="1:14">
      <c r="A199" s="5" t="s">
        <v>5</v>
      </c>
      <c r="B199" s="6" t="s">
        <v>423</v>
      </c>
      <c r="C199" s="7" t="s">
        <v>5</v>
      </c>
      <c r="D199" s="8" t="s">
        <v>5</v>
      </c>
      <c r="E199" s="9" t="s">
        <v>5</v>
      </c>
      <c r="F199" s="9"/>
      <c r="G199" s="6" t="s">
        <v>5</v>
      </c>
      <c r="H199" s="6" t="s">
        <v>423</v>
      </c>
      <c r="I199" s="7" t="s">
        <v>5</v>
      </c>
      <c r="J199" s="8" t="s">
        <v>5</v>
      </c>
      <c r="K199" s="9" t="s">
        <v>5</v>
      </c>
      <c r="L199" s="9">
        <v>769.16</v>
      </c>
      <c r="M199" s="18" t="s">
        <v>5</v>
      </c>
      <c r="N199" s="1">
        <f t="shared" si="10"/>
        <v>769.16</v>
      </c>
    </row>
    <row r="200" ht="18" customHeight="1" spans="1:13">
      <c r="A200" s="14" t="s">
        <v>5</v>
      </c>
      <c r="B200" s="15" t="s">
        <v>41</v>
      </c>
      <c r="C200" s="14" t="s">
        <v>5</v>
      </c>
      <c r="D200" s="16" t="s">
        <v>5</v>
      </c>
      <c r="E200" s="17" t="s">
        <v>5</v>
      </c>
      <c r="F200" s="17"/>
      <c r="G200" s="15" t="s">
        <v>5</v>
      </c>
      <c r="H200" s="15" t="s">
        <v>41</v>
      </c>
      <c r="I200" s="14" t="s">
        <v>5</v>
      </c>
      <c r="J200" s="16" t="s">
        <v>5</v>
      </c>
      <c r="K200" s="17" t="s">
        <v>5</v>
      </c>
      <c r="L200" s="17"/>
      <c r="M200" s="17"/>
    </row>
    <row r="201" ht="18" customHeight="1" spans="1:14">
      <c r="A201" s="10" t="s">
        <v>424</v>
      </c>
      <c r="B201" s="11" t="s">
        <v>101</v>
      </c>
      <c r="C201" s="10" t="s">
        <v>45</v>
      </c>
      <c r="D201" s="12">
        <v>0.16</v>
      </c>
      <c r="E201" s="13">
        <v>34.95</v>
      </c>
      <c r="F201" s="13">
        <v>5.59</v>
      </c>
      <c r="G201" s="11"/>
      <c r="H201" s="11"/>
      <c r="I201" s="10"/>
      <c r="J201" s="12"/>
      <c r="K201" s="13"/>
      <c r="L201" s="13"/>
      <c r="M201" s="13" t="s">
        <v>5</v>
      </c>
      <c r="N201" s="1">
        <f t="shared" si="10"/>
        <v>-5.59</v>
      </c>
    </row>
    <row r="202" ht="18" customHeight="1" spans="1:14">
      <c r="A202" s="10" t="s">
        <v>425</v>
      </c>
      <c r="B202" s="11"/>
      <c r="C202" s="10"/>
      <c r="D202" s="12"/>
      <c r="E202" s="13"/>
      <c r="F202" s="13"/>
      <c r="G202" s="11"/>
      <c r="H202" s="11"/>
      <c r="I202" s="10"/>
      <c r="J202" s="12"/>
      <c r="K202" s="13"/>
      <c r="L202" s="13"/>
      <c r="M202" s="13" t="s">
        <v>5</v>
      </c>
      <c r="N202" s="1">
        <f t="shared" si="10"/>
        <v>0</v>
      </c>
    </row>
    <row r="203" ht="18" customHeight="1" spans="1:14">
      <c r="A203" s="10" t="s">
        <v>426</v>
      </c>
      <c r="B203" s="11" t="s">
        <v>427</v>
      </c>
      <c r="C203" s="10" t="s">
        <v>45</v>
      </c>
      <c r="D203" s="12">
        <v>0.06</v>
      </c>
      <c r="E203" s="13">
        <v>475.05</v>
      </c>
      <c r="F203" s="13">
        <v>28.5</v>
      </c>
      <c r="G203" s="11"/>
      <c r="H203" s="11"/>
      <c r="I203" s="10"/>
      <c r="J203" s="12"/>
      <c r="K203" s="13"/>
      <c r="L203" s="13"/>
      <c r="M203" s="13" t="s">
        <v>5</v>
      </c>
      <c r="N203" s="1">
        <f t="shared" si="10"/>
        <v>-28.5</v>
      </c>
    </row>
    <row r="204" ht="18" customHeight="1" spans="1:14">
      <c r="A204" s="10" t="s">
        <v>428</v>
      </c>
      <c r="B204" s="11" t="s">
        <v>429</v>
      </c>
      <c r="C204" s="10" t="s">
        <v>45</v>
      </c>
      <c r="D204" s="12">
        <v>0.05</v>
      </c>
      <c r="E204" s="13">
        <v>455.99</v>
      </c>
      <c r="F204" s="13">
        <v>22.8</v>
      </c>
      <c r="G204" s="11"/>
      <c r="H204" s="11"/>
      <c r="I204" s="10"/>
      <c r="J204" s="12"/>
      <c r="K204" s="13"/>
      <c r="L204" s="13"/>
      <c r="M204" s="13" t="s">
        <v>5</v>
      </c>
      <c r="N204" s="1">
        <f t="shared" si="10"/>
        <v>-22.8</v>
      </c>
    </row>
    <row r="205" ht="18" customHeight="1" spans="1:14">
      <c r="A205" s="10" t="s">
        <v>430</v>
      </c>
      <c r="B205" s="11" t="s">
        <v>109</v>
      </c>
      <c r="C205" s="10" t="s">
        <v>13</v>
      </c>
      <c r="D205" s="12">
        <v>0.74</v>
      </c>
      <c r="E205" s="13">
        <v>67.05</v>
      </c>
      <c r="F205" s="13">
        <v>49.62</v>
      </c>
      <c r="G205" s="11"/>
      <c r="H205" s="11"/>
      <c r="I205" s="10"/>
      <c r="J205" s="12"/>
      <c r="K205" s="13"/>
      <c r="L205" s="13"/>
      <c r="M205" s="13" t="s">
        <v>5</v>
      </c>
      <c r="N205" s="1">
        <f t="shared" si="10"/>
        <v>-49.62</v>
      </c>
    </row>
    <row r="206" ht="18" customHeight="1" spans="1:14">
      <c r="A206" s="10" t="s">
        <v>431</v>
      </c>
      <c r="B206" s="11" t="s">
        <v>337</v>
      </c>
      <c r="C206" s="10" t="s">
        <v>13</v>
      </c>
      <c r="D206" s="12">
        <v>0.48</v>
      </c>
      <c r="E206" s="13">
        <v>287.27</v>
      </c>
      <c r="F206" s="13">
        <v>137.89</v>
      </c>
      <c r="G206" s="11"/>
      <c r="H206" s="11"/>
      <c r="I206" s="10"/>
      <c r="J206" s="12"/>
      <c r="K206" s="13"/>
      <c r="L206" s="13"/>
      <c r="M206" s="13" t="s">
        <v>5</v>
      </c>
      <c r="N206" s="1">
        <f t="shared" si="10"/>
        <v>-137.89</v>
      </c>
    </row>
    <row r="207" ht="18" customHeight="1" spans="1:14">
      <c r="A207" s="10" t="s">
        <v>432</v>
      </c>
      <c r="B207" s="11" t="s">
        <v>113</v>
      </c>
      <c r="C207" s="10" t="s">
        <v>114</v>
      </c>
      <c r="D207" s="12">
        <v>1</v>
      </c>
      <c r="E207" s="13">
        <v>500</v>
      </c>
      <c r="F207" s="13">
        <v>500</v>
      </c>
      <c r="G207" s="11"/>
      <c r="H207" s="11"/>
      <c r="I207" s="10"/>
      <c r="J207" s="12"/>
      <c r="K207" s="13"/>
      <c r="L207" s="13"/>
      <c r="M207" s="13" t="s">
        <v>5</v>
      </c>
      <c r="N207" s="1">
        <f t="shared" si="10"/>
        <v>-500</v>
      </c>
    </row>
    <row r="208" ht="18" customHeight="1" spans="1:14">
      <c r="A208" s="10"/>
      <c r="B208" s="11"/>
      <c r="C208" s="10"/>
      <c r="D208" s="12"/>
      <c r="E208" s="13"/>
      <c r="F208" s="13"/>
      <c r="G208" s="11"/>
      <c r="H208" s="11"/>
      <c r="I208" s="10"/>
      <c r="J208" s="12"/>
      <c r="K208" s="13"/>
      <c r="L208" s="13"/>
      <c r="M208" s="13"/>
      <c r="N208" s="1">
        <f t="shared" si="10"/>
        <v>0</v>
      </c>
    </row>
    <row r="209" ht="18" customHeight="1" spans="1:14">
      <c r="A209" s="10"/>
      <c r="B209" s="11"/>
      <c r="C209" s="10"/>
      <c r="D209" s="12"/>
      <c r="E209" s="13"/>
      <c r="F209" s="13"/>
      <c r="G209" s="11"/>
      <c r="H209" s="11"/>
      <c r="I209" s="10"/>
      <c r="J209" s="12"/>
      <c r="K209" s="13"/>
      <c r="L209" s="13"/>
      <c r="M209" s="13"/>
      <c r="N209" s="1">
        <f t="shared" si="10"/>
        <v>0</v>
      </c>
    </row>
    <row r="210" ht="18" customHeight="1" spans="1:14">
      <c r="A210" s="10"/>
      <c r="B210" s="11"/>
      <c r="C210" s="10"/>
      <c r="D210" s="12"/>
      <c r="E210" s="13"/>
      <c r="F210" s="13"/>
      <c r="G210" s="11"/>
      <c r="H210" s="11"/>
      <c r="I210" s="10"/>
      <c r="J210" s="12"/>
      <c r="K210" s="13"/>
      <c r="L210" s="13"/>
      <c r="M210" s="13"/>
      <c r="N210" s="1">
        <f t="shared" si="10"/>
        <v>0</v>
      </c>
    </row>
    <row r="211" ht="18" customHeight="1" spans="1:13">
      <c r="A211" s="14" t="s">
        <v>5</v>
      </c>
      <c r="B211" s="15" t="s">
        <v>82</v>
      </c>
      <c r="C211" s="14" t="s">
        <v>5</v>
      </c>
      <c r="D211" s="16" t="s">
        <v>5</v>
      </c>
      <c r="E211" s="17" t="s">
        <v>5</v>
      </c>
      <c r="F211" s="17"/>
      <c r="G211" s="15" t="s">
        <v>5</v>
      </c>
      <c r="H211" s="15" t="s">
        <v>82</v>
      </c>
      <c r="I211" s="14" t="s">
        <v>5</v>
      </c>
      <c r="J211" s="16" t="s">
        <v>5</v>
      </c>
      <c r="K211" s="17" t="s">
        <v>5</v>
      </c>
      <c r="L211" s="17"/>
      <c r="M211" s="17"/>
    </row>
    <row r="212" ht="18" customHeight="1" spans="1:14">
      <c r="A212" s="10" t="s">
        <v>433</v>
      </c>
      <c r="B212" s="11" t="s">
        <v>345</v>
      </c>
      <c r="C212" s="10" t="s">
        <v>13</v>
      </c>
      <c r="D212" s="12">
        <v>0.54</v>
      </c>
      <c r="E212" s="13">
        <v>83.46</v>
      </c>
      <c r="F212" s="13">
        <v>45.07</v>
      </c>
      <c r="G212" s="11"/>
      <c r="H212" s="11"/>
      <c r="I212" s="10"/>
      <c r="J212" s="12"/>
      <c r="K212" s="13"/>
      <c r="L212" s="13"/>
      <c r="M212" s="13" t="s">
        <v>5</v>
      </c>
      <c r="N212" s="1">
        <f t="shared" si="10"/>
        <v>-45.07</v>
      </c>
    </row>
    <row r="213" ht="18" customHeight="1" spans="1:24">
      <c r="A213" s="5" t="s">
        <v>5</v>
      </c>
      <c r="B213" s="6" t="s">
        <v>434</v>
      </c>
      <c r="C213" s="7" t="s">
        <v>5</v>
      </c>
      <c r="D213" s="8" t="s">
        <v>5</v>
      </c>
      <c r="E213" s="9" t="s">
        <v>5</v>
      </c>
      <c r="F213" s="9"/>
      <c r="G213" s="6" t="s">
        <v>5</v>
      </c>
      <c r="H213" s="6" t="s">
        <v>434</v>
      </c>
      <c r="I213" s="7" t="s">
        <v>5</v>
      </c>
      <c r="J213" s="8" t="s">
        <v>5</v>
      </c>
      <c r="K213" s="9" t="s">
        <v>5</v>
      </c>
      <c r="L213" s="9">
        <v>351608.48</v>
      </c>
      <c r="M213" s="18" t="s">
        <v>5</v>
      </c>
      <c r="N213" s="1">
        <f t="shared" si="10"/>
        <v>351608.48</v>
      </c>
      <c r="X213" s="19" t="str">
        <f>H213</f>
        <v>那信屯道路硬化</v>
      </c>
    </row>
    <row r="214" ht="18" customHeight="1" spans="1:13">
      <c r="A214" s="14" t="s">
        <v>5</v>
      </c>
      <c r="B214" s="15" t="s">
        <v>41</v>
      </c>
      <c r="C214" s="14" t="s">
        <v>5</v>
      </c>
      <c r="D214" s="16" t="s">
        <v>5</v>
      </c>
      <c r="E214" s="17" t="s">
        <v>5</v>
      </c>
      <c r="F214" s="17"/>
      <c r="G214" s="15" t="s">
        <v>5</v>
      </c>
      <c r="H214" s="15" t="s">
        <v>41</v>
      </c>
      <c r="I214" s="14" t="s">
        <v>5</v>
      </c>
      <c r="J214" s="16" t="s">
        <v>5</v>
      </c>
      <c r="K214" s="17" t="s">
        <v>5</v>
      </c>
      <c r="L214" s="17"/>
      <c r="M214" s="17"/>
    </row>
    <row r="215" ht="18" customHeight="1" spans="1:14">
      <c r="A215" s="10" t="s">
        <v>435</v>
      </c>
      <c r="B215" s="11" t="s">
        <v>349</v>
      </c>
      <c r="C215" s="10" t="s">
        <v>45</v>
      </c>
      <c r="D215" s="12">
        <v>664.02</v>
      </c>
      <c r="E215" s="13">
        <v>3.28</v>
      </c>
      <c r="F215" s="13">
        <v>2177.99</v>
      </c>
      <c r="G215" s="20" t="s">
        <v>436</v>
      </c>
      <c r="H215" s="11" t="s">
        <v>351</v>
      </c>
      <c r="I215" s="10" t="s">
        <v>45</v>
      </c>
      <c r="J215" s="12">
        <v>426.87</v>
      </c>
      <c r="K215" s="13">
        <v>3.2</v>
      </c>
      <c r="L215" s="13">
        <v>1365.98</v>
      </c>
      <c r="M215" s="13" t="s">
        <v>5</v>
      </c>
      <c r="N215" s="1">
        <f t="shared" si="10"/>
        <v>-812.01</v>
      </c>
    </row>
    <row r="216" ht="18" customHeight="1" spans="1:24">
      <c r="A216" s="10" t="s">
        <v>437</v>
      </c>
      <c r="B216" s="11" t="s">
        <v>51</v>
      </c>
      <c r="C216" s="10" t="s">
        <v>33</v>
      </c>
      <c r="D216" s="12">
        <v>221.34</v>
      </c>
      <c r="E216" s="13">
        <v>5.01</v>
      </c>
      <c r="F216" s="13">
        <v>1108.91</v>
      </c>
      <c r="G216" s="20" t="s">
        <v>438</v>
      </c>
      <c r="H216" s="11" t="s">
        <v>56</v>
      </c>
      <c r="I216" s="10" t="s">
        <v>33</v>
      </c>
      <c r="J216" s="12">
        <v>426.87</v>
      </c>
      <c r="K216" s="13">
        <v>6.52</v>
      </c>
      <c r="L216" s="13">
        <v>2783.19</v>
      </c>
      <c r="M216" s="13" t="s">
        <v>5</v>
      </c>
      <c r="N216" s="1">
        <f t="shared" si="10"/>
        <v>1674.28</v>
      </c>
      <c r="P216" s="1" t="s">
        <v>17</v>
      </c>
      <c r="Q216" s="1" t="s">
        <v>18</v>
      </c>
      <c r="R216" s="1" t="s">
        <v>19</v>
      </c>
      <c r="S216" s="1" t="s">
        <v>20</v>
      </c>
      <c r="T216" s="1" t="s">
        <v>21</v>
      </c>
      <c r="U216" s="1" t="s">
        <v>19</v>
      </c>
      <c r="V216" s="1" t="s">
        <v>22</v>
      </c>
      <c r="W216" s="1" t="s">
        <v>23</v>
      </c>
      <c r="X216" s="1" t="str">
        <f t="shared" ref="X216:X218" si="11">H216&amp;P216&amp;D216&amp;C216&amp;Q216&amp;E216&amp;R216&amp;C216&amp;S216&amp;J216&amp;I216&amp;T216&amp;K216&amp;U216&amp;I216&amp;V216&amp;N216&amp;W216</f>
        <v>土方弃置送审工程量为221.34m³，送审单价为5.01元/m³，审定工程量为426.87m³，审定单价为6.52元/m³，核增1674.28元；</v>
      </c>
    </row>
    <row r="217" ht="18" customHeight="1" spans="1:24">
      <c r="A217" s="10" t="s">
        <v>439</v>
      </c>
      <c r="B217" s="11" t="s">
        <v>275</v>
      </c>
      <c r="C217" s="10" t="s">
        <v>33</v>
      </c>
      <c r="D217" s="12">
        <v>442.68</v>
      </c>
      <c r="E217" s="13">
        <v>15.28</v>
      </c>
      <c r="F217" s="13">
        <v>6764.15</v>
      </c>
      <c r="G217" s="11" t="s">
        <v>440</v>
      </c>
      <c r="H217" s="11" t="s">
        <v>61</v>
      </c>
      <c r="I217" s="10" t="s">
        <v>356</v>
      </c>
      <c r="J217" s="12">
        <v>1707.48</v>
      </c>
      <c r="K217" s="13">
        <v>2.06</v>
      </c>
      <c r="L217" s="13">
        <v>3517.41</v>
      </c>
      <c r="M217" s="13" t="s">
        <v>5</v>
      </c>
      <c r="N217" s="1">
        <f t="shared" si="10"/>
        <v>-3246.74</v>
      </c>
      <c r="P217" s="1" t="s">
        <v>17</v>
      </c>
      <c r="Q217" s="1" t="s">
        <v>18</v>
      </c>
      <c r="R217" s="1" t="s">
        <v>19</v>
      </c>
      <c r="S217" s="1" t="s">
        <v>20</v>
      </c>
      <c r="T217" s="1" t="s">
        <v>21</v>
      </c>
      <c r="U217" s="1" t="s">
        <v>19</v>
      </c>
      <c r="V217" s="1" t="s">
        <v>30</v>
      </c>
      <c r="W217" s="1" t="s">
        <v>23</v>
      </c>
      <c r="X217" s="1" t="str">
        <f t="shared" si="11"/>
        <v>土方运输增（减）m3·km送审工程量为442.68m³，送审单价为15.28元/m³，审定工程量为1707.48m³·km，审定单价为2.06元/m³·km，核减-3246.74元；</v>
      </c>
    </row>
    <row r="218" ht="18" customHeight="1" spans="1:24">
      <c r="A218" s="10"/>
      <c r="B218" s="11" t="s">
        <v>12</v>
      </c>
      <c r="C218" s="10" t="s">
        <v>13</v>
      </c>
      <c r="D218" s="12">
        <v>2371.5</v>
      </c>
      <c r="E218" s="13">
        <v>3.92</v>
      </c>
      <c r="F218" s="13">
        <v>9296.28</v>
      </c>
      <c r="G218" s="11"/>
      <c r="H218" s="11"/>
      <c r="I218" s="10"/>
      <c r="J218" s="12"/>
      <c r="K218" s="13"/>
      <c r="L218" s="13"/>
      <c r="M218" s="13"/>
      <c r="N218" s="1">
        <f t="shared" si="10"/>
        <v>-9296.28</v>
      </c>
      <c r="P218" s="1" t="s">
        <v>17</v>
      </c>
      <c r="Q218" s="1" t="s">
        <v>18</v>
      </c>
      <c r="R218" s="1" t="s">
        <v>19</v>
      </c>
      <c r="S218" s="1" t="s">
        <v>266</v>
      </c>
      <c r="T218" s="1"/>
      <c r="U218" s="1"/>
      <c r="V218" s="1" t="s">
        <v>30</v>
      </c>
      <c r="W218" s="1" t="s">
        <v>23</v>
      </c>
      <c r="X218" s="1" t="str">
        <f>B218&amp;P218&amp;D218&amp;C218&amp;Q218&amp;E218&amp;R218&amp;C218&amp;S218&amp;J218&amp;I218&amp;T218&amp;K218&amp;U218&amp;I218&amp;V218&amp;N218&amp;W218</f>
        <v>路床(槽)整形送审工程量为2371.5㎡，送审单价为3.92元/㎡，审定无工程量，核减-9296.28元；</v>
      </c>
    </row>
    <row r="219" ht="18" customHeight="1" spans="1:24">
      <c r="A219" s="10" t="s">
        <v>441</v>
      </c>
      <c r="B219" s="11" t="s">
        <v>358</v>
      </c>
      <c r="C219" s="10" t="s">
        <v>13</v>
      </c>
      <c r="D219" s="12">
        <v>2371.5</v>
      </c>
      <c r="E219" s="13">
        <v>114.12</v>
      </c>
      <c r="F219" s="13">
        <v>270635.58</v>
      </c>
      <c r="G219" s="20" t="s">
        <v>442</v>
      </c>
      <c r="H219" s="11" t="s">
        <v>358</v>
      </c>
      <c r="I219" s="10" t="s">
        <v>13</v>
      </c>
      <c r="J219" s="12">
        <v>2371.5</v>
      </c>
      <c r="K219" s="13">
        <v>117.92</v>
      </c>
      <c r="L219" s="13">
        <v>279647.28</v>
      </c>
      <c r="M219" s="13" t="s">
        <v>5</v>
      </c>
      <c r="N219" s="1">
        <f t="shared" si="10"/>
        <v>9011.70000000001</v>
      </c>
      <c r="P219" s="1" t="s">
        <v>17</v>
      </c>
      <c r="Q219" s="1" t="s">
        <v>18</v>
      </c>
      <c r="R219" s="1" t="s">
        <v>19</v>
      </c>
      <c r="S219" s="1" t="s">
        <v>20</v>
      </c>
      <c r="T219" s="1" t="s">
        <v>21</v>
      </c>
      <c r="U219" s="1" t="s">
        <v>19</v>
      </c>
      <c r="V219" s="1" t="s">
        <v>30</v>
      </c>
      <c r="W219" s="1" t="s">
        <v>23</v>
      </c>
      <c r="X219" s="1" t="str">
        <f>H219&amp;P219&amp;D219&amp;C219&amp;Q219&amp;E219&amp;R219&amp;C219&amp;S219&amp;J219&amp;I219&amp;T219&amp;K219&amp;U219&amp;I219&amp;V219&amp;N219&amp;W219</f>
        <v>混凝土面层送审工程量为2371.5㎡，送审单价为114.12元/㎡，审定工程量为2371.5㎡，审定单价为117.92元/㎡，核减9011.70000000001元；</v>
      </c>
    </row>
    <row r="220" ht="18" customHeight="1" spans="1:14">
      <c r="A220" s="10" t="s">
        <v>443</v>
      </c>
      <c r="B220" s="11" t="s">
        <v>361</v>
      </c>
      <c r="C220" s="10" t="s">
        <v>362</v>
      </c>
      <c r="D220" s="12">
        <v>4929.341</v>
      </c>
      <c r="E220" s="13">
        <v>1.09</v>
      </c>
      <c r="F220" s="13">
        <v>5372.98</v>
      </c>
      <c r="G220" s="11" t="s">
        <v>444</v>
      </c>
      <c r="H220" s="11" t="s">
        <v>445</v>
      </c>
      <c r="I220" s="10" t="s">
        <v>29</v>
      </c>
      <c r="J220" s="12">
        <v>4929.341</v>
      </c>
      <c r="K220" s="13">
        <v>1.09</v>
      </c>
      <c r="L220" s="13">
        <v>5372.98</v>
      </c>
      <c r="M220" s="13" t="s">
        <v>5</v>
      </c>
      <c r="N220" s="1">
        <f t="shared" si="10"/>
        <v>0</v>
      </c>
    </row>
    <row r="221" ht="18" customHeight="1" spans="1:24">
      <c r="A221" s="10" t="s">
        <v>446</v>
      </c>
      <c r="B221" s="11" t="s">
        <v>366</v>
      </c>
      <c r="C221" s="10" t="s">
        <v>362</v>
      </c>
      <c r="D221" s="12">
        <v>36981.496</v>
      </c>
      <c r="E221" s="13">
        <v>1.09</v>
      </c>
      <c r="F221" s="13">
        <v>40309.83</v>
      </c>
      <c r="G221" s="11" t="s">
        <v>447</v>
      </c>
      <c r="H221" s="11" t="s">
        <v>448</v>
      </c>
      <c r="I221" s="10" t="s">
        <v>29</v>
      </c>
      <c r="J221" s="12">
        <v>14758.471</v>
      </c>
      <c r="K221" s="13">
        <v>1.09</v>
      </c>
      <c r="L221" s="13">
        <v>16086.73</v>
      </c>
      <c r="M221" s="13" t="s">
        <v>5</v>
      </c>
      <c r="N221" s="1">
        <f t="shared" si="10"/>
        <v>-24223.1</v>
      </c>
      <c r="P221" s="1" t="s">
        <v>17</v>
      </c>
      <c r="Q221" s="1" t="s">
        <v>18</v>
      </c>
      <c r="R221" s="1" t="s">
        <v>19</v>
      </c>
      <c r="S221" s="1" t="s">
        <v>20</v>
      </c>
      <c r="T221" s="1" t="s">
        <v>21</v>
      </c>
      <c r="U221" s="1" t="s">
        <v>19</v>
      </c>
      <c r="V221" s="1" t="s">
        <v>30</v>
      </c>
      <c r="W221" s="1" t="s">
        <v>23</v>
      </c>
      <c r="X221" s="1" t="str">
        <f>H221&amp;P221&amp;D221&amp;C221&amp;Q221&amp;E221&amp;R221&amp;C221&amp;S221&amp;J221&amp;I221&amp;T221&amp;K221&amp;U221&amp;I221&amp;V221&amp;N221&amp;W221</f>
        <v>砂长途运输费（那定村那信屯）送审工程量为36981.496t.km，送审单价为1.09元/t.km，审定工程量为14758.471km.t，审定单价为1.09元/km.t，核减-24223.1元；</v>
      </c>
    </row>
    <row r="222" ht="18" customHeight="1" spans="1:24">
      <c r="A222" s="10" t="s">
        <v>449</v>
      </c>
      <c r="B222" s="11"/>
      <c r="C222" s="10"/>
      <c r="D222" s="12"/>
      <c r="E222" s="13"/>
      <c r="F222" s="13"/>
      <c r="G222" s="11" t="s">
        <v>450</v>
      </c>
      <c r="H222" s="11" t="s">
        <v>451</v>
      </c>
      <c r="I222" s="10" t="s">
        <v>29</v>
      </c>
      <c r="J222" s="12">
        <v>22223.025</v>
      </c>
      <c r="K222" s="13">
        <v>1.09</v>
      </c>
      <c r="L222" s="13">
        <v>24223.1</v>
      </c>
      <c r="M222" s="13" t="s">
        <v>5</v>
      </c>
      <c r="N222" s="1">
        <f t="shared" ref="N222:N225" si="12">L222-F222</f>
        <v>24223.1</v>
      </c>
      <c r="P222" s="1" t="s">
        <v>293</v>
      </c>
      <c r="Q222" s="1"/>
      <c r="R222" s="1"/>
      <c r="S222" s="1" t="s">
        <v>20</v>
      </c>
      <c r="T222" s="1" t="s">
        <v>21</v>
      </c>
      <c r="U222" s="1" t="s">
        <v>19</v>
      </c>
      <c r="V222" s="1" t="s">
        <v>22</v>
      </c>
      <c r="W222" s="1" t="s">
        <v>23</v>
      </c>
      <c r="X222" s="1" t="str">
        <f>P222&amp;H222&amp;S222&amp;J222&amp;I222&amp;T222&amp;K222&amp;U222&amp;I222&amp;V222&amp;N222&amp;W222</f>
        <v>新增碎石长途运输费（那定村那信屯），审定工程量为22223.025km.t，审定单价为1.09元/km.t，核增24223.1元；</v>
      </c>
    </row>
    <row r="223" ht="18" customHeight="1" spans="1:13">
      <c r="A223" s="14" t="s">
        <v>5</v>
      </c>
      <c r="B223" s="15" t="s">
        <v>82</v>
      </c>
      <c r="C223" s="14" t="s">
        <v>5</v>
      </c>
      <c r="D223" s="16" t="s">
        <v>5</v>
      </c>
      <c r="E223" s="17" t="s">
        <v>5</v>
      </c>
      <c r="F223" s="17"/>
      <c r="G223" s="15" t="s">
        <v>5</v>
      </c>
      <c r="H223" s="15" t="s">
        <v>82</v>
      </c>
      <c r="I223" s="14" t="s">
        <v>5</v>
      </c>
      <c r="J223" s="16" t="s">
        <v>5</v>
      </c>
      <c r="K223" s="17" t="s">
        <v>5</v>
      </c>
      <c r="L223" s="17"/>
      <c r="M223" s="17"/>
    </row>
    <row r="224" ht="18" customHeight="1" spans="1:14">
      <c r="A224" s="10" t="s">
        <v>452</v>
      </c>
      <c r="B224" s="11" t="s">
        <v>453</v>
      </c>
      <c r="C224" s="10" t="s">
        <v>308</v>
      </c>
      <c r="D224" s="12">
        <v>1</v>
      </c>
      <c r="E224" s="13">
        <v>1236.05</v>
      </c>
      <c r="F224" s="13">
        <v>1236.05</v>
      </c>
      <c r="G224" s="11" t="s">
        <v>454</v>
      </c>
      <c r="H224" s="11" t="s">
        <v>307</v>
      </c>
      <c r="I224" s="10" t="s">
        <v>308</v>
      </c>
      <c r="J224" s="12" t="s">
        <v>14</v>
      </c>
      <c r="K224" s="13">
        <v>1431</v>
      </c>
      <c r="L224" s="13">
        <v>1431</v>
      </c>
      <c r="M224" s="13" t="s">
        <v>5</v>
      </c>
      <c r="N224" s="1">
        <f t="shared" si="12"/>
        <v>194.95</v>
      </c>
    </row>
    <row r="225" ht="18" customHeight="1" spans="1:24">
      <c r="A225" s="10"/>
      <c r="B225" s="11" t="s">
        <v>455</v>
      </c>
      <c r="C225" s="10" t="s">
        <v>308</v>
      </c>
      <c r="D225" s="12">
        <v>1</v>
      </c>
      <c r="E225" s="13">
        <v>1212.93</v>
      </c>
      <c r="F225" s="13">
        <v>1212.93</v>
      </c>
      <c r="G225" s="11"/>
      <c r="H225" s="11"/>
      <c r="I225" s="10"/>
      <c r="J225" s="12"/>
      <c r="K225" s="13"/>
      <c r="L225" s="13"/>
      <c r="M225" s="13"/>
      <c r="N225" s="1">
        <f t="shared" si="12"/>
        <v>-1212.93</v>
      </c>
      <c r="P225" s="1" t="s">
        <v>17</v>
      </c>
      <c r="Q225" s="1" t="s">
        <v>18</v>
      </c>
      <c r="R225" s="1" t="s">
        <v>19</v>
      </c>
      <c r="S225" s="1" t="s">
        <v>266</v>
      </c>
      <c r="T225" s="1"/>
      <c r="U225" s="1"/>
      <c r="V225" s="1" t="s">
        <v>30</v>
      </c>
      <c r="W225" s="1" t="s">
        <v>23</v>
      </c>
      <c r="X225" s="1" t="str">
        <f>B225&amp;P225&amp;D225&amp;C225&amp;Q225&amp;E225&amp;R225&amp;C225&amp;S225&amp;J225&amp;I225&amp;T225&amp;K225&amp;U225&amp;I225&amp;V225&amp;N225&amp;W225</f>
        <v>大型机械场外运输费 压路机送审工程量为1台·次，送审单价为1212.93元/台·次，审定无工程量，核减-1212.93元；</v>
      </c>
    </row>
    <row r="226" ht="18" customHeight="1" spans="1:14">
      <c r="A226" s="5" t="s">
        <v>5</v>
      </c>
      <c r="B226" s="6" t="s">
        <v>456</v>
      </c>
      <c r="C226" s="7" t="s">
        <v>5</v>
      </c>
      <c r="D226" s="8" t="s">
        <v>5</v>
      </c>
      <c r="E226" s="9" t="s">
        <v>5</v>
      </c>
      <c r="F226" s="9"/>
      <c r="G226" s="6" t="s">
        <v>5</v>
      </c>
      <c r="H226" s="6" t="s">
        <v>456</v>
      </c>
      <c r="I226" s="7" t="s">
        <v>5</v>
      </c>
      <c r="J226" s="8" t="s">
        <v>5</v>
      </c>
      <c r="K226" s="9" t="s">
        <v>5</v>
      </c>
      <c r="L226" s="9">
        <v>5478.86</v>
      </c>
      <c r="M226" s="18" t="s">
        <v>5</v>
      </c>
      <c r="N226" s="1">
        <f t="shared" ref="N226:N234" si="13">L226-F226</f>
        <v>5478.86</v>
      </c>
    </row>
    <row r="227" ht="18" customHeight="1" spans="1:13">
      <c r="A227" s="14" t="s">
        <v>5</v>
      </c>
      <c r="B227" s="15" t="s">
        <v>41</v>
      </c>
      <c r="C227" s="14" t="s">
        <v>5</v>
      </c>
      <c r="D227" s="16" t="s">
        <v>5</v>
      </c>
      <c r="E227" s="17" t="s">
        <v>5</v>
      </c>
      <c r="F227" s="17"/>
      <c r="G227" s="15" t="s">
        <v>5</v>
      </c>
      <c r="H227" s="15" t="s">
        <v>41</v>
      </c>
      <c r="I227" s="14" t="s">
        <v>5</v>
      </c>
      <c r="J227" s="16" t="s">
        <v>5</v>
      </c>
      <c r="K227" s="17" t="s">
        <v>5</v>
      </c>
      <c r="L227" s="17"/>
      <c r="M227" s="17"/>
    </row>
    <row r="228" ht="18" customHeight="1" spans="1:14">
      <c r="A228" s="10" t="s">
        <v>457</v>
      </c>
      <c r="B228" s="11" t="s">
        <v>349</v>
      </c>
      <c r="C228" s="10" t="s">
        <v>45</v>
      </c>
      <c r="D228" s="12">
        <v>10.36</v>
      </c>
      <c r="E228" s="13">
        <v>3.28</v>
      </c>
      <c r="F228" s="13">
        <v>33.98</v>
      </c>
      <c r="G228" s="20" t="s">
        <v>458</v>
      </c>
      <c r="H228" s="11" t="s">
        <v>351</v>
      </c>
      <c r="I228" s="10" t="s">
        <v>45</v>
      </c>
      <c r="J228" s="12">
        <v>6.66</v>
      </c>
      <c r="K228" s="13">
        <v>3.2</v>
      </c>
      <c r="L228" s="13">
        <v>21.31</v>
      </c>
      <c r="M228" s="13" t="s">
        <v>5</v>
      </c>
      <c r="N228" s="1">
        <f t="shared" si="13"/>
        <v>-12.67</v>
      </c>
    </row>
    <row r="229" ht="18" customHeight="1" spans="1:14">
      <c r="A229" s="10" t="s">
        <v>459</v>
      </c>
      <c r="B229" s="11" t="s">
        <v>51</v>
      </c>
      <c r="C229" s="10" t="s">
        <v>45</v>
      </c>
      <c r="D229" s="12">
        <v>3.45</v>
      </c>
      <c r="E229" s="13">
        <v>5.01</v>
      </c>
      <c r="F229" s="13">
        <v>17.28</v>
      </c>
      <c r="G229" s="20" t="s">
        <v>460</v>
      </c>
      <c r="H229" s="11" t="s">
        <v>56</v>
      </c>
      <c r="I229" s="10" t="s">
        <v>45</v>
      </c>
      <c r="J229" s="12">
        <v>6.66</v>
      </c>
      <c r="K229" s="13">
        <v>6.52</v>
      </c>
      <c r="L229" s="13">
        <v>43.42</v>
      </c>
      <c r="M229" s="13" t="s">
        <v>5</v>
      </c>
      <c r="N229" s="1">
        <f t="shared" si="13"/>
        <v>26.14</v>
      </c>
    </row>
    <row r="230" ht="18" customHeight="1" spans="1:14">
      <c r="A230" s="10" t="s">
        <v>461</v>
      </c>
      <c r="B230" s="11" t="s">
        <v>275</v>
      </c>
      <c r="C230" s="10" t="s">
        <v>45</v>
      </c>
      <c r="D230" s="12">
        <v>6.91</v>
      </c>
      <c r="E230" s="13">
        <v>15.28</v>
      </c>
      <c r="F230" s="13">
        <v>105.58</v>
      </c>
      <c r="G230" s="11" t="s">
        <v>462</v>
      </c>
      <c r="H230" s="11" t="s">
        <v>61</v>
      </c>
      <c r="I230" s="10" t="s">
        <v>59</v>
      </c>
      <c r="J230" s="12">
        <v>26.64</v>
      </c>
      <c r="K230" s="13">
        <v>2.06</v>
      </c>
      <c r="L230" s="13">
        <v>54.88</v>
      </c>
      <c r="M230" s="13" t="s">
        <v>5</v>
      </c>
      <c r="N230" s="1">
        <f t="shared" si="13"/>
        <v>-50.7</v>
      </c>
    </row>
    <row r="231" ht="18" customHeight="1" spans="1:14">
      <c r="A231" s="10"/>
      <c r="B231" s="11" t="s">
        <v>12</v>
      </c>
      <c r="C231" s="10" t="s">
        <v>13</v>
      </c>
      <c r="D231" s="12">
        <v>37</v>
      </c>
      <c r="E231" s="13">
        <v>3.92</v>
      </c>
      <c r="F231" s="13">
        <v>145.04</v>
      </c>
      <c r="G231" s="11"/>
      <c r="H231" s="11"/>
      <c r="I231" s="10"/>
      <c r="J231" s="12"/>
      <c r="K231" s="13"/>
      <c r="L231" s="13"/>
      <c r="M231" s="13"/>
      <c r="N231" s="1">
        <f t="shared" si="13"/>
        <v>-145.04</v>
      </c>
    </row>
    <row r="232" ht="18" customHeight="1" spans="1:14">
      <c r="A232" s="10" t="s">
        <v>463</v>
      </c>
      <c r="B232" s="11" t="s">
        <v>358</v>
      </c>
      <c r="C232" s="10" t="s">
        <v>13</v>
      </c>
      <c r="D232" s="12">
        <v>37</v>
      </c>
      <c r="E232" s="13">
        <v>113.89</v>
      </c>
      <c r="F232" s="13">
        <v>4213.93</v>
      </c>
      <c r="G232" s="20" t="s">
        <v>464</v>
      </c>
      <c r="H232" s="11" t="s">
        <v>358</v>
      </c>
      <c r="I232" s="10" t="s">
        <v>13</v>
      </c>
      <c r="J232" s="12">
        <v>37</v>
      </c>
      <c r="K232" s="13">
        <v>109.89</v>
      </c>
      <c r="L232" s="13">
        <v>4065.93</v>
      </c>
      <c r="M232" s="13" t="s">
        <v>5</v>
      </c>
      <c r="N232" s="1">
        <f t="shared" si="13"/>
        <v>-148</v>
      </c>
    </row>
    <row r="233" ht="18" customHeight="1" spans="1:14">
      <c r="A233" s="10" t="s">
        <v>465</v>
      </c>
      <c r="B233" s="11" t="s">
        <v>361</v>
      </c>
      <c r="C233" s="10" t="s">
        <v>362</v>
      </c>
      <c r="D233" s="12">
        <v>76.911</v>
      </c>
      <c r="E233" s="13">
        <v>1.09</v>
      </c>
      <c r="F233" s="13">
        <v>83.83</v>
      </c>
      <c r="G233" s="11" t="s">
        <v>466</v>
      </c>
      <c r="H233" s="11" t="s">
        <v>445</v>
      </c>
      <c r="I233" s="10" t="s">
        <v>29</v>
      </c>
      <c r="J233" s="12">
        <v>76.911</v>
      </c>
      <c r="K233" s="13">
        <v>1.09</v>
      </c>
      <c r="L233" s="13">
        <v>83.83</v>
      </c>
      <c r="M233" s="13" t="s">
        <v>5</v>
      </c>
      <c r="N233" s="1">
        <f t="shared" si="13"/>
        <v>0</v>
      </c>
    </row>
    <row r="234" ht="18" customHeight="1" spans="1:14">
      <c r="A234" s="10" t="s">
        <v>467</v>
      </c>
      <c r="B234" s="11" t="s">
        <v>366</v>
      </c>
      <c r="C234" s="10" t="s">
        <v>362</v>
      </c>
      <c r="D234" s="12">
        <v>878.267</v>
      </c>
      <c r="E234" s="13">
        <v>1.09</v>
      </c>
      <c r="F234" s="13">
        <v>957.31</v>
      </c>
      <c r="G234" s="11" t="s">
        <v>468</v>
      </c>
      <c r="H234" s="11" t="s">
        <v>448</v>
      </c>
      <c r="I234" s="10" t="s">
        <v>29</v>
      </c>
      <c r="J234" s="12">
        <v>230.242</v>
      </c>
      <c r="K234" s="13">
        <v>1.09</v>
      </c>
      <c r="L234" s="13">
        <v>250.96</v>
      </c>
      <c r="M234" s="13" t="s">
        <v>5</v>
      </c>
      <c r="N234" s="1">
        <f t="shared" si="13"/>
        <v>-706.35</v>
      </c>
    </row>
    <row r="235" ht="18" customHeight="1" spans="1:14">
      <c r="A235" s="10" t="s">
        <v>469</v>
      </c>
      <c r="B235" s="11"/>
      <c r="C235" s="10"/>
      <c r="D235" s="12"/>
      <c r="E235" s="13"/>
      <c r="F235" s="13"/>
      <c r="G235" s="11" t="s">
        <v>470</v>
      </c>
      <c r="H235" s="11" t="s">
        <v>451</v>
      </c>
      <c r="I235" s="10" t="s">
        <v>29</v>
      </c>
      <c r="J235" s="12">
        <v>346.737</v>
      </c>
      <c r="K235" s="13">
        <v>1.09</v>
      </c>
      <c r="L235" s="13">
        <v>377.94</v>
      </c>
      <c r="M235" s="13" t="s">
        <v>5</v>
      </c>
      <c r="N235" s="1">
        <f t="shared" ref="N232:N297" si="14">L235-F235</f>
        <v>377.94</v>
      </c>
    </row>
    <row r="236" ht="18" customHeight="1" spans="1:24">
      <c r="A236" s="5" t="s">
        <v>5</v>
      </c>
      <c r="B236" s="6" t="s">
        <v>471</v>
      </c>
      <c r="C236" s="7" t="s">
        <v>5</v>
      </c>
      <c r="D236" s="8" t="s">
        <v>5</v>
      </c>
      <c r="E236" s="9" t="s">
        <v>5</v>
      </c>
      <c r="F236" s="9"/>
      <c r="G236" s="6" t="s">
        <v>5</v>
      </c>
      <c r="H236" s="6" t="s">
        <v>471</v>
      </c>
      <c r="I236" s="7" t="s">
        <v>5</v>
      </c>
      <c r="J236" s="8" t="s">
        <v>5</v>
      </c>
      <c r="K236" s="9" t="s">
        <v>5</v>
      </c>
      <c r="L236" s="9">
        <v>10251.63</v>
      </c>
      <c r="M236" s="18" t="s">
        <v>5</v>
      </c>
      <c r="N236" s="1">
        <f t="shared" si="14"/>
        <v>10251.63</v>
      </c>
      <c r="X236" s="19" t="str">
        <f>H236</f>
        <v>那信屯过路排水涵管建设</v>
      </c>
    </row>
    <row r="237" ht="18" customHeight="1" spans="1:13">
      <c r="A237" s="14" t="s">
        <v>5</v>
      </c>
      <c r="B237" s="15" t="s">
        <v>41</v>
      </c>
      <c r="C237" s="14" t="s">
        <v>5</v>
      </c>
      <c r="D237" s="16" t="s">
        <v>5</v>
      </c>
      <c r="E237" s="17" t="s">
        <v>5</v>
      </c>
      <c r="F237" s="17"/>
      <c r="G237" s="15" t="s">
        <v>5</v>
      </c>
      <c r="H237" s="15" t="s">
        <v>41</v>
      </c>
      <c r="I237" s="14" t="s">
        <v>5</v>
      </c>
      <c r="J237" s="16" t="s">
        <v>5</v>
      </c>
      <c r="K237" s="17" t="s">
        <v>5</v>
      </c>
      <c r="L237" s="17"/>
      <c r="M237" s="17"/>
    </row>
    <row r="238" ht="18" customHeight="1" spans="1:14">
      <c r="A238" s="10" t="s">
        <v>472</v>
      </c>
      <c r="B238" s="11"/>
      <c r="C238" s="10"/>
      <c r="D238" s="12"/>
      <c r="E238" s="13"/>
      <c r="F238" s="13"/>
      <c r="G238" s="20" t="s">
        <v>473</v>
      </c>
      <c r="H238" s="11" t="s">
        <v>393</v>
      </c>
      <c r="I238" s="10" t="s">
        <v>45</v>
      </c>
      <c r="J238" s="12">
        <v>12.36</v>
      </c>
      <c r="K238" s="13">
        <v>2.96</v>
      </c>
      <c r="L238" s="13">
        <v>36.59</v>
      </c>
      <c r="M238" s="13" t="s">
        <v>5</v>
      </c>
      <c r="N238" s="1">
        <f t="shared" si="14"/>
        <v>36.59</v>
      </c>
    </row>
    <row r="239" ht="18" customHeight="1" spans="1:14">
      <c r="A239" s="10" t="s">
        <v>474</v>
      </c>
      <c r="B239" s="11" t="s">
        <v>349</v>
      </c>
      <c r="C239" s="10" t="s">
        <v>45</v>
      </c>
      <c r="D239" s="12">
        <v>31.74</v>
      </c>
      <c r="E239" s="13">
        <v>3.28</v>
      </c>
      <c r="F239" s="13">
        <v>104.11</v>
      </c>
      <c r="G239" s="20" t="s">
        <v>475</v>
      </c>
      <c r="H239" s="11" t="s">
        <v>351</v>
      </c>
      <c r="I239" s="10" t="s">
        <v>45</v>
      </c>
      <c r="J239" s="12">
        <v>24.35</v>
      </c>
      <c r="K239" s="13">
        <v>3.2</v>
      </c>
      <c r="L239" s="13">
        <v>77.92</v>
      </c>
      <c r="M239" s="13" t="s">
        <v>5</v>
      </c>
      <c r="N239" s="1">
        <f t="shared" si="14"/>
        <v>-26.19</v>
      </c>
    </row>
    <row r="240" ht="18" customHeight="1" spans="1:14">
      <c r="A240" s="10" t="s">
        <v>476</v>
      </c>
      <c r="B240" s="11" t="s">
        <v>51</v>
      </c>
      <c r="C240" s="10" t="s">
        <v>45</v>
      </c>
      <c r="D240" s="12">
        <v>12.36</v>
      </c>
      <c r="E240" s="13">
        <v>34.11</v>
      </c>
      <c r="F240" s="13">
        <v>421.6</v>
      </c>
      <c r="G240" s="20" t="s">
        <v>477</v>
      </c>
      <c r="H240" s="11" t="s">
        <v>51</v>
      </c>
      <c r="I240" s="10" t="s">
        <v>45</v>
      </c>
      <c r="J240" s="12">
        <v>12.36</v>
      </c>
      <c r="K240" s="13">
        <v>34.11</v>
      </c>
      <c r="L240" s="13">
        <v>421.6</v>
      </c>
      <c r="M240" s="13" t="s">
        <v>5</v>
      </c>
      <c r="N240" s="1">
        <f t="shared" si="14"/>
        <v>0</v>
      </c>
    </row>
    <row r="241" ht="18" customHeight="1" spans="1:14">
      <c r="A241" s="10" t="s">
        <v>478</v>
      </c>
      <c r="B241" s="11" t="s">
        <v>400</v>
      </c>
      <c r="C241" s="10" t="s">
        <v>45</v>
      </c>
      <c r="D241" s="12">
        <v>8.22</v>
      </c>
      <c r="E241" s="13">
        <v>260.37</v>
      </c>
      <c r="F241" s="13">
        <v>2140.24</v>
      </c>
      <c r="G241" s="20" t="s">
        <v>479</v>
      </c>
      <c r="H241" s="11" t="s">
        <v>402</v>
      </c>
      <c r="I241" s="10" t="s">
        <v>45</v>
      </c>
      <c r="J241" s="12">
        <v>8.22</v>
      </c>
      <c r="K241" s="13">
        <v>260.37</v>
      </c>
      <c r="L241" s="13">
        <v>2140.24</v>
      </c>
      <c r="M241" s="13" t="s">
        <v>5</v>
      </c>
      <c r="N241" s="1">
        <f t="shared" si="14"/>
        <v>0</v>
      </c>
    </row>
    <row r="242" ht="18" customHeight="1" spans="1:14">
      <c r="A242" s="10" t="s">
        <v>480</v>
      </c>
      <c r="B242" s="11" t="s">
        <v>54</v>
      </c>
      <c r="C242" s="10" t="s">
        <v>45</v>
      </c>
      <c r="D242" s="12">
        <v>11.16</v>
      </c>
      <c r="E242" s="13">
        <v>6.74</v>
      </c>
      <c r="F242" s="13">
        <v>75.22</v>
      </c>
      <c r="G242" s="20" t="s">
        <v>481</v>
      </c>
      <c r="H242" s="11" t="s">
        <v>56</v>
      </c>
      <c r="I242" s="10" t="s">
        <v>45</v>
      </c>
      <c r="J242" s="12">
        <v>24.35</v>
      </c>
      <c r="K242" s="13">
        <v>6.52</v>
      </c>
      <c r="L242" s="13">
        <v>158.76</v>
      </c>
      <c r="M242" s="13" t="s">
        <v>5</v>
      </c>
      <c r="N242" s="1">
        <f t="shared" si="14"/>
        <v>83.54</v>
      </c>
    </row>
    <row r="243" ht="18" customHeight="1" spans="1:14">
      <c r="A243" s="10" t="s">
        <v>482</v>
      </c>
      <c r="B243" s="11" t="s">
        <v>58</v>
      </c>
      <c r="C243" s="10" t="s">
        <v>59</v>
      </c>
      <c r="D243" s="12">
        <v>44.64</v>
      </c>
      <c r="E243" s="13">
        <v>2.14</v>
      </c>
      <c r="F243" s="13">
        <v>95.53</v>
      </c>
      <c r="G243" s="11" t="s">
        <v>483</v>
      </c>
      <c r="H243" s="11" t="s">
        <v>61</v>
      </c>
      <c r="I243" s="10" t="s">
        <v>59</v>
      </c>
      <c r="J243" s="12">
        <v>97.4</v>
      </c>
      <c r="K243" s="13">
        <v>2.06</v>
      </c>
      <c r="L243" s="13">
        <v>200.64</v>
      </c>
      <c r="M243" s="13" t="s">
        <v>5</v>
      </c>
      <c r="N243" s="1">
        <f t="shared" si="14"/>
        <v>105.11</v>
      </c>
    </row>
    <row r="244" ht="18" customHeight="1" spans="1:14">
      <c r="A244" s="10" t="s">
        <v>484</v>
      </c>
      <c r="B244" s="11" t="s">
        <v>409</v>
      </c>
      <c r="C244" s="10" t="s">
        <v>13</v>
      </c>
      <c r="D244" s="12">
        <v>27.6</v>
      </c>
      <c r="E244" s="13">
        <v>60.47</v>
      </c>
      <c r="F244" s="13">
        <v>1668.97</v>
      </c>
      <c r="G244" s="20" t="s">
        <v>485</v>
      </c>
      <c r="H244" s="11" t="s">
        <v>409</v>
      </c>
      <c r="I244" s="10" t="s">
        <v>13</v>
      </c>
      <c r="J244" s="12">
        <v>18.4</v>
      </c>
      <c r="K244" s="13">
        <v>52.41</v>
      </c>
      <c r="L244" s="13">
        <v>964.34</v>
      </c>
      <c r="M244" s="13" t="s">
        <v>5</v>
      </c>
      <c r="N244" s="1">
        <f t="shared" si="14"/>
        <v>-704.63</v>
      </c>
    </row>
    <row r="245" ht="18" customHeight="1" spans="1:24">
      <c r="A245" s="10" t="s">
        <v>486</v>
      </c>
      <c r="B245" s="11"/>
      <c r="C245" s="10"/>
      <c r="D245" s="12"/>
      <c r="E245" s="13"/>
      <c r="F245" s="13"/>
      <c r="G245" s="20" t="s">
        <v>487</v>
      </c>
      <c r="H245" s="11" t="s">
        <v>412</v>
      </c>
      <c r="I245" s="10" t="s">
        <v>13</v>
      </c>
      <c r="J245" s="12">
        <v>11.6</v>
      </c>
      <c r="K245" s="13">
        <v>89.37</v>
      </c>
      <c r="L245" s="13">
        <v>1036.69</v>
      </c>
      <c r="M245" s="13" t="s">
        <v>5</v>
      </c>
      <c r="N245" s="1">
        <f t="shared" si="14"/>
        <v>1036.69</v>
      </c>
      <c r="P245" s="1" t="s">
        <v>293</v>
      </c>
      <c r="Q245" s="1"/>
      <c r="R245" s="1"/>
      <c r="S245" s="1" t="s">
        <v>20</v>
      </c>
      <c r="T245" s="1" t="s">
        <v>21</v>
      </c>
      <c r="U245" s="1" t="s">
        <v>19</v>
      </c>
      <c r="V245" s="1" t="s">
        <v>22</v>
      </c>
      <c r="W245" s="1" t="s">
        <v>23</v>
      </c>
      <c r="X245" s="1" t="str">
        <f>P245&amp;H245&amp;S245&amp;J245&amp;I245&amp;T245&amp;K245&amp;U245&amp;I245&amp;V245&amp;N245&amp;W245</f>
        <v>新增水泥混凝土路面恢复，审定工程量为11.6㎡，审定单价为89.37元/㎡，核增1036.69元；</v>
      </c>
    </row>
    <row r="246" ht="18" customHeight="1" spans="1:14">
      <c r="A246" s="10" t="s">
        <v>488</v>
      </c>
      <c r="B246" s="11" t="s">
        <v>415</v>
      </c>
      <c r="C246" s="10" t="s">
        <v>64</v>
      </c>
      <c r="D246" s="12">
        <v>23</v>
      </c>
      <c r="E246" s="13">
        <v>131.63</v>
      </c>
      <c r="F246" s="13">
        <v>3027.49</v>
      </c>
      <c r="G246" s="20" t="s">
        <v>489</v>
      </c>
      <c r="H246" s="11" t="s">
        <v>415</v>
      </c>
      <c r="I246" s="10" t="s">
        <v>64</v>
      </c>
      <c r="J246" s="12">
        <v>23</v>
      </c>
      <c r="K246" s="13">
        <v>170.67</v>
      </c>
      <c r="L246" s="13">
        <v>3925.41</v>
      </c>
      <c r="M246" s="13" t="s">
        <v>5</v>
      </c>
      <c r="N246" s="1">
        <f t="shared" si="14"/>
        <v>897.92</v>
      </c>
    </row>
    <row r="247" ht="18" customHeight="1" spans="1:14">
      <c r="A247" s="10" t="s">
        <v>490</v>
      </c>
      <c r="B247" s="11"/>
      <c r="C247" s="10"/>
      <c r="D247" s="12"/>
      <c r="E247" s="13"/>
      <c r="F247" s="13"/>
      <c r="G247" s="11" t="s">
        <v>466</v>
      </c>
      <c r="H247" s="11" t="s">
        <v>445</v>
      </c>
      <c r="I247" s="10" t="s">
        <v>29</v>
      </c>
      <c r="J247" s="12">
        <v>21.7</v>
      </c>
      <c r="K247" s="13">
        <v>1.09</v>
      </c>
      <c r="L247" s="13">
        <v>23.65</v>
      </c>
      <c r="M247" s="13" t="s">
        <v>5</v>
      </c>
      <c r="N247" s="1">
        <f t="shared" si="14"/>
        <v>23.65</v>
      </c>
    </row>
    <row r="248" ht="18" customHeight="1" spans="1:14">
      <c r="A248" s="10" t="s">
        <v>491</v>
      </c>
      <c r="B248" s="11" t="s">
        <v>366</v>
      </c>
      <c r="C248" s="10" t="s">
        <v>362</v>
      </c>
      <c r="D248" s="12">
        <v>1453.75955</v>
      </c>
      <c r="E248" s="13">
        <v>1.09</v>
      </c>
      <c r="F248" s="13">
        <v>1584.6</v>
      </c>
      <c r="G248" s="11" t="s">
        <v>492</v>
      </c>
      <c r="H248" s="11" t="s">
        <v>448</v>
      </c>
      <c r="I248" s="10" t="s">
        <v>29</v>
      </c>
      <c r="J248" s="12">
        <v>747.221</v>
      </c>
      <c r="K248" s="13">
        <v>1.09</v>
      </c>
      <c r="L248" s="13">
        <v>814.47</v>
      </c>
      <c r="M248" s="13" t="s">
        <v>5</v>
      </c>
      <c r="N248" s="1">
        <f t="shared" si="14"/>
        <v>-770.13</v>
      </c>
    </row>
    <row r="249" ht="18" customHeight="1" spans="1:14">
      <c r="A249" s="10" t="s">
        <v>493</v>
      </c>
      <c r="B249" s="11"/>
      <c r="C249" s="10"/>
      <c r="D249" s="12"/>
      <c r="E249" s="13"/>
      <c r="F249" s="13"/>
      <c r="G249" s="11" t="s">
        <v>494</v>
      </c>
      <c r="H249" s="11" t="s">
        <v>451</v>
      </c>
      <c r="I249" s="10" t="s">
        <v>29</v>
      </c>
      <c r="J249" s="12">
        <v>393.969</v>
      </c>
      <c r="K249" s="13">
        <v>1.09</v>
      </c>
      <c r="L249" s="13">
        <v>429.43</v>
      </c>
      <c r="M249" s="13" t="s">
        <v>5</v>
      </c>
      <c r="N249" s="1">
        <f t="shared" si="14"/>
        <v>429.43</v>
      </c>
    </row>
    <row r="250" ht="18" customHeight="1" spans="1:14">
      <c r="A250" s="5" t="s">
        <v>5</v>
      </c>
      <c r="B250" s="6" t="s">
        <v>495</v>
      </c>
      <c r="C250" s="7" t="s">
        <v>5</v>
      </c>
      <c r="D250" s="8" t="s">
        <v>5</v>
      </c>
      <c r="E250" s="9" t="s">
        <v>5</v>
      </c>
      <c r="F250" s="9"/>
      <c r="G250" s="6" t="s">
        <v>5</v>
      </c>
      <c r="H250" s="6" t="s">
        <v>495</v>
      </c>
      <c r="I250" s="7" t="s">
        <v>5</v>
      </c>
      <c r="J250" s="8" t="s">
        <v>5</v>
      </c>
      <c r="K250" s="9" t="s">
        <v>5</v>
      </c>
      <c r="L250" s="9">
        <v>769.16</v>
      </c>
      <c r="M250" s="18" t="s">
        <v>5</v>
      </c>
      <c r="N250" s="1">
        <f t="shared" si="14"/>
        <v>769.16</v>
      </c>
    </row>
    <row r="251" ht="18" customHeight="1" spans="1:13">
      <c r="A251" s="14" t="s">
        <v>5</v>
      </c>
      <c r="B251" s="15" t="s">
        <v>41</v>
      </c>
      <c r="C251" s="14" t="s">
        <v>5</v>
      </c>
      <c r="D251" s="16" t="s">
        <v>5</v>
      </c>
      <c r="E251" s="17" t="s">
        <v>5</v>
      </c>
      <c r="F251" s="17"/>
      <c r="G251" s="15" t="s">
        <v>5</v>
      </c>
      <c r="H251" s="15" t="s">
        <v>41</v>
      </c>
      <c r="I251" s="14" t="s">
        <v>5</v>
      </c>
      <c r="J251" s="16" t="s">
        <v>5</v>
      </c>
      <c r="K251" s="17" t="s">
        <v>5</v>
      </c>
      <c r="L251" s="17"/>
      <c r="M251" s="17"/>
    </row>
    <row r="252" ht="18" customHeight="1" spans="1:14">
      <c r="A252" s="10" t="s">
        <v>496</v>
      </c>
      <c r="B252" s="11" t="s">
        <v>101</v>
      </c>
      <c r="C252" s="10" t="s">
        <v>45</v>
      </c>
      <c r="D252" s="12">
        <v>0.16</v>
      </c>
      <c r="E252" s="13">
        <v>34.95</v>
      </c>
      <c r="F252" s="13">
        <v>5.59</v>
      </c>
      <c r="G252" s="11"/>
      <c r="H252" s="11"/>
      <c r="I252" s="10"/>
      <c r="J252" s="12"/>
      <c r="K252" s="13"/>
      <c r="L252" s="13"/>
      <c r="M252" s="13" t="s">
        <v>5</v>
      </c>
      <c r="N252" s="1">
        <f t="shared" si="14"/>
        <v>-5.59</v>
      </c>
    </row>
    <row r="253" ht="18" customHeight="1" spans="1:14">
      <c r="A253" s="10" t="s">
        <v>497</v>
      </c>
      <c r="B253" s="11"/>
      <c r="C253" s="10"/>
      <c r="D253" s="12"/>
      <c r="E253" s="13"/>
      <c r="F253" s="13"/>
      <c r="G253" s="11"/>
      <c r="H253" s="11"/>
      <c r="I253" s="10"/>
      <c r="J253" s="12"/>
      <c r="K253" s="13"/>
      <c r="L253" s="13"/>
      <c r="M253" s="13" t="s">
        <v>5</v>
      </c>
      <c r="N253" s="1">
        <f t="shared" si="14"/>
        <v>0</v>
      </c>
    </row>
    <row r="254" ht="18" customHeight="1" spans="1:14">
      <c r="A254" s="10" t="s">
        <v>498</v>
      </c>
      <c r="B254" s="11" t="s">
        <v>427</v>
      </c>
      <c r="C254" s="10" t="s">
        <v>45</v>
      </c>
      <c r="D254" s="12">
        <v>0.06</v>
      </c>
      <c r="E254" s="13">
        <v>474.51</v>
      </c>
      <c r="F254" s="13">
        <v>28.47</v>
      </c>
      <c r="G254" s="11"/>
      <c r="H254" s="11"/>
      <c r="I254" s="10"/>
      <c r="J254" s="12"/>
      <c r="K254" s="13"/>
      <c r="L254" s="13"/>
      <c r="M254" s="13" t="s">
        <v>5</v>
      </c>
      <c r="N254" s="1">
        <f t="shared" si="14"/>
        <v>-28.47</v>
      </c>
    </row>
    <row r="255" ht="18" customHeight="1" spans="1:14">
      <c r="A255" s="10" t="s">
        <v>499</v>
      </c>
      <c r="B255" s="11" t="s">
        <v>429</v>
      </c>
      <c r="C255" s="10" t="s">
        <v>45</v>
      </c>
      <c r="D255" s="12">
        <v>0.05</v>
      </c>
      <c r="E255" s="13">
        <v>455.99</v>
      </c>
      <c r="F255" s="13">
        <v>22.8</v>
      </c>
      <c r="G255" s="11"/>
      <c r="H255" s="11"/>
      <c r="I255" s="10"/>
      <c r="J255" s="12"/>
      <c r="K255" s="13"/>
      <c r="L255" s="13"/>
      <c r="M255" s="13" t="s">
        <v>5</v>
      </c>
      <c r="N255" s="1">
        <f t="shared" si="14"/>
        <v>-22.8</v>
      </c>
    </row>
    <row r="256" ht="18" customHeight="1" spans="1:14">
      <c r="A256" s="10" t="s">
        <v>500</v>
      </c>
      <c r="B256" s="11" t="s">
        <v>109</v>
      </c>
      <c r="C256" s="10" t="s">
        <v>13</v>
      </c>
      <c r="D256" s="12">
        <v>0.74</v>
      </c>
      <c r="E256" s="13">
        <v>67.05</v>
      </c>
      <c r="F256" s="13">
        <v>49.62</v>
      </c>
      <c r="G256" s="11"/>
      <c r="H256" s="11"/>
      <c r="I256" s="10"/>
      <c r="J256" s="12"/>
      <c r="K256" s="13"/>
      <c r="L256" s="13"/>
      <c r="M256" s="13" t="s">
        <v>5</v>
      </c>
      <c r="N256" s="1">
        <f t="shared" si="14"/>
        <v>-49.62</v>
      </c>
    </row>
    <row r="257" ht="18" customHeight="1" spans="1:14">
      <c r="A257" s="10" t="s">
        <v>501</v>
      </c>
      <c r="B257" s="11" t="s">
        <v>337</v>
      </c>
      <c r="C257" s="10" t="s">
        <v>13</v>
      </c>
      <c r="D257" s="12">
        <v>0.48</v>
      </c>
      <c r="E257" s="13">
        <v>287.27</v>
      </c>
      <c r="F257" s="13">
        <v>137.89</v>
      </c>
      <c r="G257" s="11"/>
      <c r="H257" s="11"/>
      <c r="I257" s="10"/>
      <c r="J257" s="12"/>
      <c r="K257" s="13"/>
      <c r="L257" s="13"/>
      <c r="M257" s="13" t="s">
        <v>5</v>
      </c>
      <c r="N257" s="1">
        <f t="shared" si="14"/>
        <v>-137.89</v>
      </c>
    </row>
    <row r="258" ht="18" customHeight="1" spans="1:14">
      <c r="A258" s="10" t="s">
        <v>502</v>
      </c>
      <c r="B258" s="11" t="s">
        <v>113</v>
      </c>
      <c r="C258" s="10" t="s">
        <v>114</v>
      </c>
      <c r="D258" s="12">
        <v>1</v>
      </c>
      <c r="E258" s="13">
        <v>500</v>
      </c>
      <c r="F258" s="13">
        <v>500</v>
      </c>
      <c r="G258" s="11"/>
      <c r="H258" s="11"/>
      <c r="I258" s="10"/>
      <c r="J258" s="12"/>
      <c r="K258" s="13"/>
      <c r="L258" s="13"/>
      <c r="M258" s="13" t="s">
        <v>5</v>
      </c>
      <c r="N258" s="1">
        <f t="shared" si="14"/>
        <v>-500</v>
      </c>
    </row>
    <row r="259" ht="18" customHeight="1" spans="1:14">
      <c r="A259" s="10"/>
      <c r="B259" s="11"/>
      <c r="C259" s="10"/>
      <c r="D259" s="12"/>
      <c r="E259" s="13"/>
      <c r="F259" s="13"/>
      <c r="G259" s="11"/>
      <c r="H259" s="11"/>
      <c r="I259" s="10"/>
      <c r="J259" s="12"/>
      <c r="K259" s="13"/>
      <c r="L259" s="13"/>
      <c r="M259" s="13"/>
      <c r="N259" s="1">
        <f t="shared" si="14"/>
        <v>0</v>
      </c>
    </row>
    <row r="260" ht="18" customHeight="1" spans="1:14">
      <c r="A260" s="10"/>
      <c r="B260" s="11"/>
      <c r="C260" s="10"/>
      <c r="D260" s="12"/>
      <c r="E260" s="13"/>
      <c r="F260" s="13"/>
      <c r="G260" s="11"/>
      <c r="H260" s="11"/>
      <c r="I260" s="10"/>
      <c r="J260" s="12"/>
      <c r="K260" s="13"/>
      <c r="L260" s="13"/>
      <c r="M260" s="13"/>
      <c r="N260" s="1">
        <f t="shared" si="14"/>
        <v>0</v>
      </c>
    </row>
    <row r="261" ht="18" customHeight="1" spans="1:14">
      <c r="A261" s="10"/>
      <c r="B261" s="11"/>
      <c r="C261" s="10"/>
      <c r="D261" s="12"/>
      <c r="E261" s="13"/>
      <c r="F261" s="13"/>
      <c r="G261" s="11"/>
      <c r="H261" s="11"/>
      <c r="I261" s="10"/>
      <c r="J261" s="12"/>
      <c r="K261" s="13"/>
      <c r="L261" s="13"/>
      <c r="M261" s="13"/>
      <c r="N261" s="1">
        <f t="shared" si="14"/>
        <v>0</v>
      </c>
    </row>
    <row r="262" ht="18" customHeight="1" spans="1:13">
      <c r="A262" s="14" t="s">
        <v>5</v>
      </c>
      <c r="B262" s="15" t="s">
        <v>82</v>
      </c>
      <c r="C262" s="14" t="s">
        <v>5</v>
      </c>
      <c r="D262" s="16" t="s">
        <v>5</v>
      </c>
      <c r="E262" s="17" t="s">
        <v>5</v>
      </c>
      <c r="F262" s="17"/>
      <c r="G262" s="15" t="s">
        <v>5</v>
      </c>
      <c r="H262" s="15" t="s">
        <v>82</v>
      </c>
      <c r="I262" s="14" t="s">
        <v>5</v>
      </c>
      <c r="J262" s="16" t="s">
        <v>5</v>
      </c>
      <c r="K262" s="17" t="s">
        <v>5</v>
      </c>
      <c r="L262" s="17"/>
      <c r="M262" s="17"/>
    </row>
    <row r="263" ht="18" customHeight="1" spans="1:14">
      <c r="A263" s="10" t="s">
        <v>503</v>
      </c>
      <c r="B263" s="11" t="s">
        <v>345</v>
      </c>
      <c r="C263" s="10" t="s">
        <v>13</v>
      </c>
      <c r="D263" s="12">
        <v>0.54</v>
      </c>
      <c r="E263" s="13">
        <v>83.46</v>
      </c>
      <c r="F263" s="13">
        <v>45.07</v>
      </c>
      <c r="G263" s="11"/>
      <c r="H263" s="11"/>
      <c r="I263" s="10"/>
      <c r="J263" s="12"/>
      <c r="K263" s="13"/>
      <c r="L263" s="13"/>
      <c r="M263" s="13" t="s">
        <v>5</v>
      </c>
      <c r="N263" s="1">
        <f t="shared" si="14"/>
        <v>-45.07</v>
      </c>
    </row>
    <row r="264" ht="18" customHeight="1" spans="1:24">
      <c r="A264" s="5" t="s">
        <v>5</v>
      </c>
      <c r="B264" s="6" t="s">
        <v>504</v>
      </c>
      <c r="C264" s="7" t="s">
        <v>5</v>
      </c>
      <c r="D264" s="8" t="s">
        <v>5</v>
      </c>
      <c r="E264" s="9" t="s">
        <v>5</v>
      </c>
      <c r="F264" s="9"/>
      <c r="G264" s="6" t="s">
        <v>5</v>
      </c>
      <c r="H264" s="6" t="s">
        <v>504</v>
      </c>
      <c r="I264" s="7" t="s">
        <v>5</v>
      </c>
      <c r="J264" s="8" t="s">
        <v>5</v>
      </c>
      <c r="K264" s="9" t="s">
        <v>5</v>
      </c>
      <c r="L264" s="9">
        <v>21166.07</v>
      </c>
      <c r="M264" s="18" t="s">
        <v>5</v>
      </c>
      <c r="N264" s="1">
        <f t="shared" si="14"/>
        <v>21166.07</v>
      </c>
      <c r="X264" s="19" t="str">
        <f>H264</f>
        <v>内油屯路面硬化</v>
      </c>
    </row>
    <row r="265" ht="18" customHeight="1" spans="1:13">
      <c r="A265" s="14" t="s">
        <v>5</v>
      </c>
      <c r="B265" s="15" t="s">
        <v>41</v>
      </c>
      <c r="C265" s="14" t="s">
        <v>5</v>
      </c>
      <c r="D265" s="16" t="s">
        <v>5</v>
      </c>
      <c r="E265" s="17" t="s">
        <v>5</v>
      </c>
      <c r="F265" s="17"/>
      <c r="G265" s="15" t="s">
        <v>5</v>
      </c>
      <c r="H265" s="15" t="s">
        <v>41</v>
      </c>
      <c r="I265" s="14" t="s">
        <v>5</v>
      </c>
      <c r="J265" s="16" t="s">
        <v>5</v>
      </c>
      <c r="K265" s="17" t="s">
        <v>5</v>
      </c>
      <c r="L265" s="17"/>
      <c r="M265" s="17"/>
    </row>
    <row r="266" ht="18" customHeight="1" spans="1:24">
      <c r="A266" s="10" t="s">
        <v>505</v>
      </c>
      <c r="B266" s="11" t="s">
        <v>506</v>
      </c>
      <c r="C266" s="10" t="s">
        <v>13</v>
      </c>
      <c r="D266" s="12">
        <v>155</v>
      </c>
      <c r="E266" s="13">
        <v>101.74</v>
      </c>
      <c r="F266" s="13">
        <v>15769.7</v>
      </c>
      <c r="G266" s="20" t="s">
        <v>507</v>
      </c>
      <c r="H266" s="11" t="s">
        <v>506</v>
      </c>
      <c r="I266" s="10" t="s">
        <v>13</v>
      </c>
      <c r="J266" s="12">
        <v>155</v>
      </c>
      <c r="K266" s="13">
        <v>118.34</v>
      </c>
      <c r="L266" s="13">
        <v>18342.7</v>
      </c>
      <c r="M266" s="13" t="s">
        <v>5</v>
      </c>
      <c r="N266" s="1">
        <f t="shared" si="14"/>
        <v>2573</v>
      </c>
      <c r="P266" s="1" t="s">
        <v>17</v>
      </c>
      <c r="Q266" s="1" t="s">
        <v>18</v>
      </c>
      <c r="R266" s="1" t="s">
        <v>19</v>
      </c>
      <c r="S266" s="1" t="s">
        <v>20</v>
      </c>
      <c r="T266" s="1" t="s">
        <v>21</v>
      </c>
      <c r="U266" s="1" t="s">
        <v>19</v>
      </c>
      <c r="V266" s="1" t="s">
        <v>22</v>
      </c>
      <c r="W266" s="1" t="s">
        <v>23</v>
      </c>
      <c r="X266" s="1" t="str">
        <f>H266&amp;P266&amp;D266&amp;C266&amp;Q266&amp;E266&amp;R266&amp;C266&amp;S266&amp;J266&amp;I266&amp;T266&amp;K266&amp;U266&amp;I266&amp;V266&amp;N266&amp;W266</f>
        <v>路面硬化送审工程量为155㎡，送审单价为101.74元/㎡，审定工程量为155㎡，审定单价为118.34元/㎡，核增2573元；</v>
      </c>
    </row>
    <row r="267" ht="18" customHeight="1" spans="1:14">
      <c r="A267" s="10" t="s">
        <v>508</v>
      </c>
      <c r="B267" s="11" t="s">
        <v>25</v>
      </c>
      <c r="C267" s="10" t="s">
        <v>26</v>
      </c>
      <c r="D267" s="12">
        <v>9</v>
      </c>
      <c r="E267" s="13">
        <v>33.79</v>
      </c>
      <c r="F267" s="13">
        <v>304.11</v>
      </c>
      <c r="G267" s="11" t="s">
        <v>509</v>
      </c>
      <c r="H267" s="11" t="s">
        <v>510</v>
      </c>
      <c r="I267" s="10" t="s">
        <v>29</v>
      </c>
      <c r="J267" s="12">
        <v>188.517</v>
      </c>
      <c r="K267" s="13">
        <v>1.09</v>
      </c>
      <c r="L267" s="13">
        <v>205.48</v>
      </c>
      <c r="M267" s="13" t="s">
        <v>5</v>
      </c>
      <c r="N267" s="1">
        <f t="shared" si="14"/>
        <v>-98.63</v>
      </c>
    </row>
    <row r="268" ht="18" customHeight="1" spans="1:14">
      <c r="A268" s="10" t="s">
        <v>511</v>
      </c>
      <c r="B268" s="11" t="s">
        <v>32</v>
      </c>
      <c r="C268" s="10" t="s">
        <v>45</v>
      </c>
      <c r="D268" s="12">
        <v>16</v>
      </c>
      <c r="E268" s="13">
        <v>52.37</v>
      </c>
      <c r="F268" s="13">
        <v>837.92</v>
      </c>
      <c r="G268" s="11" t="s">
        <v>512</v>
      </c>
      <c r="H268" s="11" t="s">
        <v>513</v>
      </c>
      <c r="I268" s="10" t="s">
        <v>29</v>
      </c>
      <c r="J268" s="12">
        <v>779.707</v>
      </c>
      <c r="K268" s="13">
        <v>1.09</v>
      </c>
      <c r="L268" s="13">
        <v>849.88</v>
      </c>
      <c r="M268" s="13" t="s">
        <v>5</v>
      </c>
      <c r="N268" s="1">
        <f t="shared" si="14"/>
        <v>11.96</v>
      </c>
    </row>
    <row r="269" ht="18" customHeight="1" spans="1:14">
      <c r="A269" s="10" t="s">
        <v>514</v>
      </c>
      <c r="B269" s="11" t="s">
        <v>37</v>
      </c>
      <c r="C269" s="10" t="s">
        <v>45</v>
      </c>
      <c r="D269" s="12">
        <v>23.67</v>
      </c>
      <c r="E269" s="13">
        <v>50.69</v>
      </c>
      <c r="F269" s="13">
        <v>1199.83</v>
      </c>
      <c r="G269" s="11" t="s">
        <v>515</v>
      </c>
      <c r="H269" s="11" t="s">
        <v>516</v>
      </c>
      <c r="I269" s="10" t="s">
        <v>29</v>
      </c>
      <c r="J269" s="12">
        <v>1100.841</v>
      </c>
      <c r="K269" s="13">
        <v>1.09</v>
      </c>
      <c r="L269" s="13">
        <v>1199.92</v>
      </c>
      <c r="M269" s="13" t="s">
        <v>5</v>
      </c>
      <c r="N269" s="1">
        <f t="shared" si="14"/>
        <v>0.0900000000001455</v>
      </c>
    </row>
    <row r="270" ht="18" customHeight="1" spans="1:24">
      <c r="A270" s="5" t="s">
        <v>5</v>
      </c>
      <c r="B270" s="6" t="s">
        <v>517</v>
      </c>
      <c r="C270" s="7" t="s">
        <v>5</v>
      </c>
      <c r="D270" s="8" t="s">
        <v>5</v>
      </c>
      <c r="E270" s="9" t="s">
        <v>5</v>
      </c>
      <c r="F270" s="9"/>
      <c r="G270" s="6" t="s">
        <v>5</v>
      </c>
      <c r="H270" s="6" t="s">
        <v>517</v>
      </c>
      <c r="I270" s="7" t="s">
        <v>5</v>
      </c>
      <c r="J270" s="8" t="s">
        <v>5</v>
      </c>
      <c r="K270" s="9" t="s">
        <v>5</v>
      </c>
      <c r="L270" s="9">
        <v>141248.77</v>
      </c>
      <c r="M270" s="18" t="s">
        <v>5</v>
      </c>
      <c r="N270" s="1">
        <f t="shared" si="14"/>
        <v>141248.77</v>
      </c>
      <c r="X270" s="19" t="str">
        <f>H270</f>
        <v>内油屯破除恢复硬化路面</v>
      </c>
    </row>
    <row r="271" ht="18" customHeight="1" spans="1:13">
      <c r="A271" s="14" t="s">
        <v>5</v>
      </c>
      <c r="B271" s="15" t="s">
        <v>41</v>
      </c>
      <c r="C271" s="14" t="s">
        <v>5</v>
      </c>
      <c r="D271" s="16" t="s">
        <v>5</v>
      </c>
      <c r="E271" s="17" t="s">
        <v>5</v>
      </c>
      <c r="F271" s="17"/>
      <c r="G271" s="15" t="s">
        <v>5</v>
      </c>
      <c r="H271" s="15" t="s">
        <v>41</v>
      </c>
      <c r="I271" s="14" t="s">
        <v>5</v>
      </c>
      <c r="J271" s="16" t="s">
        <v>5</v>
      </c>
      <c r="K271" s="17" t="s">
        <v>5</v>
      </c>
      <c r="L271" s="17"/>
      <c r="M271" s="17"/>
    </row>
    <row r="272" ht="18" customHeight="1" spans="1:24">
      <c r="A272" s="10" t="s">
        <v>518</v>
      </c>
      <c r="B272" s="11" t="s">
        <v>407</v>
      </c>
      <c r="C272" s="10" t="s">
        <v>13</v>
      </c>
      <c r="D272" s="12">
        <v>458.12</v>
      </c>
      <c r="E272" s="13">
        <v>14.32</v>
      </c>
      <c r="F272" s="13">
        <v>6560.28</v>
      </c>
      <c r="G272" s="20" t="s">
        <v>519</v>
      </c>
      <c r="H272" s="11" t="s">
        <v>407</v>
      </c>
      <c r="I272" s="10" t="s">
        <v>13</v>
      </c>
      <c r="J272" s="12">
        <v>956.58</v>
      </c>
      <c r="K272" s="13">
        <v>12.48</v>
      </c>
      <c r="L272" s="13">
        <v>11938.12</v>
      </c>
      <c r="M272" s="13" t="s">
        <v>5</v>
      </c>
      <c r="N272" s="1">
        <f t="shared" si="14"/>
        <v>5377.84</v>
      </c>
      <c r="P272" s="1" t="s">
        <v>17</v>
      </c>
      <c r="Q272" s="1" t="s">
        <v>18</v>
      </c>
      <c r="R272" s="1" t="s">
        <v>19</v>
      </c>
      <c r="S272" s="1" t="s">
        <v>20</v>
      </c>
      <c r="T272" s="1" t="s">
        <v>21</v>
      </c>
      <c r="U272" s="1" t="s">
        <v>19</v>
      </c>
      <c r="V272" s="1" t="s">
        <v>22</v>
      </c>
      <c r="W272" s="1" t="s">
        <v>23</v>
      </c>
      <c r="X272" s="1" t="str">
        <f t="shared" ref="X272:X275" si="15">H272&amp;P272&amp;D272&amp;C272&amp;Q272&amp;E272&amp;R272&amp;C272&amp;S272&amp;J272&amp;I272&amp;T272&amp;K272&amp;U272&amp;I272&amp;V272&amp;N272&amp;W272</f>
        <v>拆除路面送审工程量为458.12㎡，送审单价为14.32元/㎡，审定工程量为956.58㎡，审定单价为12.48元/㎡，核增5377.84元；</v>
      </c>
    </row>
    <row r="273" ht="18" customHeight="1" spans="1:24">
      <c r="A273" s="10" t="s">
        <v>520</v>
      </c>
      <c r="B273" s="11" t="s">
        <v>521</v>
      </c>
      <c r="C273" s="10" t="s">
        <v>33</v>
      </c>
      <c r="D273" s="12">
        <v>68.72</v>
      </c>
      <c r="E273" s="13">
        <v>6.99</v>
      </c>
      <c r="F273" s="13">
        <v>480.35</v>
      </c>
      <c r="G273" s="20" t="s">
        <v>522</v>
      </c>
      <c r="H273" s="11" t="s">
        <v>523</v>
      </c>
      <c r="I273" s="10" t="s">
        <v>33</v>
      </c>
      <c r="J273" s="12">
        <v>239.15</v>
      </c>
      <c r="K273" s="13">
        <v>16.32</v>
      </c>
      <c r="L273" s="13">
        <v>3902.93</v>
      </c>
      <c r="M273" s="13" t="s">
        <v>5</v>
      </c>
      <c r="N273" s="1">
        <f t="shared" si="14"/>
        <v>3422.58</v>
      </c>
      <c r="P273" s="1" t="s">
        <v>17</v>
      </c>
      <c r="Q273" s="1" t="s">
        <v>18</v>
      </c>
      <c r="R273" s="1" t="s">
        <v>19</v>
      </c>
      <c r="S273" s="1" t="s">
        <v>20</v>
      </c>
      <c r="T273" s="1" t="s">
        <v>21</v>
      </c>
      <c r="U273" s="1" t="s">
        <v>19</v>
      </c>
      <c r="V273" s="1" t="s">
        <v>22</v>
      </c>
      <c r="W273" s="1" t="s">
        <v>23</v>
      </c>
      <c r="X273" s="1" t="str">
        <f t="shared" si="15"/>
        <v>石方弃置送审工程量为68.72m³，送审单价为6.99元/m³，审定工程量为239.15m³，审定单价为16.32元/m³，核增3422.58元；</v>
      </c>
    </row>
    <row r="274" ht="18" customHeight="1" spans="1:24">
      <c r="A274" s="10" t="s">
        <v>524</v>
      </c>
      <c r="B274" s="11" t="s">
        <v>54</v>
      </c>
      <c r="C274" s="10" t="s">
        <v>33</v>
      </c>
      <c r="D274" s="12">
        <v>68.72</v>
      </c>
      <c r="E274" s="13">
        <v>24.7</v>
      </c>
      <c r="F274" s="13">
        <v>1697.38</v>
      </c>
      <c r="G274" s="11" t="s">
        <v>525</v>
      </c>
      <c r="H274" s="11" t="s">
        <v>526</v>
      </c>
      <c r="I274" s="10" t="s">
        <v>356</v>
      </c>
      <c r="J274" s="12">
        <v>956.6</v>
      </c>
      <c r="K274" s="13">
        <v>2.93</v>
      </c>
      <c r="L274" s="13">
        <v>2802.84</v>
      </c>
      <c r="M274" s="13" t="s">
        <v>5</v>
      </c>
      <c r="N274" s="1">
        <f t="shared" si="14"/>
        <v>1105.46</v>
      </c>
      <c r="P274" s="1" t="s">
        <v>17</v>
      </c>
      <c r="Q274" s="1" t="s">
        <v>18</v>
      </c>
      <c r="R274" s="1" t="s">
        <v>19</v>
      </c>
      <c r="S274" s="1" t="s">
        <v>20</v>
      </c>
      <c r="T274" s="1" t="s">
        <v>21</v>
      </c>
      <c r="U274" s="1" t="s">
        <v>19</v>
      </c>
      <c r="V274" s="1" t="s">
        <v>22</v>
      </c>
      <c r="W274" s="1" t="s">
        <v>23</v>
      </c>
      <c r="X274" s="1" t="str">
        <f t="shared" si="15"/>
        <v>石方运输增（减）m3·km送审工程量为68.72m³，送审单价为24.7元/m³，审定工程量为956.6m³·km，审定单价为2.93元/m³·km，核增1105.46元；</v>
      </c>
    </row>
    <row r="275" ht="18" customHeight="1" spans="1:24">
      <c r="A275" s="10" t="s">
        <v>527</v>
      </c>
      <c r="B275" s="11" t="s">
        <v>528</v>
      </c>
      <c r="C275" s="10" t="s">
        <v>13</v>
      </c>
      <c r="D275" s="12">
        <v>458.12</v>
      </c>
      <c r="E275" s="13">
        <v>86.65</v>
      </c>
      <c r="F275" s="13">
        <v>39696.1</v>
      </c>
      <c r="G275" s="20" t="s">
        <v>529</v>
      </c>
      <c r="H275" s="11" t="s">
        <v>528</v>
      </c>
      <c r="I275" s="10" t="s">
        <v>13</v>
      </c>
      <c r="J275" s="12">
        <v>956.58</v>
      </c>
      <c r="K275" s="13">
        <v>118.34</v>
      </c>
      <c r="L275" s="13">
        <v>18342.7</v>
      </c>
      <c r="M275" s="13" t="s">
        <v>5</v>
      </c>
      <c r="N275" s="1">
        <f t="shared" si="14"/>
        <v>-21353.4</v>
      </c>
      <c r="P275" s="1" t="s">
        <v>17</v>
      </c>
      <c r="Q275" s="1" t="s">
        <v>18</v>
      </c>
      <c r="R275" s="1" t="s">
        <v>19</v>
      </c>
      <c r="S275" s="1" t="s">
        <v>20</v>
      </c>
      <c r="T275" s="1" t="s">
        <v>21</v>
      </c>
      <c r="U275" s="1" t="s">
        <v>19</v>
      </c>
      <c r="V275" s="1" t="s">
        <v>22</v>
      </c>
      <c r="W275" s="1" t="s">
        <v>23</v>
      </c>
      <c r="X275" s="1" t="str">
        <f t="shared" si="15"/>
        <v>修复原有路面硬化送审工程量为458.12㎡，送审单价为86.65元/㎡，审定工程量为956.58㎡，审定单价为118.34元/㎡，核增-21353.4元；</v>
      </c>
    </row>
    <row r="276" ht="18" customHeight="1" spans="1:14">
      <c r="A276" s="10" t="s">
        <v>530</v>
      </c>
      <c r="B276" s="11" t="s">
        <v>25</v>
      </c>
      <c r="C276" s="10" t="s">
        <v>26</v>
      </c>
      <c r="D276" s="12">
        <v>55</v>
      </c>
      <c r="E276" s="13">
        <v>33.79</v>
      </c>
      <c r="F276" s="13">
        <v>1858.45</v>
      </c>
      <c r="G276" s="11" t="s">
        <v>531</v>
      </c>
      <c r="H276" s="11" t="s">
        <v>510</v>
      </c>
      <c r="I276" s="10" t="s">
        <v>29</v>
      </c>
      <c r="J276" s="12">
        <v>1346.898</v>
      </c>
      <c r="K276" s="13">
        <v>1.09</v>
      </c>
      <c r="L276" s="13">
        <v>1468.12</v>
      </c>
      <c r="M276" s="13" t="s">
        <v>5</v>
      </c>
      <c r="N276" s="1">
        <f t="shared" si="14"/>
        <v>-390.33</v>
      </c>
    </row>
    <row r="277" ht="18" customHeight="1" spans="1:14">
      <c r="A277" s="10" t="s">
        <v>532</v>
      </c>
      <c r="B277" s="11" t="s">
        <v>32</v>
      </c>
      <c r="C277" s="10" t="s">
        <v>45</v>
      </c>
      <c r="D277" s="12">
        <v>100</v>
      </c>
      <c r="E277" s="13">
        <v>52.37</v>
      </c>
      <c r="F277" s="13">
        <v>5237</v>
      </c>
      <c r="G277" s="11" t="s">
        <v>533</v>
      </c>
      <c r="H277" s="11" t="s">
        <v>513</v>
      </c>
      <c r="I277" s="10" t="s">
        <v>29</v>
      </c>
      <c r="J277" s="12">
        <v>4500.988</v>
      </c>
      <c r="K277" s="13">
        <v>1.09</v>
      </c>
      <c r="L277" s="13">
        <v>4906.08</v>
      </c>
      <c r="M277" s="13" t="s">
        <v>5</v>
      </c>
      <c r="N277" s="1">
        <f t="shared" si="14"/>
        <v>-330.92</v>
      </c>
    </row>
    <row r="278" ht="18" customHeight="1" spans="1:14">
      <c r="A278" s="10" t="s">
        <v>534</v>
      </c>
      <c r="B278" s="11" t="s">
        <v>37</v>
      </c>
      <c r="C278" s="10" t="s">
        <v>45</v>
      </c>
      <c r="D278" s="12">
        <v>146</v>
      </c>
      <c r="E278" s="13">
        <v>50.69</v>
      </c>
      <c r="F278" s="13">
        <v>7400.74</v>
      </c>
      <c r="G278" s="11" t="s">
        <v>535</v>
      </c>
      <c r="H278" s="11" t="s">
        <v>516</v>
      </c>
      <c r="I278" s="10" t="s">
        <v>29</v>
      </c>
      <c r="J278" s="12">
        <v>6777.468</v>
      </c>
      <c r="K278" s="13">
        <v>1.09</v>
      </c>
      <c r="L278" s="13">
        <v>7387.44</v>
      </c>
      <c r="M278" s="13" t="s">
        <v>5</v>
      </c>
      <c r="N278" s="1">
        <f t="shared" si="14"/>
        <v>-13.3000000000002</v>
      </c>
    </row>
    <row r="279" ht="18" customHeight="1" spans="1:24">
      <c r="A279" s="5" t="s">
        <v>5</v>
      </c>
      <c r="B279" s="6" t="s">
        <v>536</v>
      </c>
      <c r="C279" s="7" t="s">
        <v>5</v>
      </c>
      <c r="D279" s="8" t="s">
        <v>5</v>
      </c>
      <c r="E279" s="9" t="s">
        <v>5</v>
      </c>
      <c r="F279" s="9"/>
      <c r="G279" s="6" t="s">
        <v>5</v>
      </c>
      <c r="H279" s="6" t="s">
        <v>536</v>
      </c>
      <c r="I279" s="7" t="s">
        <v>5</v>
      </c>
      <c r="J279" s="8" t="s">
        <v>5</v>
      </c>
      <c r="K279" s="9" t="s">
        <v>5</v>
      </c>
      <c r="L279" s="9">
        <v>194332.07</v>
      </c>
      <c r="M279" s="18" t="s">
        <v>5</v>
      </c>
      <c r="N279" s="1">
        <f t="shared" si="14"/>
        <v>194332.07</v>
      </c>
      <c r="X279" s="19" t="str">
        <f>H279</f>
        <v>内油屯管网工程建设</v>
      </c>
    </row>
    <row r="280" ht="18" customHeight="1" spans="1:13">
      <c r="A280" s="14" t="s">
        <v>5</v>
      </c>
      <c r="B280" s="15" t="s">
        <v>41</v>
      </c>
      <c r="C280" s="14" t="s">
        <v>5</v>
      </c>
      <c r="D280" s="16" t="s">
        <v>5</v>
      </c>
      <c r="E280" s="17" t="s">
        <v>5</v>
      </c>
      <c r="F280" s="17"/>
      <c r="G280" s="15" t="s">
        <v>5</v>
      </c>
      <c r="H280" s="15" t="s">
        <v>41</v>
      </c>
      <c r="I280" s="14" t="s">
        <v>5</v>
      </c>
      <c r="J280" s="16" t="s">
        <v>5</v>
      </c>
      <c r="K280" s="17" t="s">
        <v>5</v>
      </c>
      <c r="L280" s="17"/>
      <c r="M280" s="17"/>
    </row>
    <row r="281" ht="18" customHeight="1" spans="1:24">
      <c r="A281" s="10" t="s">
        <v>537</v>
      </c>
      <c r="B281" s="11" t="s">
        <v>538</v>
      </c>
      <c r="C281" s="10" t="s">
        <v>33</v>
      </c>
      <c r="D281" s="12">
        <v>10.72</v>
      </c>
      <c r="E281" s="13">
        <v>4.49</v>
      </c>
      <c r="F281" s="13">
        <v>2324.11</v>
      </c>
      <c r="G281" s="20" t="s">
        <v>539</v>
      </c>
      <c r="H281" s="11" t="s">
        <v>540</v>
      </c>
      <c r="I281" s="10" t="s">
        <v>33</v>
      </c>
      <c r="J281" s="12">
        <v>20.23</v>
      </c>
      <c r="K281" s="13">
        <v>4.08</v>
      </c>
      <c r="L281" s="13">
        <v>82.54</v>
      </c>
      <c r="M281" s="13" t="s">
        <v>5</v>
      </c>
      <c r="N281" s="1">
        <f t="shared" si="14"/>
        <v>-2241.57</v>
      </c>
      <c r="P281" s="1" t="s">
        <v>17</v>
      </c>
      <c r="Q281" s="1" t="s">
        <v>18</v>
      </c>
      <c r="R281" s="1" t="s">
        <v>19</v>
      </c>
      <c r="S281" s="1" t="s">
        <v>20</v>
      </c>
      <c r="T281" s="1" t="s">
        <v>21</v>
      </c>
      <c r="U281" s="1" t="s">
        <v>19</v>
      </c>
      <c r="V281" s="1" t="s">
        <v>30</v>
      </c>
      <c r="W281" s="1" t="s">
        <v>23</v>
      </c>
      <c r="X281" s="1" t="str">
        <f t="shared" ref="X281:X287" si="16">H281&amp;P281&amp;D281&amp;C281&amp;Q281&amp;E281&amp;R281&amp;C281&amp;S281&amp;J281&amp;I281&amp;T281&amp;K281&amp;U281&amp;I281&amp;V281&amp;N281&amp;W281</f>
        <v>挖基坑土方（不装车）送审工程量为10.72m³，送审单价为4.49元/m³，审定工程量为20.23m³，审定单价为4.08元/m³，核减-2241.57元；</v>
      </c>
    </row>
    <row r="282" ht="18" customHeight="1" spans="1:14">
      <c r="A282" s="10" t="s">
        <v>541</v>
      </c>
      <c r="B282" s="11"/>
      <c r="C282" s="10"/>
      <c r="D282" s="12"/>
      <c r="E282" s="13"/>
      <c r="F282" s="13"/>
      <c r="G282" s="20" t="s">
        <v>542</v>
      </c>
      <c r="H282" s="11" t="s">
        <v>543</v>
      </c>
      <c r="I282" s="10" t="s">
        <v>45</v>
      </c>
      <c r="J282" s="12">
        <v>13.44</v>
      </c>
      <c r="K282" s="13">
        <v>4.08</v>
      </c>
      <c r="L282" s="13">
        <v>54.84</v>
      </c>
      <c r="M282" s="13" t="s">
        <v>5</v>
      </c>
      <c r="N282" s="1">
        <f t="shared" si="14"/>
        <v>54.84</v>
      </c>
    </row>
    <row r="283" ht="18" customHeight="1" spans="1:14">
      <c r="A283" s="10" t="s">
        <v>544</v>
      </c>
      <c r="B283" s="11" t="s">
        <v>545</v>
      </c>
      <c r="C283" s="10" t="s">
        <v>45</v>
      </c>
      <c r="D283" s="12">
        <v>428.79</v>
      </c>
      <c r="E283" s="13">
        <v>47.9</v>
      </c>
      <c r="F283" s="13">
        <v>969.02</v>
      </c>
      <c r="G283" s="20" t="s">
        <v>546</v>
      </c>
      <c r="H283" s="11" t="s">
        <v>545</v>
      </c>
      <c r="I283" s="10" t="s">
        <v>45</v>
      </c>
      <c r="J283" s="12">
        <v>169.72</v>
      </c>
      <c r="K283" s="13">
        <v>4.08</v>
      </c>
      <c r="L283" s="13">
        <v>692.46</v>
      </c>
      <c r="M283" s="13" t="s">
        <v>5</v>
      </c>
      <c r="N283" s="1">
        <f t="shared" si="14"/>
        <v>-276.56</v>
      </c>
    </row>
    <row r="284" ht="18" customHeight="1" spans="1:24">
      <c r="A284" s="10" t="s">
        <v>547</v>
      </c>
      <c r="B284" s="11" t="s">
        <v>51</v>
      </c>
      <c r="C284" s="10" t="s">
        <v>33</v>
      </c>
      <c r="D284" s="12">
        <v>127.98</v>
      </c>
      <c r="E284" s="13">
        <v>7.11</v>
      </c>
      <c r="F284" s="13">
        <v>3775.84</v>
      </c>
      <c r="G284" s="20" t="s">
        <v>548</v>
      </c>
      <c r="H284" s="11" t="s">
        <v>51</v>
      </c>
      <c r="I284" s="10" t="s">
        <v>33</v>
      </c>
      <c r="J284" s="12">
        <v>20.23</v>
      </c>
      <c r="K284" s="13">
        <v>34.11</v>
      </c>
      <c r="L284" s="13">
        <v>690.05</v>
      </c>
      <c r="M284" s="13" t="s">
        <v>5</v>
      </c>
      <c r="N284" s="1">
        <f t="shared" si="14"/>
        <v>-3085.79</v>
      </c>
      <c r="P284" s="1" t="s">
        <v>17</v>
      </c>
      <c r="Q284" s="1" t="s">
        <v>18</v>
      </c>
      <c r="R284" s="1" t="s">
        <v>19</v>
      </c>
      <c r="S284" s="1" t="s">
        <v>20</v>
      </c>
      <c r="T284" s="1" t="s">
        <v>21</v>
      </c>
      <c r="U284" s="1" t="s">
        <v>19</v>
      </c>
      <c r="V284" s="1" t="s">
        <v>30</v>
      </c>
      <c r="W284" s="1" t="s">
        <v>23</v>
      </c>
      <c r="X284" s="1" t="str">
        <f t="shared" si="16"/>
        <v>回填方送审工程量为127.98m³，送审单价为7.11元/m³，审定工程量为20.23m³，审定单价为34.11元/m³，核减-3085.79元；</v>
      </c>
    </row>
    <row r="285" ht="18" customHeight="1" spans="1:24">
      <c r="A285" s="10" t="s">
        <v>549</v>
      </c>
      <c r="B285" s="11"/>
      <c r="C285" s="10"/>
      <c r="D285" s="12"/>
      <c r="E285" s="13"/>
      <c r="F285" s="13"/>
      <c r="G285" s="20" t="s">
        <v>550</v>
      </c>
      <c r="H285" s="11" t="s">
        <v>56</v>
      </c>
      <c r="I285" s="10" t="s">
        <v>33</v>
      </c>
      <c r="J285" s="12">
        <v>183.16</v>
      </c>
      <c r="K285" s="13">
        <v>6.52</v>
      </c>
      <c r="L285" s="13">
        <v>1194.2</v>
      </c>
      <c r="M285" s="13" t="s">
        <v>5</v>
      </c>
      <c r="N285" s="1">
        <f t="shared" si="14"/>
        <v>1194.2</v>
      </c>
      <c r="P285" s="1" t="s">
        <v>293</v>
      </c>
      <c r="Q285" s="1"/>
      <c r="R285" s="1"/>
      <c r="S285" s="1" t="s">
        <v>20</v>
      </c>
      <c r="T285" s="1" t="s">
        <v>21</v>
      </c>
      <c r="U285" s="1" t="s">
        <v>19</v>
      </c>
      <c r="V285" s="1" t="s">
        <v>22</v>
      </c>
      <c r="W285" s="1" t="s">
        <v>23</v>
      </c>
      <c r="X285" s="1" t="str">
        <f>P285&amp;H285&amp;S285&amp;J285&amp;I285&amp;T285&amp;K285&amp;U285&amp;I285&amp;V285&amp;N285&amp;W285</f>
        <v>新增土方弃置，审定工程量为183.16m³，审定单价为6.52元/m³，核增1194.2元；</v>
      </c>
    </row>
    <row r="286" ht="18" customHeight="1" spans="1:24">
      <c r="A286" s="10" t="s">
        <v>551</v>
      </c>
      <c r="B286" s="11" t="s">
        <v>54</v>
      </c>
      <c r="C286" s="10" t="s">
        <v>33</v>
      </c>
      <c r="D286" s="12">
        <v>35.1</v>
      </c>
      <c r="E286" s="13">
        <v>2.25</v>
      </c>
      <c r="F286" s="13">
        <v>4779.54</v>
      </c>
      <c r="G286" s="11" t="s">
        <v>552</v>
      </c>
      <c r="H286" s="11" t="s">
        <v>61</v>
      </c>
      <c r="I286" s="10" t="s">
        <v>356</v>
      </c>
      <c r="J286" s="12">
        <v>732.64</v>
      </c>
      <c r="K286" s="13">
        <v>2.06</v>
      </c>
      <c r="L286" s="13">
        <v>1509.24</v>
      </c>
      <c r="M286" s="13" t="s">
        <v>5</v>
      </c>
      <c r="N286" s="1">
        <f t="shared" si="14"/>
        <v>-3270.3</v>
      </c>
      <c r="P286" s="1" t="s">
        <v>17</v>
      </c>
      <c r="Q286" s="1" t="s">
        <v>18</v>
      </c>
      <c r="R286" s="1" t="s">
        <v>19</v>
      </c>
      <c r="S286" s="1" t="s">
        <v>20</v>
      </c>
      <c r="T286" s="1" t="s">
        <v>21</v>
      </c>
      <c r="U286" s="1" t="s">
        <v>19</v>
      </c>
      <c r="V286" s="1" t="s">
        <v>30</v>
      </c>
      <c r="W286" s="1" t="s">
        <v>23</v>
      </c>
      <c r="X286" s="1" t="str">
        <f t="shared" si="16"/>
        <v>土方运输增（减）m3·km送审工程量为35.1m³，送审单价为2.25元/m³，审定工程量为732.64m³·km，审定单价为2.06元/m³·km，核减-3270.3元；</v>
      </c>
    </row>
    <row r="287" ht="18" customHeight="1" spans="1:24">
      <c r="A287" s="10" t="s">
        <v>553</v>
      </c>
      <c r="B287" s="11" t="s">
        <v>554</v>
      </c>
      <c r="C287" s="10" t="s">
        <v>33</v>
      </c>
      <c r="D287" s="12">
        <v>21.95</v>
      </c>
      <c r="E287" s="13">
        <v>276.06</v>
      </c>
      <c r="F287" s="13">
        <v>6059.52</v>
      </c>
      <c r="G287" s="20" t="s">
        <v>555</v>
      </c>
      <c r="H287" s="11" t="s">
        <v>554</v>
      </c>
      <c r="I287" s="10" t="s">
        <v>33</v>
      </c>
      <c r="J287" s="12">
        <v>18.01</v>
      </c>
      <c r="K287" s="13">
        <v>276.06</v>
      </c>
      <c r="L287" s="13">
        <v>4971.84</v>
      </c>
      <c r="M287" s="13" t="s">
        <v>5</v>
      </c>
      <c r="N287" s="1">
        <f t="shared" si="14"/>
        <v>-1087.68</v>
      </c>
      <c r="P287" s="1" t="s">
        <v>17</v>
      </c>
      <c r="Q287" s="1" t="s">
        <v>18</v>
      </c>
      <c r="R287" s="1" t="s">
        <v>19</v>
      </c>
      <c r="S287" s="1" t="s">
        <v>20</v>
      </c>
      <c r="T287" s="1" t="s">
        <v>21</v>
      </c>
      <c r="U287" s="1" t="s">
        <v>19</v>
      </c>
      <c r="V287" s="1" t="s">
        <v>30</v>
      </c>
      <c r="W287" s="1" t="s">
        <v>23</v>
      </c>
      <c r="X287" s="1" t="str">
        <f t="shared" si="16"/>
        <v>砂垫层送审工程量为21.95m³，送审单价为276.06元/m³，审定工程量为18.01m³，审定单价为276.06元/m³，核减-1087.68元；</v>
      </c>
    </row>
    <row r="288" ht="18" customHeight="1" spans="1:24">
      <c r="A288" s="10"/>
      <c r="B288" s="11"/>
      <c r="C288" s="10"/>
      <c r="D288" s="12"/>
      <c r="E288" s="13"/>
      <c r="F288" s="13"/>
      <c r="G288" s="20" t="s">
        <v>556</v>
      </c>
      <c r="H288" s="11" t="s">
        <v>557</v>
      </c>
      <c r="I288" s="10" t="s">
        <v>33</v>
      </c>
      <c r="J288" s="12">
        <v>142.53</v>
      </c>
      <c r="K288" s="13">
        <v>125.26</v>
      </c>
      <c r="L288" s="13">
        <v>17853.31</v>
      </c>
      <c r="M288" s="13" t="s">
        <v>5</v>
      </c>
      <c r="N288" s="1">
        <f t="shared" si="14"/>
        <v>17853.31</v>
      </c>
      <c r="P288" s="1" t="s">
        <v>293</v>
      </c>
      <c r="Q288" s="1"/>
      <c r="R288" s="1"/>
      <c r="S288" s="1" t="s">
        <v>20</v>
      </c>
      <c r="T288" s="1" t="s">
        <v>21</v>
      </c>
      <c r="U288" s="1" t="s">
        <v>19</v>
      </c>
      <c r="V288" s="1" t="s">
        <v>22</v>
      </c>
      <c r="W288" s="1" t="s">
        <v>23</v>
      </c>
      <c r="X288" s="1" t="str">
        <f>P288&amp;H288&amp;S288&amp;J288&amp;I288&amp;T288&amp;K288&amp;U288&amp;I288&amp;V288&amp;N288&amp;W288</f>
        <v>新增砂砾回填，审定工程量为142.53m³，审定单价为125.26元/m³，核增17853.31元；</v>
      </c>
    </row>
    <row r="289" ht="18" customHeight="1" spans="1:24">
      <c r="A289" s="10" t="s">
        <v>558</v>
      </c>
      <c r="B289" s="11" t="s">
        <v>559</v>
      </c>
      <c r="C289" s="10" t="s">
        <v>64</v>
      </c>
      <c r="D289" s="12">
        <v>651</v>
      </c>
      <c r="E289" s="13">
        <v>110.32</v>
      </c>
      <c r="F289" s="13">
        <v>71818.32</v>
      </c>
      <c r="G289" s="11"/>
      <c r="H289" s="11"/>
      <c r="I289" s="10"/>
      <c r="J289" s="12"/>
      <c r="K289" s="13"/>
      <c r="L289" s="13"/>
      <c r="M289" s="13"/>
      <c r="N289" s="1"/>
      <c r="P289" s="1" t="s">
        <v>17</v>
      </c>
      <c r="Q289" s="1" t="s">
        <v>18</v>
      </c>
      <c r="R289" s="1" t="s">
        <v>19</v>
      </c>
      <c r="S289" s="1" t="s">
        <v>20</v>
      </c>
      <c r="T289" s="1" t="s">
        <v>21</v>
      </c>
      <c r="U289" s="1" t="s">
        <v>19</v>
      </c>
      <c r="V289" s="1" t="s">
        <v>30</v>
      </c>
      <c r="W289" s="1" t="s">
        <v>23</v>
      </c>
      <c r="X289" s="1" t="str">
        <f t="shared" ref="X287:X290" si="17">H289&amp;P289&amp;D289&amp;C289&amp;Q289&amp;E289&amp;R289&amp;C289&amp;S289&amp;J289&amp;I289&amp;T289&amp;K289&amp;U289&amp;I289&amp;V289&amp;N289&amp;W289</f>
        <v>送审工程量为651m，送审单价为110.32元/m，审定工程量为，审定单价为元/，核减元；</v>
      </c>
    </row>
    <row r="290" ht="18" customHeight="1" spans="1:24">
      <c r="A290" s="10" t="s">
        <v>560</v>
      </c>
      <c r="B290" s="11" t="s">
        <v>561</v>
      </c>
      <c r="C290" s="10" t="s">
        <v>64</v>
      </c>
      <c r="D290" s="12">
        <v>231</v>
      </c>
      <c r="E290" s="13">
        <v>76.07</v>
      </c>
      <c r="F290" s="13">
        <v>17572.17</v>
      </c>
      <c r="G290" s="20" t="s">
        <v>562</v>
      </c>
      <c r="H290" s="11" t="s">
        <v>563</v>
      </c>
      <c r="I290" s="10" t="s">
        <v>64</v>
      </c>
      <c r="J290" s="12">
        <v>231</v>
      </c>
      <c r="K290" s="13">
        <v>50.9</v>
      </c>
      <c r="L290" s="13">
        <v>11757.9</v>
      </c>
      <c r="M290" s="13" t="s">
        <v>5</v>
      </c>
      <c r="N290" s="1">
        <f t="shared" ref="N290:N295" si="18">L290-F290</f>
        <v>-5814.27</v>
      </c>
      <c r="P290" s="1" t="s">
        <v>17</v>
      </c>
      <c r="Q290" s="1" t="s">
        <v>18</v>
      </c>
      <c r="R290" s="1" t="s">
        <v>19</v>
      </c>
      <c r="S290" s="1" t="s">
        <v>20</v>
      </c>
      <c r="T290" s="1" t="s">
        <v>21</v>
      </c>
      <c r="U290" s="1" t="s">
        <v>19</v>
      </c>
      <c r="V290" s="1" t="s">
        <v>30</v>
      </c>
      <c r="W290" s="1" t="s">
        <v>23</v>
      </c>
      <c r="X290" s="1" t="str">
        <f t="shared" si="17"/>
        <v>HDPE双壁波纹管DN225(环刚度：4KN/m2)送审工程量为231m，送审单价为76.07元/m，审定工程量为231m，审定单价为50.9元/m，核减-5814.27元；</v>
      </c>
    </row>
    <row r="291" ht="18" customHeight="1" spans="1:24">
      <c r="A291" s="10" t="s">
        <v>564</v>
      </c>
      <c r="B291" s="11" t="s">
        <v>565</v>
      </c>
      <c r="C291" s="10" t="s">
        <v>64</v>
      </c>
      <c r="D291" s="12">
        <v>720</v>
      </c>
      <c r="E291" s="13">
        <v>29.15</v>
      </c>
      <c r="F291" s="13">
        <v>20988</v>
      </c>
      <c r="G291" s="11"/>
      <c r="H291" s="11"/>
      <c r="I291" s="10"/>
      <c r="J291" s="12"/>
      <c r="K291" s="13"/>
      <c r="L291" s="13"/>
      <c r="M291" s="13"/>
      <c r="N291" s="1">
        <f t="shared" si="18"/>
        <v>-20988</v>
      </c>
      <c r="P291" s="1" t="s">
        <v>17</v>
      </c>
      <c r="Q291" s="1" t="s">
        <v>18</v>
      </c>
      <c r="R291" s="1" t="s">
        <v>19</v>
      </c>
      <c r="S291" s="1" t="s">
        <v>266</v>
      </c>
      <c r="T291" s="1"/>
      <c r="U291" s="1"/>
      <c r="V291" s="1" t="s">
        <v>30</v>
      </c>
      <c r="W291" s="1" t="s">
        <v>23</v>
      </c>
      <c r="X291" s="1" t="str">
        <f>B291&amp;P291&amp;D291&amp;C291&amp;Q291&amp;E291&amp;R291&amp;C291&amp;S291&amp;J291&amp;I291&amp;T291&amp;K291&amp;U291&amp;I291&amp;V291&amp;N291&amp;W291</f>
        <v>PVC-U双壁波纹管D110(环刚度：8KN/m2)送审工程量为720m，送审单价为29.15元/m，审定无工程量，核减-20988元；</v>
      </c>
    </row>
    <row r="292" ht="18" customHeight="1" spans="1:24">
      <c r="A292" s="10" t="s">
        <v>566</v>
      </c>
      <c r="B292" s="11" t="s">
        <v>567</v>
      </c>
      <c r="C292" s="10" t="s">
        <v>568</v>
      </c>
      <c r="D292" s="12">
        <v>9</v>
      </c>
      <c r="E292" s="13">
        <v>12407.67</v>
      </c>
      <c r="F292" s="13">
        <v>14755.32</v>
      </c>
      <c r="G292" s="20" t="s">
        <v>569</v>
      </c>
      <c r="H292" s="11" t="s">
        <v>570</v>
      </c>
      <c r="I292" s="10" t="s">
        <v>568</v>
      </c>
      <c r="J292" s="12">
        <v>9</v>
      </c>
      <c r="K292" s="13">
        <v>1386.41</v>
      </c>
      <c r="L292" s="13">
        <v>12477.69</v>
      </c>
      <c r="M292" s="13" t="s">
        <v>5</v>
      </c>
      <c r="N292" s="1">
        <f t="shared" si="18"/>
        <v>-2277.63</v>
      </c>
      <c r="P292" s="1" t="s">
        <v>17</v>
      </c>
      <c r="Q292" s="1" t="s">
        <v>18</v>
      </c>
      <c r="R292" s="1" t="s">
        <v>19</v>
      </c>
      <c r="S292" s="1" t="s">
        <v>20</v>
      </c>
      <c r="T292" s="1" t="s">
        <v>21</v>
      </c>
      <c r="U292" s="1" t="s">
        <v>19</v>
      </c>
      <c r="V292" s="1" t="s">
        <v>30</v>
      </c>
      <c r="W292" s="1" t="s">
        <v>23</v>
      </c>
      <c r="X292" s="1" t="str">
        <f>H292&amp;P292&amp;D292&amp;C292&amp;Q292&amp;E292&amp;R292&amp;C292&amp;S292&amp;J292&amp;I292&amp;T292&amp;K292&amp;U292&amp;I292&amp;V292&amp;N292&amp;W292</f>
        <v>砖砌圆形污水检查井送审工程量为9座，送审单价为12407.67元/座，审定工程量为9座，审定单价为1386.41元/座，核减-2277.63元；</v>
      </c>
    </row>
    <row r="293" ht="18" customHeight="1" spans="1:14">
      <c r="A293" s="10" t="s">
        <v>571</v>
      </c>
      <c r="B293" s="11"/>
      <c r="C293" s="10"/>
      <c r="D293" s="12"/>
      <c r="E293" s="13"/>
      <c r="F293" s="13"/>
      <c r="G293" s="11" t="s">
        <v>572</v>
      </c>
      <c r="H293" s="11" t="s">
        <v>510</v>
      </c>
      <c r="I293" s="10" t="s">
        <v>29</v>
      </c>
      <c r="J293" s="12">
        <v>7.392</v>
      </c>
      <c r="K293" s="13">
        <v>1.09</v>
      </c>
      <c r="L293" s="13">
        <v>8.06</v>
      </c>
      <c r="M293" s="13" t="s">
        <v>5</v>
      </c>
      <c r="N293" s="1">
        <f t="shared" si="18"/>
        <v>8.06</v>
      </c>
    </row>
    <row r="294" ht="18" customHeight="1" spans="1:14">
      <c r="A294" s="10" t="s">
        <v>573</v>
      </c>
      <c r="B294" s="11" t="s">
        <v>32</v>
      </c>
      <c r="C294" s="10" t="s">
        <v>45</v>
      </c>
      <c r="D294" s="12">
        <v>29</v>
      </c>
      <c r="E294" s="13">
        <v>52.37</v>
      </c>
      <c r="F294" s="13">
        <v>1518.73</v>
      </c>
      <c r="G294" s="11" t="s">
        <v>574</v>
      </c>
      <c r="H294" s="11" t="s">
        <v>513</v>
      </c>
      <c r="I294" s="10" t="s">
        <v>29</v>
      </c>
      <c r="J294" s="12">
        <v>1147.963</v>
      </c>
      <c r="K294" s="13">
        <v>1.09</v>
      </c>
      <c r="L294" s="13">
        <v>1251.28</v>
      </c>
      <c r="M294" s="13" t="s">
        <v>5</v>
      </c>
      <c r="N294" s="1">
        <f t="shared" si="18"/>
        <v>-267.45</v>
      </c>
    </row>
    <row r="295" ht="18" customHeight="1" spans="1:14">
      <c r="A295" s="10" t="s">
        <v>575</v>
      </c>
      <c r="B295" s="11" t="s">
        <v>37</v>
      </c>
      <c r="C295" s="10" t="s">
        <v>45</v>
      </c>
      <c r="D295" s="12">
        <v>168</v>
      </c>
      <c r="E295" s="13">
        <v>50.69</v>
      </c>
      <c r="F295" s="13">
        <v>8515.92</v>
      </c>
      <c r="G295" s="11" t="s">
        <v>576</v>
      </c>
      <c r="H295" s="11" t="s">
        <v>516</v>
      </c>
      <c r="I295" s="10" t="s">
        <v>29</v>
      </c>
      <c r="J295" s="12">
        <v>8169.539</v>
      </c>
      <c r="K295" s="13">
        <v>1.09</v>
      </c>
      <c r="L295" s="13">
        <v>8904.8</v>
      </c>
      <c r="M295" s="13" t="s">
        <v>5</v>
      </c>
      <c r="N295" s="1">
        <f t="shared" si="18"/>
        <v>388.879999999999</v>
      </c>
    </row>
    <row r="296" ht="18" customHeight="1" spans="1:13">
      <c r="A296" s="14" t="s">
        <v>5</v>
      </c>
      <c r="B296" s="15" t="s">
        <v>82</v>
      </c>
      <c r="C296" s="14" t="s">
        <v>5</v>
      </c>
      <c r="D296" s="16" t="s">
        <v>5</v>
      </c>
      <c r="E296" s="17" t="s">
        <v>5</v>
      </c>
      <c r="F296" s="17"/>
      <c r="G296" s="15" t="s">
        <v>5</v>
      </c>
      <c r="H296" s="15" t="s">
        <v>82</v>
      </c>
      <c r="I296" s="14" t="s">
        <v>5</v>
      </c>
      <c r="J296" s="16" t="s">
        <v>5</v>
      </c>
      <c r="K296" s="17" t="s">
        <v>5</v>
      </c>
      <c r="L296" s="17"/>
      <c r="M296" s="17"/>
    </row>
    <row r="297" ht="18" customHeight="1" spans="1:14">
      <c r="A297" s="10" t="s">
        <v>577</v>
      </c>
      <c r="B297" s="11" t="s">
        <v>373</v>
      </c>
      <c r="C297" s="10" t="s">
        <v>308</v>
      </c>
      <c r="D297" s="12">
        <v>1</v>
      </c>
      <c r="E297" s="13">
        <v>1458.25</v>
      </c>
      <c r="F297" s="13">
        <v>1458.25</v>
      </c>
      <c r="G297" s="20" t="s">
        <v>578</v>
      </c>
      <c r="H297" s="11" t="s">
        <v>307</v>
      </c>
      <c r="I297" s="10" t="s">
        <v>308</v>
      </c>
      <c r="J297" s="12">
        <v>1</v>
      </c>
      <c r="K297" s="13">
        <v>1431</v>
      </c>
      <c r="L297" s="13">
        <v>1431</v>
      </c>
      <c r="M297" s="13" t="s">
        <v>5</v>
      </c>
      <c r="N297" s="1">
        <f>L297-F297</f>
        <v>-27.25</v>
      </c>
    </row>
    <row r="298" ht="18" customHeight="1" spans="1:24">
      <c r="A298" s="10"/>
      <c r="B298" s="11" t="s">
        <v>373</v>
      </c>
      <c r="C298" s="10" t="s">
        <v>308</v>
      </c>
      <c r="D298" s="12">
        <v>1</v>
      </c>
      <c r="E298" s="13">
        <v>1333.31</v>
      </c>
      <c r="F298" s="13">
        <v>1333.31</v>
      </c>
      <c r="G298" s="11"/>
      <c r="H298" s="11"/>
      <c r="I298" s="10"/>
      <c r="J298" s="12"/>
      <c r="K298" s="13"/>
      <c r="L298" s="13"/>
      <c r="M298" s="13"/>
      <c r="N298" s="1">
        <f>L298-F298</f>
        <v>-1333.31</v>
      </c>
      <c r="P298" s="1" t="s">
        <v>17</v>
      </c>
      <c r="Q298" s="1" t="s">
        <v>18</v>
      </c>
      <c r="R298" s="1" t="s">
        <v>19</v>
      </c>
      <c r="S298" s="1" t="s">
        <v>266</v>
      </c>
      <c r="T298" s="1"/>
      <c r="U298" s="1"/>
      <c r="V298" s="1" t="s">
        <v>30</v>
      </c>
      <c r="W298" s="1" t="s">
        <v>23</v>
      </c>
      <c r="X298" s="1" t="str">
        <f>B298&amp;P298&amp;D298&amp;C298&amp;Q298&amp;E298&amp;R298&amp;C298&amp;S298&amp;J298&amp;I298&amp;T298&amp;K298&amp;U298&amp;I298&amp;V298&amp;N298&amp;W298</f>
        <v>大型机械设备进出场及安拆送审工程量为1台·次，送审单价为1333.31元/台·次，审定无工程量，核减-1333.31元；</v>
      </c>
    </row>
    <row r="299" ht="18" customHeight="1" spans="1:24">
      <c r="A299" s="5" t="s">
        <v>5</v>
      </c>
      <c r="B299" s="6" t="s">
        <v>579</v>
      </c>
      <c r="C299" s="7" t="s">
        <v>5</v>
      </c>
      <c r="D299" s="8" t="s">
        <v>5</v>
      </c>
      <c r="E299" s="9" t="s">
        <v>5</v>
      </c>
      <c r="F299" s="9"/>
      <c r="G299" s="6" t="s">
        <v>5</v>
      </c>
      <c r="H299" s="6" t="s">
        <v>580</v>
      </c>
      <c r="I299" s="7" t="s">
        <v>5</v>
      </c>
      <c r="J299" s="8" t="s">
        <v>5</v>
      </c>
      <c r="K299" s="9" t="s">
        <v>5</v>
      </c>
      <c r="L299" s="9">
        <v>86910.88</v>
      </c>
      <c r="M299" s="18" t="s">
        <v>5</v>
      </c>
      <c r="N299" s="1">
        <f t="shared" ref="N297:N308" si="19">L299-F299</f>
        <v>86910.88</v>
      </c>
      <c r="X299" s="19" t="str">
        <f>H299</f>
        <v>内油屯化粪池建设</v>
      </c>
    </row>
    <row r="300" ht="18" customHeight="1" spans="1:13">
      <c r="A300" s="14" t="s">
        <v>5</v>
      </c>
      <c r="B300" s="15" t="s">
        <v>41</v>
      </c>
      <c r="C300" s="14" t="s">
        <v>5</v>
      </c>
      <c r="D300" s="16" t="s">
        <v>5</v>
      </c>
      <c r="E300" s="17" t="s">
        <v>5</v>
      </c>
      <c r="F300" s="17"/>
      <c r="G300" s="15" t="s">
        <v>5</v>
      </c>
      <c r="H300" s="15" t="s">
        <v>41</v>
      </c>
      <c r="I300" s="14" t="s">
        <v>5</v>
      </c>
      <c r="J300" s="16" t="s">
        <v>5</v>
      </c>
      <c r="K300" s="17" t="s">
        <v>5</v>
      </c>
      <c r="L300" s="17"/>
      <c r="M300" s="17"/>
    </row>
    <row r="301" ht="18" customHeight="1" spans="1:24">
      <c r="A301" s="10" t="s">
        <v>581</v>
      </c>
      <c r="B301" s="11" t="s">
        <v>101</v>
      </c>
      <c r="C301" s="10" t="s">
        <v>33</v>
      </c>
      <c r="D301" s="12">
        <v>136.88</v>
      </c>
      <c r="E301" s="13">
        <v>26.33</v>
      </c>
      <c r="F301" s="13">
        <v>3604.05</v>
      </c>
      <c r="G301" s="20" t="s">
        <v>582</v>
      </c>
      <c r="H301" s="11" t="s">
        <v>543</v>
      </c>
      <c r="I301" s="10" t="s">
        <v>33</v>
      </c>
      <c r="J301" s="12">
        <v>131.77</v>
      </c>
      <c r="K301" s="13">
        <v>10.06</v>
      </c>
      <c r="L301" s="13">
        <v>1325.61</v>
      </c>
      <c r="M301" s="13" t="s">
        <v>5</v>
      </c>
      <c r="N301" s="1">
        <f t="shared" si="19"/>
        <v>-2278.44</v>
      </c>
      <c r="P301" s="1" t="s">
        <v>17</v>
      </c>
      <c r="Q301" s="1" t="s">
        <v>18</v>
      </c>
      <c r="R301" s="1" t="s">
        <v>19</v>
      </c>
      <c r="S301" s="1" t="s">
        <v>20</v>
      </c>
      <c r="T301" s="1" t="s">
        <v>21</v>
      </c>
      <c r="U301" s="1" t="s">
        <v>19</v>
      </c>
      <c r="V301" s="1" t="s">
        <v>30</v>
      </c>
      <c r="W301" s="1" t="s">
        <v>23</v>
      </c>
      <c r="X301" s="1" t="str">
        <f>H301&amp;P301&amp;D301&amp;C301&amp;Q301&amp;E301&amp;R301&amp;C301&amp;S301&amp;J301&amp;I301&amp;T301&amp;K301&amp;U301&amp;I301&amp;V301&amp;N301&amp;W301</f>
        <v>挖基坑土方（装车）送审工程量为136.88m³，送审单价为26.33元/m³，审定工程量为131.77m³，审定单价为10.06元/m³，核减-2278.44元；</v>
      </c>
    </row>
    <row r="302" ht="18" customHeight="1" spans="1:24">
      <c r="A302" s="10"/>
      <c r="B302" s="11" t="s">
        <v>583</v>
      </c>
      <c r="C302" s="10" t="s">
        <v>33</v>
      </c>
      <c r="D302" s="12">
        <v>58.66</v>
      </c>
      <c r="E302" s="13">
        <v>24.83</v>
      </c>
      <c r="F302" s="13">
        <v>1456.53</v>
      </c>
      <c r="G302" s="11"/>
      <c r="H302" s="11"/>
      <c r="I302" s="10"/>
      <c r="J302" s="12"/>
      <c r="K302" s="13"/>
      <c r="L302" s="13"/>
      <c r="M302" s="13"/>
      <c r="N302" s="1">
        <f t="shared" si="19"/>
        <v>-1456.53</v>
      </c>
      <c r="P302" s="1" t="s">
        <v>17</v>
      </c>
      <c r="Q302" s="1" t="s">
        <v>18</v>
      </c>
      <c r="R302" s="1" t="s">
        <v>19</v>
      </c>
      <c r="S302" s="1" t="s">
        <v>266</v>
      </c>
      <c r="T302" s="1"/>
      <c r="U302" s="1"/>
      <c r="V302" s="1" t="s">
        <v>30</v>
      </c>
      <c r="W302" s="1" t="s">
        <v>23</v>
      </c>
      <c r="X302" s="1" t="str">
        <f>B302&amp;P302&amp;D302&amp;C302&amp;Q302&amp;E302&amp;R302&amp;C302&amp;S302&amp;J302&amp;I302&amp;T302&amp;K302&amp;U302&amp;I302&amp;V302&amp;N302&amp;W302</f>
        <v>挖基坑石方送审工程量为58.66m³，送审单价为24.83元/m³，审定无工程量，核减-1456.53元；</v>
      </c>
    </row>
    <row r="303" ht="18" customHeight="1" spans="1:14">
      <c r="A303" s="10"/>
      <c r="B303" s="11" t="s">
        <v>51</v>
      </c>
      <c r="C303" s="10" t="s">
        <v>45</v>
      </c>
      <c r="D303" s="12">
        <v>33.05</v>
      </c>
      <c r="E303" s="13">
        <v>7.96</v>
      </c>
      <c r="F303" s="13">
        <v>263.08</v>
      </c>
      <c r="G303" s="11"/>
      <c r="H303" s="11"/>
      <c r="I303" s="10"/>
      <c r="J303" s="12"/>
      <c r="K303" s="13"/>
      <c r="L303" s="13"/>
      <c r="M303" s="13"/>
      <c r="N303" s="1">
        <f t="shared" si="19"/>
        <v>-263.08</v>
      </c>
    </row>
    <row r="304" ht="18" customHeight="1" spans="1:14">
      <c r="A304" s="10"/>
      <c r="B304" s="11" t="s">
        <v>51</v>
      </c>
      <c r="C304" s="10" t="s">
        <v>45</v>
      </c>
      <c r="D304" s="12">
        <v>43.68</v>
      </c>
      <c r="E304" s="13">
        <v>13.41</v>
      </c>
      <c r="F304" s="13">
        <v>585.75</v>
      </c>
      <c r="G304" s="11"/>
      <c r="H304" s="11"/>
      <c r="I304" s="10"/>
      <c r="J304" s="12"/>
      <c r="K304" s="13"/>
      <c r="L304" s="13"/>
      <c r="M304" s="13"/>
      <c r="N304" s="1">
        <f t="shared" si="19"/>
        <v>-585.75</v>
      </c>
    </row>
    <row r="305" ht="18" customHeight="1" spans="1:24">
      <c r="A305" s="10" t="s">
        <v>584</v>
      </c>
      <c r="B305" s="11" t="s">
        <v>54</v>
      </c>
      <c r="C305" s="10" t="s">
        <v>33</v>
      </c>
      <c r="D305" s="12">
        <v>162.49</v>
      </c>
      <c r="E305" s="13">
        <v>24.82</v>
      </c>
      <c r="F305" s="13">
        <v>4033</v>
      </c>
      <c r="G305" s="11" t="s">
        <v>585</v>
      </c>
      <c r="H305" s="11" t="s">
        <v>61</v>
      </c>
      <c r="I305" s="10" t="s">
        <v>356</v>
      </c>
      <c r="J305" s="12">
        <v>527.08</v>
      </c>
      <c r="K305" s="13">
        <v>1.71</v>
      </c>
      <c r="L305" s="13">
        <v>901.31</v>
      </c>
      <c r="M305" s="13" t="s">
        <v>5</v>
      </c>
      <c r="N305" s="1">
        <f t="shared" si="19"/>
        <v>-3131.69</v>
      </c>
      <c r="P305" s="1" t="s">
        <v>17</v>
      </c>
      <c r="Q305" s="1" t="s">
        <v>18</v>
      </c>
      <c r="R305" s="1" t="s">
        <v>19</v>
      </c>
      <c r="S305" s="1" t="s">
        <v>20</v>
      </c>
      <c r="T305" s="1" t="s">
        <v>21</v>
      </c>
      <c r="U305" s="1" t="s">
        <v>19</v>
      </c>
      <c r="V305" s="1" t="s">
        <v>30</v>
      </c>
      <c r="W305" s="1" t="s">
        <v>23</v>
      </c>
      <c r="X305" s="1" t="str">
        <f>H305&amp;P305&amp;D305&amp;C305&amp;Q305&amp;E305&amp;R305&amp;C305&amp;S305&amp;J305&amp;I305&amp;T305&amp;K305&amp;U305&amp;I305&amp;V305&amp;N305&amp;W305</f>
        <v>土方运输增（减）m3·km送审工程量为162.49m³，送审单价为24.82元/m³，审定工程量为527.08m³·km，审定单价为1.71元/m³·km，核减-3131.69元；</v>
      </c>
    </row>
    <row r="306" ht="18" customHeight="1" spans="1:13">
      <c r="A306" s="10" t="s">
        <v>586</v>
      </c>
      <c r="B306" s="11" t="s">
        <v>587</v>
      </c>
      <c r="C306" s="10" t="s">
        <v>13</v>
      </c>
      <c r="D306" s="12">
        <v>17.76</v>
      </c>
      <c r="E306" s="13">
        <v>29.38</v>
      </c>
      <c r="F306" s="13">
        <v>521.79</v>
      </c>
      <c r="G306" s="11"/>
      <c r="H306" s="11"/>
      <c r="I306" s="10"/>
      <c r="J306" s="12"/>
      <c r="K306" s="13"/>
      <c r="L306" s="13"/>
      <c r="M306" s="13" t="s">
        <v>5</v>
      </c>
    </row>
    <row r="307" ht="18" customHeight="1" spans="1:24">
      <c r="A307" s="10" t="s">
        <v>588</v>
      </c>
      <c r="B307" s="11" t="s">
        <v>589</v>
      </c>
      <c r="C307" s="10" t="s">
        <v>568</v>
      </c>
      <c r="D307" s="12">
        <v>2</v>
      </c>
      <c r="E307" s="13">
        <v>21138.98</v>
      </c>
      <c r="F307" s="13">
        <v>42277.96</v>
      </c>
      <c r="G307" s="11" t="s">
        <v>590</v>
      </c>
      <c r="H307" s="11" t="s">
        <v>589</v>
      </c>
      <c r="I307" s="10" t="s">
        <v>568</v>
      </c>
      <c r="J307" s="12">
        <v>2</v>
      </c>
      <c r="K307" s="13">
        <v>42001.65</v>
      </c>
      <c r="L307" s="13">
        <v>84003.3</v>
      </c>
      <c r="M307" s="13" t="s">
        <v>5</v>
      </c>
      <c r="N307" s="1">
        <f t="shared" si="19"/>
        <v>41725.34</v>
      </c>
      <c r="P307" s="1" t="s">
        <v>17</v>
      </c>
      <c r="Q307" s="1" t="s">
        <v>18</v>
      </c>
      <c r="R307" s="1" t="s">
        <v>19</v>
      </c>
      <c r="S307" s="1" t="s">
        <v>20</v>
      </c>
      <c r="T307" s="1" t="s">
        <v>21</v>
      </c>
      <c r="U307" s="1" t="s">
        <v>19</v>
      </c>
      <c r="V307" s="1" t="s">
        <v>22</v>
      </c>
      <c r="W307" s="1" t="s">
        <v>23</v>
      </c>
      <c r="X307" s="1" t="str">
        <f>H307&amp;P307&amp;D307&amp;C307&amp;Q307&amp;E307&amp;R307&amp;C307&amp;S307&amp;J307&amp;I307&amp;T307&amp;K307&amp;U307&amp;I307&amp;V307&amp;N307&amp;W307</f>
        <v>砖砌化粪池送审工程量为2座，送审单价为21138.98元/座，审定工程量为2座，审定单价为42001.65元/座，核增41725.34元；</v>
      </c>
    </row>
    <row r="308" ht="18" customHeight="1" spans="1:14">
      <c r="A308" s="10"/>
      <c r="B308" s="11" t="s">
        <v>591</v>
      </c>
      <c r="C308" s="10" t="s">
        <v>592</v>
      </c>
      <c r="D308" s="12">
        <v>2</v>
      </c>
      <c r="E308" s="13">
        <v>396.55</v>
      </c>
      <c r="F308" s="13">
        <v>793.1</v>
      </c>
      <c r="G308" s="11"/>
      <c r="H308" s="11"/>
      <c r="I308" s="10"/>
      <c r="J308" s="12"/>
      <c r="K308" s="13"/>
      <c r="L308" s="13"/>
      <c r="M308" s="13"/>
      <c r="N308" s="1">
        <f t="shared" si="19"/>
        <v>-793.1</v>
      </c>
    </row>
    <row r="309" ht="18" customHeight="1" spans="1:13">
      <c r="A309" s="10"/>
      <c r="B309" s="11"/>
      <c r="C309" s="10"/>
      <c r="D309" s="12"/>
      <c r="E309" s="13"/>
      <c r="F309" s="13"/>
      <c r="G309" s="11"/>
      <c r="H309" s="11"/>
      <c r="I309" s="10"/>
      <c r="J309" s="12"/>
      <c r="K309" s="13"/>
      <c r="L309" s="13"/>
      <c r="M309" s="13"/>
    </row>
    <row r="310" ht="18" customHeight="1" spans="1:24">
      <c r="A310" s="10"/>
      <c r="B310" s="11" t="s">
        <v>593</v>
      </c>
      <c r="C310" s="10" t="s">
        <v>13</v>
      </c>
      <c r="D310" s="12">
        <v>52.39</v>
      </c>
      <c r="E310" s="13">
        <v>50</v>
      </c>
      <c r="F310" s="13">
        <v>2619.5</v>
      </c>
      <c r="G310" s="11"/>
      <c r="H310" s="11"/>
      <c r="I310" s="10"/>
      <c r="J310" s="12"/>
      <c r="K310" s="13"/>
      <c r="L310" s="13"/>
      <c r="M310" s="13"/>
      <c r="N310" s="1">
        <f t="shared" ref="N309:N335" si="20">L310-F310</f>
        <v>-2619.5</v>
      </c>
      <c r="P310" s="1" t="s">
        <v>17</v>
      </c>
      <c r="Q310" s="1" t="s">
        <v>18</v>
      </c>
      <c r="R310" s="1" t="s">
        <v>19</v>
      </c>
      <c r="S310" s="1" t="s">
        <v>266</v>
      </c>
      <c r="T310" s="1"/>
      <c r="U310" s="1"/>
      <c r="V310" s="1" t="s">
        <v>30</v>
      </c>
      <c r="W310" s="1" t="s">
        <v>23</v>
      </c>
      <c r="X310" s="1" t="str">
        <f>B310&amp;P310&amp;D310&amp;C310&amp;Q310&amp;E310&amp;R310&amp;C310&amp;S310&amp;J310&amp;I310&amp;T310&amp;K310&amp;U310&amp;I310&amp;V310&amp;N310&amp;W310</f>
        <v>塑料隔网送审工程量为52.39㎡，送审单价为50元/㎡，审定无工程量，核减-2619.5元；</v>
      </c>
    </row>
    <row r="311" ht="18" customHeight="1" spans="1:24">
      <c r="A311" s="10"/>
      <c r="B311" s="11" t="s">
        <v>594</v>
      </c>
      <c r="C311" s="10" t="s">
        <v>592</v>
      </c>
      <c r="D311" s="12">
        <v>48</v>
      </c>
      <c r="E311" s="13">
        <v>630</v>
      </c>
      <c r="F311" s="13">
        <v>30240</v>
      </c>
      <c r="G311" s="11"/>
      <c r="H311" s="11"/>
      <c r="I311" s="10"/>
      <c r="J311" s="12"/>
      <c r="K311" s="13"/>
      <c r="L311" s="13"/>
      <c r="M311" s="13"/>
      <c r="N311" s="1">
        <f t="shared" si="20"/>
        <v>-30240</v>
      </c>
      <c r="P311" s="1" t="s">
        <v>17</v>
      </c>
      <c r="Q311" s="1" t="s">
        <v>18</v>
      </c>
      <c r="R311" s="1" t="s">
        <v>19</v>
      </c>
      <c r="S311" s="1" t="s">
        <v>266</v>
      </c>
      <c r="T311" s="1"/>
      <c r="U311" s="1"/>
      <c r="V311" s="1" t="s">
        <v>30</v>
      </c>
      <c r="W311" s="1" t="s">
        <v>23</v>
      </c>
      <c r="X311" s="1" t="str">
        <f>B311&amp;P311&amp;D311&amp;C311&amp;Q311&amp;E311&amp;R311&amp;C311&amp;S311&amp;J311&amp;I311&amp;T311&amp;K311&amp;U311&amp;I311&amp;V311&amp;N311&amp;W311</f>
        <v>隔油池送审工程量为48个，送审单价为630元/个，审定无工程量，核减-30240元；</v>
      </c>
    </row>
    <row r="312" ht="18" customHeight="1" spans="1:14">
      <c r="A312" s="10"/>
      <c r="B312" s="11" t="s">
        <v>73</v>
      </c>
      <c r="C312" s="10" t="s">
        <v>26</v>
      </c>
      <c r="D312" s="12">
        <v>1.376</v>
      </c>
      <c r="E312" s="13">
        <v>31</v>
      </c>
      <c r="F312" s="13">
        <v>42.66</v>
      </c>
      <c r="G312" s="11" t="s">
        <v>595</v>
      </c>
      <c r="H312" s="11" t="s">
        <v>596</v>
      </c>
      <c r="I312" s="10" t="s">
        <v>29</v>
      </c>
      <c r="J312" s="12">
        <v>62.538</v>
      </c>
      <c r="K312" s="13">
        <v>1</v>
      </c>
      <c r="L312" s="13">
        <v>62.54</v>
      </c>
      <c r="M312" s="13"/>
      <c r="N312" s="1">
        <f t="shared" si="20"/>
        <v>19.88</v>
      </c>
    </row>
    <row r="313" ht="18" customHeight="1" spans="1:14">
      <c r="A313" s="10"/>
      <c r="B313" s="11" t="s">
        <v>25</v>
      </c>
      <c r="C313" s="10" t="s">
        <v>26</v>
      </c>
      <c r="D313" s="12">
        <v>7.679</v>
      </c>
      <c r="E313" s="13">
        <v>31</v>
      </c>
      <c r="F313" s="13">
        <v>238.05</v>
      </c>
      <c r="G313" s="11" t="s">
        <v>597</v>
      </c>
      <c r="H313" s="11" t="s">
        <v>510</v>
      </c>
      <c r="I313" s="10" t="s">
        <v>29</v>
      </c>
      <c r="J313" s="12">
        <v>346.647</v>
      </c>
      <c r="K313" s="13">
        <v>1</v>
      </c>
      <c r="L313" s="13">
        <v>346.65</v>
      </c>
      <c r="M313" s="13"/>
      <c r="N313" s="1">
        <f t="shared" si="20"/>
        <v>108.6</v>
      </c>
    </row>
    <row r="314" ht="18" customHeight="1" spans="1:14">
      <c r="A314" s="10"/>
      <c r="B314" s="11" t="s">
        <v>32</v>
      </c>
      <c r="C314" s="10" t="s">
        <v>45</v>
      </c>
      <c r="D314" s="12">
        <v>17.55</v>
      </c>
      <c r="E314" s="13">
        <v>48.05</v>
      </c>
      <c r="F314" s="13">
        <v>843.28</v>
      </c>
      <c r="G314" s="11" t="s">
        <v>598</v>
      </c>
      <c r="H314" s="11" t="s">
        <v>513</v>
      </c>
      <c r="I314" s="10" t="s">
        <v>29</v>
      </c>
      <c r="J314" s="12">
        <v>1800.53</v>
      </c>
      <c r="K314" s="13">
        <v>1</v>
      </c>
      <c r="L314" s="13">
        <v>1800.53</v>
      </c>
      <c r="M314" s="13"/>
      <c r="N314" s="1">
        <f t="shared" si="20"/>
        <v>957.25</v>
      </c>
    </row>
    <row r="315" ht="18" customHeight="1" spans="1:14">
      <c r="A315" s="10"/>
      <c r="B315" s="11" t="s">
        <v>37</v>
      </c>
      <c r="C315" s="10" t="s">
        <v>45</v>
      </c>
      <c r="D315" s="12">
        <v>10.35</v>
      </c>
      <c r="E315" s="13">
        <v>46.5</v>
      </c>
      <c r="F315" s="13">
        <v>481.28</v>
      </c>
      <c r="G315" s="11" t="s">
        <v>599</v>
      </c>
      <c r="H315" s="11" t="s">
        <v>516</v>
      </c>
      <c r="I315" s="10" t="s">
        <v>29</v>
      </c>
      <c r="J315" s="12">
        <v>1097.354</v>
      </c>
      <c r="K315" s="13">
        <v>1</v>
      </c>
      <c r="L315" s="13">
        <v>1097.35</v>
      </c>
      <c r="M315" s="13"/>
      <c r="N315" s="1">
        <f t="shared" si="20"/>
        <v>616.07</v>
      </c>
    </row>
    <row r="316" ht="18" customHeight="1" spans="1:24">
      <c r="A316" s="5" t="s">
        <v>5</v>
      </c>
      <c r="B316" s="6" t="s">
        <v>600</v>
      </c>
      <c r="C316" s="7" t="s">
        <v>5</v>
      </c>
      <c r="D316" s="8" t="s">
        <v>5</v>
      </c>
      <c r="E316" s="9" t="s">
        <v>5</v>
      </c>
      <c r="F316" s="9"/>
      <c r="G316" s="6" t="s">
        <v>5</v>
      </c>
      <c r="H316" s="6" t="s">
        <v>600</v>
      </c>
      <c r="I316" s="7" t="s">
        <v>5</v>
      </c>
      <c r="J316" s="8" t="s">
        <v>5</v>
      </c>
      <c r="K316" s="9" t="s">
        <v>5</v>
      </c>
      <c r="L316" s="9">
        <v>66.1</v>
      </c>
      <c r="M316" s="18" t="s">
        <v>5</v>
      </c>
      <c r="N316" s="1">
        <f>SUM(N318:N326)</f>
        <v>-1533.99</v>
      </c>
      <c r="X316" s="19" t="str">
        <f>H316</f>
        <v>内油屯简介牌工程</v>
      </c>
    </row>
    <row r="317" ht="18" customHeight="1" spans="1:13">
      <c r="A317" s="14" t="s">
        <v>5</v>
      </c>
      <c r="B317" s="15" t="s">
        <v>41</v>
      </c>
      <c r="C317" s="14" t="s">
        <v>5</v>
      </c>
      <c r="D317" s="16" t="s">
        <v>5</v>
      </c>
      <c r="E317" s="17" t="s">
        <v>5</v>
      </c>
      <c r="F317" s="17"/>
      <c r="G317" s="15" t="s">
        <v>5</v>
      </c>
      <c r="H317" s="15" t="s">
        <v>41</v>
      </c>
      <c r="I317" s="14" t="s">
        <v>5</v>
      </c>
      <c r="J317" s="16" t="s">
        <v>5</v>
      </c>
      <c r="K317" s="17" t="s">
        <v>5</v>
      </c>
      <c r="L317" s="17"/>
      <c r="M317" s="17"/>
    </row>
    <row r="318" ht="18" customHeight="1" spans="1:14">
      <c r="A318" s="10" t="s">
        <v>601</v>
      </c>
      <c r="B318" s="11" t="s">
        <v>101</v>
      </c>
      <c r="C318" s="10" t="s">
        <v>45</v>
      </c>
      <c r="D318" s="12">
        <v>0.05</v>
      </c>
      <c r="E318" s="13">
        <v>34.7</v>
      </c>
      <c r="F318" s="13">
        <v>1.74</v>
      </c>
      <c r="G318" s="11"/>
      <c r="H318" s="11"/>
      <c r="I318" s="10"/>
      <c r="J318" s="12"/>
      <c r="K318" s="13"/>
      <c r="L318" s="13"/>
      <c r="M318" s="13" t="s">
        <v>5</v>
      </c>
      <c r="N318" s="1">
        <f t="shared" si="20"/>
        <v>-1.74</v>
      </c>
    </row>
    <row r="319" ht="18" customHeight="1" spans="1:14">
      <c r="A319" s="10" t="s">
        <v>602</v>
      </c>
      <c r="B319" s="11" t="s">
        <v>169</v>
      </c>
      <c r="C319" s="10" t="s">
        <v>45</v>
      </c>
      <c r="D319" s="12">
        <v>0.05</v>
      </c>
      <c r="E319" s="13">
        <v>464.27</v>
      </c>
      <c r="F319" s="13">
        <v>23.21</v>
      </c>
      <c r="G319" s="11"/>
      <c r="H319" s="11"/>
      <c r="I319" s="10"/>
      <c r="J319" s="12"/>
      <c r="K319" s="13"/>
      <c r="L319" s="13"/>
      <c r="M319" s="13" t="s">
        <v>5</v>
      </c>
      <c r="N319" s="1">
        <f t="shared" si="20"/>
        <v>-23.21</v>
      </c>
    </row>
    <row r="320" ht="18" customHeight="1" spans="1:14">
      <c r="A320" s="10" t="s">
        <v>603</v>
      </c>
      <c r="B320" s="11" t="s">
        <v>140</v>
      </c>
      <c r="C320" s="10" t="s">
        <v>26</v>
      </c>
      <c r="D320" s="12">
        <v>0.001</v>
      </c>
      <c r="E320" s="13">
        <v>8689.99</v>
      </c>
      <c r="F320" s="13">
        <v>8.69</v>
      </c>
      <c r="G320" s="11"/>
      <c r="H320" s="11"/>
      <c r="I320" s="10"/>
      <c r="J320" s="12"/>
      <c r="K320" s="13"/>
      <c r="L320" s="13"/>
      <c r="M320" s="13" t="s">
        <v>5</v>
      </c>
      <c r="N320" s="1">
        <f t="shared" si="20"/>
        <v>-8.69</v>
      </c>
    </row>
    <row r="321" ht="18" customHeight="1" spans="1:24">
      <c r="A321" s="10"/>
      <c r="B321" s="11" t="s">
        <v>604</v>
      </c>
      <c r="C321" s="10" t="s">
        <v>592</v>
      </c>
      <c r="D321" s="12">
        <v>1</v>
      </c>
      <c r="E321" s="13">
        <v>1500</v>
      </c>
      <c r="F321" s="13">
        <v>1500</v>
      </c>
      <c r="G321" s="11"/>
      <c r="H321" s="11"/>
      <c r="I321" s="10"/>
      <c r="J321" s="12"/>
      <c r="K321" s="13"/>
      <c r="L321" s="13"/>
      <c r="M321" s="13"/>
      <c r="N321" s="1">
        <f t="shared" si="20"/>
        <v>-1500</v>
      </c>
      <c r="P321" s="1" t="s">
        <v>17</v>
      </c>
      <c r="Q321" s="1" t="s">
        <v>18</v>
      </c>
      <c r="R321" s="1" t="s">
        <v>19</v>
      </c>
      <c r="S321" s="1" t="s">
        <v>266</v>
      </c>
      <c r="T321" s="1"/>
      <c r="U321" s="1"/>
      <c r="V321" s="1" t="s">
        <v>30</v>
      </c>
      <c r="W321" s="1" t="s">
        <v>23</v>
      </c>
      <c r="X321" s="1" t="str">
        <f>B321&amp;P321&amp;D321&amp;C321&amp;Q321&amp;E321&amp;R321&amp;C321&amp;S321&amp;J321&amp;I321&amp;T321&amp;K321&amp;U321&amp;I321&amp;V321&amp;N321&amp;W321</f>
        <v>简介牌送审工程量为1个，送审单价为1500元/个，审定无工程量，核减-1500元；</v>
      </c>
    </row>
    <row r="322" ht="18" customHeight="1" spans="1:14">
      <c r="A322" s="10"/>
      <c r="B322" s="11"/>
      <c r="C322" s="10"/>
      <c r="D322" s="12"/>
      <c r="E322" s="13"/>
      <c r="F322" s="13"/>
      <c r="G322" s="11"/>
      <c r="H322" s="11"/>
      <c r="I322" s="10"/>
      <c r="J322" s="12"/>
      <c r="K322" s="13"/>
      <c r="L322" s="13"/>
      <c r="M322" s="13"/>
      <c r="N322" s="1">
        <f t="shared" si="20"/>
        <v>0</v>
      </c>
    </row>
    <row r="323" ht="18" customHeight="1" spans="1:14">
      <c r="A323" s="10"/>
      <c r="B323" s="11"/>
      <c r="C323" s="10"/>
      <c r="D323" s="12"/>
      <c r="E323" s="13"/>
      <c r="F323" s="13"/>
      <c r="G323" s="11"/>
      <c r="H323" s="11"/>
      <c r="I323" s="10"/>
      <c r="J323" s="12"/>
      <c r="K323" s="13"/>
      <c r="L323" s="13"/>
      <c r="M323" s="13"/>
      <c r="N323" s="1">
        <f t="shared" si="20"/>
        <v>0</v>
      </c>
    </row>
    <row r="324" ht="18" customHeight="1" spans="1:14">
      <c r="A324" s="10"/>
      <c r="B324" s="11"/>
      <c r="C324" s="10"/>
      <c r="D324" s="12"/>
      <c r="E324" s="13"/>
      <c r="F324" s="13"/>
      <c r="G324" s="11"/>
      <c r="H324" s="11"/>
      <c r="I324" s="10"/>
      <c r="J324" s="12"/>
      <c r="K324" s="13"/>
      <c r="L324" s="13"/>
      <c r="M324" s="13"/>
      <c r="N324" s="1">
        <f t="shared" si="20"/>
        <v>0</v>
      </c>
    </row>
    <row r="325" ht="18" customHeight="1" spans="1:14">
      <c r="A325" s="14" t="s">
        <v>5</v>
      </c>
      <c r="B325" s="15" t="s">
        <v>82</v>
      </c>
      <c r="C325" s="14" t="s">
        <v>5</v>
      </c>
      <c r="D325" s="16" t="s">
        <v>5</v>
      </c>
      <c r="E325" s="17" t="s">
        <v>5</v>
      </c>
      <c r="F325" s="17"/>
      <c r="G325" s="15" t="s">
        <v>5</v>
      </c>
      <c r="H325" s="15" t="s">
        <v>82</v>
      </c>
      <c r="I325" s="14" t="s">
        <v>5</v>
      </c>
      <c r="J325" s="16" t="s">
        <v>5</v>
      </c>
      <c r="K325" s="17" t="s">
        <v>5</v>
      </c>
      <c r="L325" s="17">
        <v>32.21</v>
      </c>
      <c r="M325" s="17" t="s">
        <v>5</v>
      </c>
      <c r="N325" s="1">
        <f t="shared" si="20"/>
        <v>32.21</v>
      </c>
    </row>
    <row r="326" ht="18" customHeight="1" spans="1:14">
      <c r="A326" s="10" t="s">
        <v>605</v>
      </c>
      <c r="B326" s="11" t="s">
        <v>252</v>
      </c>
      <c r="C326" s="10" t="s">
        <v>13</v>
      </c>
      <c r="D326" s="12">
        <v>0.72</v>
      </c>
      <c r="E326" s="13">
        <v>45.22</v>
      </c>
      <c r="F326" s="13">
        <v>32.56</v>
      </c>
      <c r="G326" s="11"/>
      <c r="H326" s="11"/>
      <c r="I326" s="10"/>
      <c r="J326" s="12"/>
      <c r="K326" s="13"/>
      <c r="L326" s="13"/>
      <c r="M326" s="13" t="s">
        <v>5</v>
      </c>
      <c r="N326" s="1">
        <f t="shared" si="20"/>
        <v>-32.56</v>
      </c>
    </row>
    <row r="327" ht="18" customHeight="1" spans="1:24">
      <c r="A327" s="5" t="s">
        <v>5</v>
      </c>
      <c r="B327" s="6" t="s">
        <v>606</v>
      </c>
      <c r="C327" s="7" t="s">
        <v>5</v>
      </c>
      <c r="D327" s="8" t="s">
        <v>5</v>
      </c>
      <c r="E327" s="9" t="s">
        <v>5</v>
      </c>
      <c r="F327" s="9"/>
      <c r="G327" s="6" t="s">
        <v>5</v>
      </c>
      <c r="H327" s="6" t="s">
        <v>606</v>
      </c>
      <c r="I327" s="7" t="s">
        <v>5</v>
      </c>
      <c r="J327" s="8" t="s">
        <v>5</v>
      </c>
      <c r="K327" s="9" t="s">
        <v>5</v>
      </c>
      <c r="L327" s="9">
        <v>250233.81</v>
      </c>
      <c r="M327" s="18" t="s">
        <v>5</v>
      </c>
      <c r="N327" s="1">
        <f t="shared" si="20"/>
        <v>250233.81</v>
      </c>
      <c r="X327" s="19" t="str">
        <f>H327</f>
        <v>那感屯道路硬化</v>
      </c>
    </row>
    <row r="328" ht="18" customHeight="1" spans="1:13">
      <c r="A328" s="14" t="s">
        <v>5</v>
      </c>
      <c r="B328" s="15" t="s">
        <v>41</v>
      </c>
      <c r="C328" s="14" t="s">
        <v>5</v>
      </c>
      <c r="D328" s="16" t="s">
        <v>5</v>
      </c>
      <c r="E328" s="17" t="s">
        <v>5</v>
      </c>
      <c r="F328" s="17"/>
      <c r="G328" s="15" t="s">
        <v>5</v>
      </c>
      <c r="H328" s="15" t="s">
        <v>41</v>
      </c>
      <c r="I328" s="14" t="s">
        <v>5</v>
      </c>
      <c r="J328" s="16" t="s">
        <v>5</v>
      </c>
      <c r="K328" s="17" t="s">
        <v>5</v>
      </c>
      <c r="L328" s="17"/>
      <c r="M328" s="17"/>
    </row>
    <row r="329" ht="18" customHeight="1" spans="1:14">
      <c r="A329" s="10" t="s">
        <v>607</v>
      </c>
      <c r="B329" s="11" t="s">
        <v>349</v>
      </c>
      <c r="C329" s="10" t="s">
        <v>45</v>
      </c>
      <c r="D329" s="12">
        <v>487.06</v>
      </c>
      <c r="E329" s="13">
        <v>3.28</v>
      </c>
      <c r="F329" s="13">
        <v>1597.56</v>
      </c>
      <c r="G329" s="20" t="s">
        <v>608</v>
      </c>
      <c r="H329" s="11" t="s">
        <v>351</v>
      </c>
      <c r="I329" s="10" t="s">
        <v>45</v>
      </c>
      <c r="J329" s="12">
        <v>313.11</v>
      </c>
      <c r="K329" s="13">
        <v>3.2</v>
      </c>
      <c r="L329" s="13">
        <v>1001.95</v>
      </c>
      <c r="M329" s="13" t="s">
        <v>5</v>
      </c>
      <c r="N329" s="1">
        <f t="shared" si="20"/>
        <v>-595.61</v>
      </c>
    </row>
    <row r="330" ht="18" customHeight="1" spans="1:24">
      <c r="A330" s="10" t="s">
        <v>609</v>
      </c>
      <c r="B330" s="11" t="s">
        <v>51</v>
      </c>
      <c r="C330" s="10" t="s">
        <v>33</v>
      </c>
      <c r="D330" s="12">
        <v>162.35</v>
      </c>
      <c r="E330" s="13">
        <v>5.01</v>
      </c>
      <c r="F330" s="13">
        <v>813.37</v>
      </c>
      <c r="G330" s="20" t="s">
        <v>610</v>
      </c>
      <c r="H330" s="11" t="s">
        <v>56</v>
      </c>
      <c r="I330" s="10" t="s">
        <v>33</v>
      </c>
      <c r="J330" s="12">
        <v>313.11</v>
      </c>
      <c r="K330" s="13">
        <v>6.52</v>
      </c>
      <c r="L330" s="13">
        <v>2041.48</v>
      </c>
      <c r="M330" s="13" t="s">
        <v>5</v>
      </c>
      <c r="N330" s="1">
        <f t="shared" si="20"/>
        <v>1228.11</v>
      </c>
      <c r="P330" s="1" t="s">
        <v>17</v>
      </c>
      <c r="Q330" s="1" t="s">
        <v>18</v>
      </c>
      <c r="R330" s="1" t="s">
        <v>19</v>
      </c>
      <c r="S330" s="1" t="s">
        <v>20</v>
      </c>
      <c r="T330" s="1" t="s">
        <v>21</v>
      </c>
      <c r="U330" s="1" t="s">
        <v>19</v>
      </c>
      <c r="V330" s="1" t="s">
        <v>22</v>
      </c>
      <c r="W330" s="1" t="s">
        <v>23</v>
      </c>
      <c r="X330" s="1" t="str">
        <f t="shared" ref="X330:X332" si="21">H330&amp;P330&amp;D330&amp;C330&amp;Q330&amp;E330&amp;R330&amp;C330&amp;S330&amp;J330&amp;I330&amp;T330&amp;K330&amp;U330&amp;I330&amp;V330&amp;N330&amp;W330</f>
        <v>土方弃置送审工程量为162.35m³，送审单价为5.01元/m³，审定工程量为313.11m³，审定单价为6.52元/m³，核增1228.11元；</v>
      </c>
    </row>
    <row r="331" ht="18" customHeight="1" spans="1:24">
      <c r="A331" s="10" t="s">
        <v>611</v>
      </c>
      <c r="B331" s="11" t="s">
        <v>275</v>
      </c>
      <c r="C331" s="10" t="s">
        <v>33</v>
      </c>
      <c r="D331" s="12">
        <v>324.71</v>
      </c>
      <c r="E331" s="13">
        <v>15.28</v>
      </c>
      <c r="F331" s="13">
        <v>4961.57</v>
      </c>
      <c r="G331" s="11" t="s">
        <v>612</v>
      </c>
      <c r="H331" s="11" t="s">
        <v>61</v>
      </c>
      <c r="I331" s="10" t="s">
        <v>356</v>
      </c>
      <c r="J331" s="12">
        <v>1252.44</v>
      </c>
      <c r="K331" s="13">
        <v>2.06</v>
      </c>
      <c r="L331" s="13">
        <v>2580.03</v>
      </c>
      <c r="M331" s="13" t="s">
        <v>5</v>
      </c>
      <c r="N331" s="1">
        <f t="shared" si="20"/>
        <v>-2381.54</v>
      </c>
      <c r="P331" s="1" t="s">
        <v>17</v>
      </c>
      <c r="Q331" s="1" t="s">
        <v>18</v>
      </c>
      <c r="R331" s="1" t="s">
        <v>19</v>
      </c>
      <c r="S331" s="1" t="s">
        <v>20</v>
      </c>
      <c r="T331" s="1" t="s">
        <v>21</v>
      </c>
      <c r="U331" s="1" t="s">
        <v>19</v>
      </c>
      <c r="V331" s="1" t="s">
        <v>30</v>
      </c>
      <c r="W331" s="1" t="s">
        <v>23</v>
      </c>
      <c r="X331" s="1" t="str">
        <f t="shared" si="21"/>
        <v>土方运输增（减）m3·km送审工程量为324.71m³，送审单价为15.28元/m³，审定工程量为1252.44m³·km，审定单价为2.06元/m³·km，核减-2381.54元；</v>
      </c>
    </row>
    <row r="332" ht="18" customHeight="1" spans="1:24">
      <c r="A332" s="10"/>
      <c r="B332" s="11" t="s">
        <v>12</v>
      </c>
      <c r="C332" s="10" t="s">
        <v>13</v>
      </c>
      <c r="D332" s="12">
        <v>1739.5</v>
      </c>
      <c r="E332" s="13">
        <v>3.92</v>
      </c>
      <c r="F332" s="13">
        <v>6818.84</v>
      </c>
      <c r="G332" s="11"/>
      <c r="H332" s="11"/>
      <c r="I332" s="10"/>
      <c r="J332" s="12"/>
      <c r="K332" s="13"/>
      <c r="L332" s="13"/>
      <c r="M332" s="13"/>
      <c r="N332" s="1">
        <f t="shared" si="20"/>
        <v>-6818.84</v>
      </c>
      <c r="P332" s="1" t="s">
        <v>17</v>
      </c>
      <c r="Q332" s="1" t="s">
        <v>18</v>
      </c>
      <c r="R332" s="1" t="s">
        <v>19</v>
      </c>
      <c r="S332" s="1" t="s">
        <v>266</v>
      </c>
      <c r="T332" s="1"/>
      <c r="U332" s="1"/>
      <c r="V332" s="1" t="s">
        <v>30</v>
      </c>
      <c r="W332" s="1" t="s">
        <v>23</v>
      </c>
      <c r="X332" s="1" t="str">
        <f>B332&amp;P332&amp;D332&amp;C332&amp;Q332&amp;E332&amp;R332&amp;C332&amp;S332&amp;J332&amp;I332&amp;T332&amp;K332&amp;U332&amp;I332&amp;V332&amp;N332&amp;W332</f>
        <v>路床(槽)整形送审工程量为1739.5㎡，送审单价为3.92元/㎡，审定无工程量，核减-6818.84元；</v>
      </c>
    </row>
    <row r="333" ht="18" customHeight="1" spans="1:24">
      <c r="A333" s="10" t="s">
        <v>613</v>
      </c>
      <c r="B333" s="11" t="s">
        <v>358</v>
      </c>
      <c r="C333" s="10" t="s">
        <v>13</v>
      </c>
      <c r="D333" s="12">
        <v>1739.5</v>
      </c>
      <c r="E333" s="13">
        <v>113.89</v>
      </c>
      <c r="F333" s="13">
        <v>198111.66</v>
      </c>
      <c r="G333" s="20" t="s">
        <v>614</v>
      </c>
      <c r="H333" s="11" t="s">
        <v>358</v>
      </c>
      <c r="I333" s="10" t="s">
        <v>13</v>
      </c>
      <c r="J333" s="12">
        <v>1739.5</v>
      </c>
      <c r="K333" s="13">
        <v>118.57</v>
      </c>
      <c r="L333" s="13">
        <v>206252.52</v>
      </c>
      <c r="M333" s="13" t="s">
        <v>5</v>
      </c>
      <c r="N333" s="1">
        <f t="shared" si="20"/>
        <v>8140.85999999999</v>
      </c>
      <c r="P333" s="1" t="s">
        <v>17</v>
      </c>
      <c r="Q333" s="1" t="s">
        <v>18</v>
      </c>
      <c r="R333" s="1" t="s">
        <v>19</v>
      </c>
      <c r="S333" s="1" t="s">
        <v>20</v>
      </c>
      <c r="T333" s="1" t="s">
        <v>21</v>
      </c>
      <c r="U333" s="1" t="s">
        <v>19</v>
      </c>
      <c r="V333" s="1" t="s">
        <v>22</v>
      </c>
      <c r="W333" s="1" t="s">
        <v>23</v>
      </c>
      <c r="X333" s="1" t="str">
        <f>H333&amp;P333&amp;D333&amp;C333&amp;Q333&amp;E333&amp;R333&amp;C333&amp;S333&amp;J333&amp;I333&amp;T333&amp;K333&amp;U333&amp;I333&amp;V333&amp;N333&amp;W333</f>
        <v>混凝土面层送审工程量为1739.5㎡，送审单价为113.89元/㎡，审定工程量为1739.5㎡，审定单价为118.57元/㎡，核增8140.85999999999元；</v>
      </c>
    </row>
    <row r="334" ht="18" customHeight="1" spans="1:14">
      <c r="A334" s="10" t="s">
        <v>615</v>
      </c>
      <c r="B334" s="11" t="s">
        <v>361</v>
      </c>
      <c r="C334" s="10" t="s">
        <v>362</v>
      </c>
      <c r="D334" s="12">
        <v>2332.7</v>
      </c>
      <c r="E334" s="13">
        <v>1.09</v>
      </c>
      <c r="F334" s="13">
        <v>2542.64</v>
      </c>
      <c r="G334" s="11" t="s">
        <v>616</v>
      </c>
      <c r="H334" s="11" t="s">
        <v>617</v>
      </c>
      <c r="I334" s="10" t="s">
        <v>29</v>
      </c>
      <c r="J334" s="12">
        <v>2332.7</v>
      </c>
      <c r="K334" s="13">
        <v>1.09</v>
      </c>
      <c r="L334" s="13">
        <v>2542.64</v>
      </c>
      <c r="M334" s="13" t="s">
        <v>5</v>
      </c>
      <c r="N334" s="1">
        <f t="shared" si="20"/>
        <v>0</v>
      </c>
    </row>
    <row r="335" ht="18" customHeight="1" spans="1:24">
      <c r="A335" s="10" t="s">
        <v>618</v>
      </c>
      <c r="B335" s="11" t="s">
        <v>366</v>
      </c>
      <c r="C335" s="10" t="s">
        <v>362</v>
      </c>
      <c r="D335" s="12">
        <v>19848.291</v>
      </c>
      <c r="E335" s="13">
        <v>1.09</v>
      </c>
      <c r="F335" s="13">
        <v>21634.64</v>
      </c>
      <c r="G335" s="11" t="s">
        <v>619</v>
      </c>
      <c r="H335" s="11" t="s">
        <v>620</v>
      </c>
      <c r="I335" s="10" t="s">
        <v>29</v>
      </c>
      <c r="J335" s="12">
        <v>7920.996</v>
      </c>
      <c r="K335" s="13">
        <v>1.09</v>
      </c>
      <c r="L335" s="13">
        <v>8633.89</v>
      </c>
      <c r="M335" s="13" t="s">
        <v>5</v>
      </c>
      <c r="N335" s="1">
        <f t="shared" si="20"/>
        <v>-13000.75</v>
      </c>
      <c r="P335" s="1" t="s">
        <v>17</v>
      </c>
      <c r="Q335" s="1" t="s">
        <v>18</v>
      </c>
      <c r="R335" s="1" t="s">
        <v>19</v>
      </c>
      <c r="S335" s="1" t="s">
        <v>20</v>
      </c>
      <c r="T335" s="1" t="s">
        <v>21</v>
      </c>
      <c r="U335" s="1" t="s">
        <v>19</v>
      </c>
      <c r="V335" s="1" t="s">
        <v>30</v>
      </c>
      <c r="W335" s="1" t="s">
        <v>23</v>
      </c>
      <c r="X335" s="1" t="str">
        <f>H335&amp;P335&amp;D335&amp;C335&amp;Q335&amp;E335&amp;R335&amp;C335&amp;S335&amp;J335&amp;I335&amp;T335&amp;K335&amp;U335&amp;I335&amp;V335&amp;N335&amp;W335</f>
        <v>砂长途运输费（同梅村那感屯）送审工程量为19848.291t.km，送审单价为1.09元/t.km，审定工程量为7920.996km.t，审定单价为1.09元/km.t，核减-13000.75元；</v>
      </c>
    </row>
    <row r="336" ht="18" customHeight="1" spans="1:24">
      <c r="A336" s="10" t="s">
        <v>621</v>
      </c>
      <c r="B336" s="11"/>
      <c r="C336" s="10"/>
      <c r="D336" s="12"/>
      <c r="E336" s="13"/>
      <c r="F336" s="13"/>
      <c r="G336" s="11" t="s">
        <v>622</v>
      </c>
      <c r="H336" s="11" t="s">
        <v>623</v>
      </c>
      <c r="I336" s="10" t="s">
        <v>29</v>
      </c>
      <c r="J336" s="12">
        <v>11927.295</v>
      </c>
      <c r="K336" s="13">
        <v>1.09</v>
      </c>
      <c r="L336" s="13">
        <v>13000.75</v>
      </c>
      <c r="M336" s="13" t="s">
        <v>5</v>
      </c>
      <c r="N336" s="1">
        <f t="shared" ref="N336:N339" si="22">L336-F336</f>
        <v>13000.75</v>
      </c>
      <c r="P336" s="1" t="s">
        <v>293</v>
      </c>
      <c r="Q336" s="1"/>
      <c r="R336" s="1"/>
      <c r="S336" s="1" t="s">
        <v>20</v>
      </c>
      <c r="T336" s="1" t="s">
        <v>21</v>
      </c>
      <c r="U336" s="1" t="s">
        <v>19</v>
      </c>
      <c r="V336" s="1" t="s">
        <v>22</v>
      </c>
      <c r="W336" s="1" t="s">
        <v>23</v>
      </c>
      <c r="X336" s="1" t="str">
        <f>P336&amp;H336&amp;S336&amp;J336&amp;I336&amp;T336&amp;K336&amp;U336&amp;I336&amp;V336&amp;N336&amp;W336</f>
        <v>新增碎石长途运输费（同梅村那感屯），审定工程量为11927.295km.t，审定单价为1.09元/km.t，核增13000.75元；</v>
      </c>
    </row>
    <row r="337" ht="18" customHeight="1" spans="1:13">
      <c r="A337" s="14" t="s">
        <v>5</v>
      </c>
      <c r="B337" s="15" t="s">
        <v>82</v>
      </c>
      <c r="C337" s="14" t="s">
        <v>5</v>
      </c>
      <c r="D337" s="16" t="s">
        <v>5</v>
      </c>
      <c r="E337" s="17" t="s">
        <v>5</v>
      </c>
      <c r="F337" s="17"/>
      <c r="G337" s="15" t="s">
        <v>5</v>
      </c>
      <c r="H337" s="15" t="s">
        <v>82</v>
      </c>
      <c r="I337" s="14" t="s">
        <v>5</v>
      </c>
      <c r="J337" s="16" t="s">
        <v>5</v>
      </c>
      <c r="K337" s="17" t="s">
        <v>5</v>
      </c>
      <c r="L337" s="17"/>
      <c r="M337" s="17"/>
    </row>
    <row r="338" ht="18" customHeight="1" spans="1:14">
      <c r="A338" s="10" t="s">
        <v>624</v>
      </c>
      <c r="B338" s="11" t="s">
        <v>453</v>
      </c>
      <c r="C338" s="10" t="s">
        <v>308</v>
      </c>
      <c r="D338" s="12">
        <v>1</v>
      </c>
      <c r="E338" s="13">
        <v>1236.05</v>
      </c>
      <c r="F338" s="13">
        <v>1236.05</v>
      </c>
      <c r="G338" s="11" t="s">
        <v>625</v>
      </c>
      <c r="H338" s="11" t="s">
        <v>307</v>
      </c>
      <c r="I338" s="10" t="s">
        <v>308</v>
      </c>
      <c r="J338" s="12" t="s">
        <v>14</v>
      </c>
      <c r="K338" s="13">
        <v>1431</v>
      </c>
      <c r="L338" s="13">
        <v>1431</v>
      </c>
      <c r="M338" s="13" t="s">
        <v>5</v>
      </c>
      <c r="N338" s="1">
        <f t="shared" si="22"/>
        <v>194.95</v>
      </c>
    </row>
    <row r="339" ht="18" customHeight="1" spans="1:24">
      <c r="A339" s="10"/>
      <c r="B339" s="11" t="s">
        <v>455</v>
      </c>
      <c r="C339" s="10" t="s">
        <v>308</v>
      </c>
      <c r="D339" s="12">
        <v>1</v>
      </c>
      <c r="E339" s="13">
        <v>1212.93</v>
      </c>
      <c r="F339" s="13">
        <v>1212.93</v>
      </c>
      <c r="G339" s="11"/>
      <c r="H339" s="11"/>
      <c r="I339" s="10"/>
      <c r="J339" s="12"/>
      <c r="K339" s="13"/>
      <c r="L339" s="13"/>
      <c r="M339" s="13"/>
      <c r="N339" s="1">
        <f t="shared" si="22"/>
        <v>-1212.93</v>
      </c>
      <c r="P339" s="1" t="s">
        <v>17</v>
      </c>
      <c r="Q339" s="1" t="s">
        <v>18</v>
      </c>
      <c r="R339" s="1" t="s">
        <v>19</v>
      </c>
      <c r="S339" s="1" t="s">
        <v>266</v>
      </c>
      <c r="T339" s="1"/>
      <c r="U339" s="1"/>
      <c r="V339" s="1" t="s">
        <v>30</v>
      </c>
      <c r="W339" s="1" t="s">
        <v>23</v>
      </c>
      <c r="X339" s="1" t="str">
        <f>B339&amp;P339&amp;D339&amp;C339&amp;Q339&amp;E339&amp;R339&amp;C339&amp;S339&amp;J339&amp;I339&amp;T339&amp;K339&amp;U339&amp;I339&amp;V339&amp;N339&amp;W339</f>
        <v>大型机械场外运输费 压路机送审工程量为1台·次，送审单价为1212.93元/台·次，审定无工程量，核减-1212.93元；</v>
      </c>
    </row>
    <row r="340" ht="18" customHeight="1" spans="1:24">
      <c r="A340" s="5" t="s">
        <v>5</v>
      </c>
      <c r="B340" s="6" t="s">
        <v>626</v>
      </c>
      <c r="C340" s="7" t="s">
        <v>5</v>
      </c>
      <c r="D340" s="8" t="s">
        <v>5</v>
      </c>
      <c r="E340" s="9" t="s">
        <v>5</v>
      </c>
      <c r="F340" s="9"/>
      <c r="G340" s="6" t="s">
        <v>5</v>
      </c>
      <c r="H340" s="6" t="s">
        <v>626</v>
      </c>
      <c r="I340" s="7" t="s">
        <v>5</v>
      </c>
      <c r="J340" s="8" t="s">
        <v>5</v>
      </c>
      <c r="K340" s="9" t="s">
        <v>5</v>
      </c>
      <c r="L340" s="9">
        <v>17977.57</v>
      </c>
      <c r="M340" s="18" t="s">
        <v>5</v>
      </c>
      <c r="N340" s="1">
        <f t="shared" ref="N340:N348" si="23">L340-F340</f>
        <v>17977.57</v>
      </c>
      <c r="X340" s="19"/>
    </row>
    <row r="341" ht="18" customHeight="1" spans="1:13">
      <c r="A341" s="14" t="s">
        <v>5</v>
      </c>
      <c r="B341" s="15" t="s">
        <v>41</v>
      </c>
      <c r="C341" s="14" t="s">
        <v>5</v>
      </c>
      <c r="D341" s="16" t="s">
        <v>5</v>
      </c>
      <c r="E341" s="17" t="s">
        <v>5</v>
      </c>
      <c r="F341" s="17"/>
      <c r="G341" s="15" t="s">
        <v>5</v>
      </c>
      <c r="H341" s="15" t="s">
        <v>41</v>
      </c>
      <c r="I341" s="14" t="s">
        <v>5</v>
      </c>
      <c r="J341" s="16" t="s">
        <v>5</v>
      </c>
      <c r="K341" s="17" t="s">
        <v>5</v>
      </c>
      <c r="L341" s="17"/>
      <c r="M341" s="17"/>
    </row>
    <row r="342" ht="18" customHeight="1" spans="1:14">
      <c r="A342" s="10" t="s">
        <v>627</v>
      </c>
      <c r="B342" s="11" t="s">
        <v>349</v>
      </c>
      <c r="C342" s="10" t="s">
        <v>45</v>
      </c>
      <c r="D342" s="12">
        <v>35.28</v>
      </c>
      <c r="E342" s="13">
        <v>3.28</v>
      </c>
      <c r="F342" s="13">
        <v>115.72</v>
      </c>
      <c r="G342" s="20" t="s">
        <v>628</v>
      </c>
      <c r="H342" s="11" t="s">
        <v>351</v>
      </c>
      <c r="I342" s="10" t="s">
        <v>45</v>
      </c>
      <c r="J342" s="12">
        <v>22.68</v>
      </c>
      <c r="K342" s="13">
        <v>3.2</v>
      </c>
      <c r="L342" s="13">
        <v>72.58</v>
      </c>
      <c r="M342" s="13" t="s">
        <v>5</v>
      </c>
      <c r="N342" s="1">
        <f t="shared" si="23"/>
        <v>-43.14</v>
      </c>
    </row>
    <row r="343" ht="18" customHeight="1" spans="1:14">
      <c r="A343" s="10" t="s">
        <v>629</v>
      </c>
      <c r="B343" s="11" t="s">
        <v>51</v>
      </c>
      <c r="C343" s="10" t="s">
        <v>45</v>
      </c>
      <c r="D343" s="12">
        <v>11.76</v>
      </c>
      <c r="E343" s="13">
        <v>5.01</v>
      </c>
      <c r="F343" s="13">
        <v>58.92</v>
      </c>
      <c r="G343" s="20" t="s">
        <v>630</v>
      </c>
      <c r="H343" s="11" t="s">
        <v>56</v>
      </c>
      <c r="I343" s="10" t="s">
        <v>45</v>
      </c>
      <c r="J343" s="12">
        <v>22.68</v>
      </c>
      <c r="K343" s="13">
        <v>6.52</v>
      </c>
      <c r="L343" s="13">
        <v>147.87</v>
      </c>
      <c r="M343" s="13" t="s">
        <v>5</v>
      </c>
      <c r="N343" s="1">
        <f t="shared" si="23"/>
        <v>88.95</v>
      </c>
    </row>
    <row r="344" ht="18" customHeight="1" spans="1:14">
      <c r="A344" s="10" t="s">
        <v>631</v>
      </c>
      <c r="B344" s="11" t="s">
        <v>275</v>
      </c>
      <c r="C344" s="10" t="s">
        <v>45</v>
      </c>
      <c r="D344" s="12">
        <v>23.52</v>
      </c>
      <c r="E344" s="13">
        <v>15.28</v>
      </c>
      <c r="F344" s="13">
        <v>359.39</v>
      </c>
      <c r="G344" s="11" t="s">
        <v>632</v>
      </c>
      <c r="H344" s="11" t="s">
        <v>61</v>
      </c>
      <c r="I344" s="10" t="s">
        <v>59</v>
      </c>
      <c r="J344" s="12">
        <v>90.72</v>
      </c>
      <c r="K344" s="13">
        <v>2.06</v>
      </c>
      <c r="L344" s="13">
        <v>186.88</v>
      </c>
      <c r="M344" s="13" t="s">
        <v>5</v>
      </c>
      <c r="N344" s="1">
        <f t="shared" si="23"/>
        <v>-172.51</v>
      </c>
    </row>
    <row r="345" ht="18" customHeight="1" spans="1:14">
      <c r="A345" s="10"/>
      <c r="B345" s="11" t="s">
        <v>12</v>
      </c>
      <c r="C345" s="10" t="s">
        <v>13</v>
      </c>
      <c r="D345" s="12">
        <v>126</v>
      </c>
      <c r="E345" s="13">
        <v>3.92</v>
      </c>
      <c r="F345" s="13">
        <v>493.92</v>
      </c>
      <c r="G345" s="11"/>
      <c r="H345" s="11"/>
      <c r="I345" s="10"/>
      <c r="J345" s="12"/>
      <c r="K345" s="13"/>
      <c r="L345" s="13"/>
      <c r="M345" s="13"/>
      <c r="N345" s="1">
        <f t="shared" si="23"/>
        <v>-493.92</v>
      </c>
    </row>
    <row r="346" ht="18" customHeight="1" spans="1:14">
      <c r="A346" s="10" t="s">
        <v>633</v>
      </c>
      <c r="B346" s="11" t="s">
        <v>358</v>
      </c>
      <c r="C346" s="10" t="s">
        <v>13</v>
      </c>
      <c r="D346" s="12">
        <v>126</v>
      </c>
      <c r="E346" s="13">
        <v>112.05</v>
      </c>
      <c r="F346" s="13">
        <v>14118.3</v>
      </c>
      <c r="G346" s="20" t="s">
        <v>634</v>
      </c>
      <c r="H346" s="11" t="s">
        <v>358</v>
      </c>
      <c r="I346" s="10" t="s">
        <v>13</v>
      </c>
      <c r="J346" s="12">
        <v>126</v>
      </c>
      <c r="K346" s="13">
        <v>118.34</v>
      </c>
      <c r="L346" s="13">
        <v>14910.84</v>
      </c>
      <c r="M346" s="13" t="s">
        <v>5</v>
      </c>
      <c r="N346" s="1">
        <f t="shared" si="23"/>
        <v>792.540000000001</v>
      </c>
    </row>
    <row r="347" ht="18" customHeight="1" spans="1:14">
      <c r="A347" s="10" t="s">
        <v>635</v>
      </c>
      <c r="B347" s="11" t="s">
        <v>361</v>
      </c>
      <c r="C347" s="10" t="s">
        <v>362</v>
      </c>
      <c r="D347" s="12">
        <v>168.96</v>
      </c>
      <c r="E347" s="13">
        <v>1.09</v>
      </c>
      <c r="F347" s="13">
        <v>184.17</v>
      </c>
      <c r="G347" s="11" t="s">
        <v>636</v>
      </c>
      <c r="H347" s="11" t="s">
        <v>617</v>
      </c>
      <c r="I347" s="10" t="s">
        <v>29</v>
      </c>
      <c r="J347" s="12">
        <v>168.96</v>
      </c>
      <c r="K347" s="13">
        <v>1.09</v>
      </c>
      <c r="L347" s="13">
        <v>184.17</v>
      </c>
      <c r="M347" s="13" t="s">
        <v>5</v>
      </c>
      <c r="N347" s="1">
        <f t="shared" si="23"/>
        <v>0</v>
      </c>
    </row>
    <row r="348" ht="18" customHeight="1" spans="1:14">
      <c r="A348" s="10" t="s">
        <v>637</v>
      </c>
      <c r="B348" s="11" t="s">
        <v>366</v>
      </c>
      <c r="C348" s="10" t="s">
        <v>362</v>
      </c>
      <c r="D348" s="12">
        <v>1437.719</v>
      </c>
      <c r="E348" s="13">
        <v>1.09</v>
      </c>
      <c r="F348" s="13">
        <v>1567.11</v>
      </c>
      <c r="G348" s="11" t="s">
        <v>638</v>
      </c>
      <c r="H348" s="11" t="s">
        <v>620</v>
      </c>
      <c r="I348" s="10" t="s">
        <v>29</v>
      </c>
      <c r="J348" s="12">
        <v>573.764</v>
      </c>
      <c r="K348" s="13">
        <v>1.09</v>
      </c>
      <c r="L348" s="13">
        <v>625.4</v>
      </c>
      <c r="M348" s="13" t="s">
        <v>5</v>
      </c>
      <c r="N348" s="1">
        <f t="shared" si="23"/>
        <v>-941.71</v>
      </c>
    </row>
    <row r="349" ht="18" customHeight="1" spans="1:14">
      <c r="A349" s="10" t="s">
        <v>639</v>
      </c>
      <c r="B349" s="11"/>
      <c r="C349" s="10"/>
      <c r="D349" s="12"/>
      <c r="E349" s="13"/>
      <c r="F349" s="13"/>
      <c r="G349" s="11" t="s">
        <v>640</v>
      </c>
      <c r="H349" s="11" t="s">
        <v>623</v>
      </c>
      <c r="I349" s="10" t="s">
        <v>29</v>
      </c>
      <c r="J349" s="12">
        <v>863.955</v>
      </c>
      <c r="K349" s="13">
        <v>1.09</v>
      </c>
      <c r="L349" s="13">
        <v>941.71</v>
      </c>
      <c r="M349" s="13" t="s">
        <v>5</v>
      </c>
      <c r="N349" s="1">
        <f t="shared" ref="N346:N414" si="24">L349-F349</f>
        <v>941.71</v>
      </c>
    </row>
    <row r="350" ht="18" customHeight="1" spans="1:14">
      <c r="A350" s="5" t="s">
        <v>5</v>
      </c>
      <c r="B350" s="6" t="s">
        <v>641</v>
      </c>
      <c r="C350" s="7" t="s">
        <v>5</v>
      </c>
      <c r="D350" s="8" t="s">
        <v>5</v>
      </c>
      <c r="E350" s="9" t="s">
        <v>5</v>
      </c>
      <c r="F350" s="9"/>
      <c r="G350" s="6" t="s">
        <v>5</v>
      </c>
      <c r="H350" s="6" t="s">
        <v>641</v>
      </c>
      <c r="I350" s="7" t="s">
        <v>5</v>
      </c>
      <c r="J350" s="8" t="s">
        <v>5</v>
      </c>
      <c r="K350" s="9" t="s">
        <v>5</v>
      </c>
      <c r="L350" s="9">
        <v>769.16</v>
      </c>
      <c r="M350" s="18" t="s">
        <v>5</v>
      </c>
      <c r="N350" s="1">
        <f t="shared" si="24"/>
        <v>769.16</v>
      </c>
    </row>
    <row r="351" ht="18" customHeight="1" spans="1:13">
      <c r="A351" s="14" t="s">
        <v>5</v>
      </c>
      <c r="B351" s="15" t="s">
        <v>41</v>
      </c>
      <c r="C351" s="14" t="s">
        <v>5</v>
      </c>
      <c r="D351" s="16" t="s">
        <v>5</v>
      </c>
      <c r="E351" s="17" t="s">
        <v>5</v>
      </c>
      <c r="F351" s="17"/>
      <c r="G351" s="15" t="s">
        <v>5</v>
      </c>
      <c r="H351" s="15" t="s">
        <v>41</v>
      </c>
      <c r="I351" s="14" t="s">
        <v>5</v>
      </c>
      <c r="J351" s="16" t="s">
        <v>5</v>
      </c>
      <c r="K351" s="17" t="s">
        <v>5</v>
      </c>
      <c r="L351" s="17"/>
      <c r="M351" s="17"/>
    </row>
    <row r="352" ht="18" customHeight="1" spans="1:14">
      <c r="A352" s="10" t="s">
        <v>642</v>
      </c>
      <c r="B352" s="11" t="s">
        <v>101</v>
      </c>
      <c r="C352" s="10" t="s">
        <v>45</v>
      </c>
      <c r="D352" s="12">
        <v>0.16</v>
      </c>
      <c r="E352" s="13"/>
      <c r="F352" s="13"/>
      <c r="G352" s="11"/>
      <c r="H352" s="11"/>
      <c r="I352" s="10"/>
      <c r="J352" s="12"/>
      <c r="K352" s="13"/>
      <c r="L352" s="13"/>
      <c r="M352" s="13" t="s">
        <v>5</v>
      </c>
      <c r="N352" s="1">
        <f t="shared" si="24"/>
        <v>0</v>
      </c>
    </row>
    <row r="353" ht="18" customHeight="1" spans="1:14">
      <c r="A353" s="10" t="s">
        <v>643</v>
      </c>
      <c r="B353" s="11"/>
      <c r="C353" s="10"/>
      <c r="D353" s="12"/>
      <c r="E353" s="13"/>
      <c r="F353" s="13"/>
      <c r="G353" s="11"/>
      <c r="H353" s="11"/>
      <c r="I353" s="10"/>
      <c r="J353" s="12"/>
      <c r="K353" s="13"/>
      <c r="L353" s="13"/>
      <c r="M353" s="13" t="s">
        <v>5</v>
      </c>
      <c r="N353" s="1">
        <f t="shared" si="24"/>
        <v>0</v>
      </c>
    </row>
    <row r="354" ht="18" customHeight="1" spans="1:14">
      <c r="A354" s="10" t="s">
        <v>644</v>
      </c>
      <c r="B354" s="11" t="s">
        <v>427</v>
      </c>
      <c r="C354" s="10" t="s">
        <v>45</v>
      </c>
      <c r="D354" s="12">
        <v>0.06</v>
      </c>
      <c r="E354" s="13">
        <v>474.51</v>
      </c>
      <c r="F354" s="13">
        <v>28.47</v>
      </c>
      <c r="G354" s="11"/>
      <c r="H354" s="11"/>
      <c r="I354" s="10"/>
      <c r="J354" s="12"/>
      <c r="K354" s="13"/>
      <c r="L354" s="13"/>
      <c r="M354" s="13" t="s">
        <v>5</v>
      </c>
      <c r="N354" s="1">
        <f t="shared" si="24"/>
        <v>-28.47</v>
      </c>
    </row>
    <row r="355" ht="18" customHeight="1" spans="1:14">
      <c r="A355" s="10" t="s">
        <v>645</v>
      </c>
      <c r="B355" s="11" t="s">
        <v>429</v>
      </c>
      <c r="C355" s="10" t="s">
        <v>45</v>
      </c>
      <c r="D355" s="12">
        <v>0.05</v>
      </c>
      <c r="E355" s="13">
        <v>455.99</v>
      </c>
      <c r="F355" s="13">
        <v>22.8</v>
      </c>
      <c r="G355" s="11"/>
      <c r="H355" s="11"/>
      <c r="I355" s="10"/>
      <c r="J355" s="12"/>
      <c r="K355" s="13"/>
      <c r="L355" s="13"/>
      <c r="M355" s="13" t="s">
        <v>5</v>
      </c>
      <c r="N355" s="1">
        <f t="shared" si="24"/>
        <v>-22.8</v>
      </c>
    </row>
    <row r="356" ht="18" customHeight="1" spans="1:14">
      <c r="A356" s="10" t="s">
        <v>646</v>
      </c>
      <c r="B356" s="11" t="s">
        <v>109</v>
      </c>
      <c r="C356" s="10" t="s">
        <v>13</v>
      </c>
      <c r="D356" s="12">
        <v>0.74</v>
      </c>
      <c r="E356" s="13">
        <v>67.05</v>
      </c>
      <c r="F356" s="13">
        <v>49.62</v>
      </c>
      <c r="G356" s="11"/>
      <c r="H356" s="11"/>
      <c r="I356" s="10"/>
      <c r="J356" s="12"/>
      <c r="K356" s="13"/>
      <c r="L356" s="13"/>
      <c r="M356" s="13" t="s">
        <v>5</v>
      </c>
      <c r="N356" s="1">
        <f t="shared" si="24"/>
        <v>-49.62</v>
      </c>
    </row>
    <row r="357" ht="18" customHeight="1" spans="1:14">
      <c r="A357" s="10" t="s">
        <v>647</v>
      </c>
      <c r="B357" s="11" t="s">
        <v>337</v>
      </c>
      <c r="C357" s="10" t="s">
        <v>13</v>
      </c>
      <c r="D357" s="12">
        <v>0.48</v>
      </c>
      <c r="E357" s="13">
        <v>287.27</v>
      </c>
      <c r="F357" s="13">
        <v>137.89</v>
      </c>
      <c r="G357" s="11"/>
      <c r="H357" s="11"/>
      <c r="I357" s="10"/>
      <c r="J357" s="12"/>
      <c r="K357" s="13"/>
      <c r="L357" s="13"/>
      <c r="M357" s="13" t="s">
        <v>5</v>
      </c>
      <c r="N357" s="1">
        <f t="shared" si="24"/>
        <v>-137.89</v>
      </c>
    </row>
    <row r="358" ht="18" customHeight="1" spans="1:14">
      <c r="A358" s="10" t="s">
        <v>648</v>
      </c>
      <c r="B358" s="11" t="s">
        <v>113</v>
      </c>
      <c r="C358" s="10" t="s">
        <v>114</v>
      </c>
      <c r="D358" s="12">
        <v>1</v>
      </c>
      <c r="E358" s="13">
        <v>500</v>
      </c>
      <c r="F358" s="13">
        <v>500</v>
      </c>
      <c r="G358" s="11"/>
      <c r="H358" s="11"/>
      <c r="I358" s="10"/>
      <c r="J358" s="12"/>
      <c r="K358" s="13"/>
      <c r="L358" s="13"/>
      <c r="M358" s="13" t="s">
        <v>5</v>
      </c>
      <c r="N358" s="1">
        <f t="shared" si="24"/>
        <v>-500</v>
      </c>
    </row>
    <row r="359" ht="18" customHeight="1" spans="1:14">
      <c r="A359" s="10"/>
      <c r="B359" s="11"/>
      <c r="C359" s="10"/>
      <c r="D359" s="12"/>
      <c r="E359" s="13"/>
      <c r="F359" s="13"/>
      <c r="G359" s="11"/>
      <c r="H359" s="11"/>
      <c r="I359" s="10"/>
      <c r="J359" s="12"/>
      <c r="K359" s="13"/>
      <c r="L359" s="13"/>
      <c r="M359" s="13"/>
      <c r="N359" s="1">
        <f t="shared" si="24"/>
        <v>0</v>
      </c>
    </row>
    <row r="360" ht="18" customHeight="1" spans="1:14">
      <c r="A360" s="10"/>
      <c r="B360" s="11"/>
      <c r="C360" s="10"/>
      <c r="D360" s="12"/>
      <c r="E360" s="13"/>
      <c r="F360" s="13"/>
      <c r="G360" s="11"/>
      <c r="H360" s="11"/>
      <c r="I360" s="10"/>
      <c r="J360" s="12"/>
      <c r="K360" s="13"/>
      <c r="L360" s="13"/>
      <c r="M360" s="13"/>
      <c r="N360" s="1">
        <f t="shared" si="24"/>
        <v>0</v>
      </c>
    </row>
    <row r="361" ht="18" customHeight="1" spans="1:14">
      <c r="A361" s="10"/>
      <c r="B361" s="11"/>
      <c r="C361" s="10"/>
      <c r="D361" s="12"/>
      <c r="E361" s="13"/>
      <c r="F361" s="13"/>
      <c r="G361" s="11"/>
      <c r="H361" s="11"/>
      <c r="I361" s="10"/>
      <c r="J361" s="12"/>
      <c r="K361" s="13"/>
      <c r="L361" s="13"/>
      <c r="M361" s="13"/>
      <c r="N361" s="1">
        <f t="shared" si="24"/>
        <v>0</v>
      </c>
    </row>
    <row r="362" ht="18" customHeight="1" spans="1:13">
      <c r="A362" s="14" t="s">
        <v>5</v>
      </c>
      <c r="B362" s="15" t="s">
        <v>82</v>
      </c>
      <c r="C362" s="14" t="s">
        <v>5</v>
      </c>
      <c r="D362" s="16" t="s">
        <v>5</v>
      </c>
      <c r="E362" s="17" t="s">
        <v>5</v>
      </c>
      <c r="F362" s="17"/>
      <c r="G362" s="15" t="s">
        <v>5</v>
      </c>
      <c r="H362" s="15" t="s">
        <v>82</v>
      </c>
      <c r="I362" s="14" t="s">
        <v>5</v>
      </c>
      <c r="J362" s="16" t="s">
        <v>5</v>
      </c>
      <c r="K362" s="17" t="s">
        <v>5</v>
      </c>
      <c r="L362" s="17"/>
      <c r="M362" s="17"/>
    </row>
    <row r="363" ht="18" customHeight="1" spans="1:14">
      <c r="A363" s="10" t="s">
        <v>649</v>
      </c>
      <c r="B363" s="11" t="s">
        <v>345</v>
      </c>
      <c r="C363" s="10" t="s">
        <v>13</v>
      </c>
      <c r="D363" s="12">
        <v>0.54</v>
      </c>
      <c r="E363" s="13">
        <v>83.46</v>
      </c>
      <c r="F363" s="13">
        <v>45.07</v>
      </c>
      <c r="G363" s="11"/>
      <c r="H363" s="11"/>
      <c r="I363" s="10"/>
      <c r="J363" s="12"/>
      <c r="K363" s="13"/>
      <c r="L363" s="13"/>
      <c r="M363" s="13" t="s">
        <v>5</v>
      </c>
      <c r="N363" s="1">
        <f t="shared" si="24"/>
        <v>-45.07</v>
      </c>
    </row>
    <row r="364" ht="18" customHeight="1" spans="1:24">
      <c r="A364" s="5" t="s">
        <v>5</v>
      </c>
      <c r="B364" s="6" t="s">
        <v>650</v>
      </c>
      <c r="C364" s="7" t="s">
        <v>5</v>
      </c>
      <c r="D364" s="8" t="s">
        <v>5</v>
      </c>
      <c r="E364" s="9" t="s">
        <v>5</v>
      </c>
      <c r="F364" s="9"/>
      <c r="G364" s="6" t="s">
        <v>5</v>
      </c>
      <c r="H364" s="6" t="s">
        <v>650</v>
      </c>
      <c r="I364" s="7" t="s">
        <v>5</v>
      </c>
      <c r="J364" s="8" t="s">
        <v>5</v>
      </c>
      <c r="K364" s="9" t="s">
        <v>5</v>
      </c>
      <c r="L364" s="9">
        <v>151323.53</v>
      </c>
      <c r="M364" s="18" t="s">
        <v>5</v>
      </c>
      <c r="N364" s="1">
        <f t="shared" si="24"/>
        <v>151323.53</v>
      </c>
      <c r="X364" s="19" t="str">
        <f>H364</f>
        <v>娘标屯道路硬化A</v>
      </c>
    </row>
    <row r="365" ht="18" customHeight="1" spans="1:13">
      <c r="A365" s="14" t="s">
        <v>5</v>
      </c>
      <c r="B365" s="15" t="s">
        <v>41</v>
      </c>
      <c r="C365" s="14" t="s">
        <v>5</v>
      </c>
      <c r="D365" s="16" t="s">
        <v>5</v>
      </c>
      <c r="E365" s="17" t="s">
        <v>5</v>
      </c>
      <c r="F365" s="17"/>
      <c r="G365" s="15" t="s">
        <v>5</v>
      </c>
      <c r="H365" s="15" t="s">
        <v>41</v>
      </c>
      <c r="I365" s="14" t="s">
        <v>5</v>
      </c>
      <c r="J365" s="16" t="s">
        <v>5</v>
      </c>
      <c r="K365" s="17" t="s">
        <v>5</v>
      </c>
      <c r="L365" s="17"/>
      <c r="M365" s="17"/>
    </row>
    <row r="366" ht="18" customHeight="1" spans="1:14">
      <c r="A366" s="10" t="s">
        <v>651</v>
      </c>
      <c r="B366" s="11" t="s">
        <v>349</v>
      </c>
      <c r="C366" s="10" t="s">
        <v>45</v>
      </c>
      <c r="D366" s="12">
        <v>379.68</v>
      </c>
      <c r="E366" s="13">
        <v>3.28</v>
      </c>
      <c r="F366" s="13">
        <v>1245.35</v>
      </c>
      <c r="G366" s="20" t="s">
        <v>652</v>
      </c>
      <c r="H366" s="11" t="s">
        <v>351</v>
      </c>
      <c r="I366" s="10" t="s">
        <v>45</v>
      </c>
      <c r="J366" s="12">
        <v>273.58</v>
      </c>
      <c r="K366" s="13">
        <v>3.2</v>
      </c>
      <c r="L366" s="13">
        <v>875.46</v>
      </c>
      <c r="M366" s="13" t="s">
        <v>5</v>
      </c>
      <c r="N366" s="1">
        <f t="shared" si="24"/>
        <v>-369.89</v>
      </c>
    </row>
    <row r="367" ht="18" customHeight="1" spans="1:24">
      <c r="A367" s="10" t="s">
        <v>653</v>
      </c>
      <c r="B367" s="11" t="s">
        <v>275</v>
      </c>
      <c r="C367" s="10" t="s">
        <v>33</v>
      </c>
      <c r="D367" s="12">
        <v>379.68</v>
      </c>
      <c r="E367" s="13">
        <v>15.28</v>
      </c>
      <c r="F367" s="13">
        <v>5801.51</v>
      </c>
      <c r="G367" s="20" t="s">
        <v>654</v>
      </c>
      <c r="H367" s="11" t="s">
        <v>275</v>
      </c>
      <c r="I367" s="10" t="s">
        <v>33</v>
      </c>
      <c r="J367" s="12">
        <v>273.58</v>
      </c>
      <c r="K367" s="13">
        <v>6.52</v>
      </c>
      <c r="L367" s="13">
        <v>1783.74</v>
      </c>
      <c r="M367" s="13" t="s">
        <v>5</v>
      </c>
      <c r="N367" s="1">
        <f t="shared" si="24"/>
        <v>-4017.77</v>
      </c>
      <c r="P367" s="1" t="s">
        <v>17</v>
      </c>
      <c r="Q367" s="1" t="s">
        <v>18</v>
      </c>
      <c r="R367" s="1" t="s">
        <v>19</v>
      </c>
      <c r="S367" s="1" t="s">
        <v>20</v>
      </c>
      <c r="T367" s="1" t="s">
        <v>21</v>
      </c>
      <c r="U367" s="1" t="s">
        <v>19</v>
      </c>
      <c r="V367" s="1" t="s">
        <v>30</v>
      </c>
      <c r="W367" s="1" t="s">
        <v>23</v>
      </c>
      <c r="X367" s="1" t="str">
        <f t="shared" ref="X367:X371" si="25">H367&amp;P367&amp;D367&amp;C367&amp;Q367&amp;E367&amp;R367&amp;C367&amp;S367&amp;J367&amp;I367&amp;T367&amp;K367&amp;U367&amp;I367&amp;V367&amp;N367&amp;W367</f>
        <v>余土弃置送审工程量为379.68m³，送审单价为15.28元/m³，审定工程量为273.58m³，审定单价为6.52元/m³，核减-4017.77元；</v>
      </c>
    </row>
    <row r="368" ht="18" customHeight="1" spans="1:24">
      <c r="A368" s="10" t="s">
        <v>655</v>
      </c>
      <c r="B368" s="11"/>
      <c r="C368" s="10"/>
      <c r="D368" s="12"/>
      <c r="E368" s="13"/>
      <c r="F368" s="13"/>
      <c r="G368" s="11" t="s">
        <v>656</v>
      </c>
      <c r="H368" s="11" t="s">
        <v>657</v>
      </c>
      <c r="I368" s="10" t="s">
        <v>356</v>
      </c>
      <c r="J368" s="12">
        <v>1094.32</v>
      </c>
      <c r="K368" s="13">
        <v>2.06</v>
      </c>
      <c r="L368" s="13">
        <v>2254.3</v>
      </c>
      <c r="M368" s="13" t="s">
        <v>5</v>
      </c>
      <c r="N368" s="1">
        <f t="shared" si="24"/>
        <v>2254.3</v>
      </c>
      <c r="P368" s="1" t="s">
        <v>293</v>
      </c>
      <c r="Q368" s="1"/>
      <c r="R368" s="1"/>
      <c r="S368" s="1" t="s">
        <v>20</v>
      </c>
      <c r="T368" s="1" t="s">
        <v>21</v>
      </c>
      <c r="U368" s="1" t="s">
        <v>19</v>
      </c>
      <c r="V368" s="1" t="s">
        <v>22</v>
      </c>
      <c r="W368" s="1" t="s">
        <v>23</v>
      </c>
      <c r="X368" s="1" t="str">
        <f>P368&amp;H368&amp;S368&amp;J368&amp;I368&amp;T368&amp;K368&amp;U368&amp;I368&amp;V368&amp;N368&amp;W368</f>
        <v>新增土（石）方运输增（减）m3·km，审定工程量为1094.32m³·km，审定单价为2.06元/m³·km，核增2254.3元；</v>
      </c>
    </row>
    <row r="369" ht="18" customHeight="1" spans="1:24">
      <c r="A369" s="10" t="s">
        <v>658</v>
      </c>
      <c r="B369" s="11" t="s">
        <v>358</v>
      </c>
      <c r="C369" s="10" t="s">
        <v>13</v>
      </c>
      <c r="D369" s="12">
        <v>1061</v>
      </c>
      <c r="E369" s="13">
        <v>94.24</v>
      </c>
      <c r="F369" s="13">
        <v>99988.64</v>
      </c>
      <c r="G369" s="20" t="s">
        <v>659</v>
      </c>
      <c r="H369" s="11" t="s">
        <v>358</v>
      </c>
      <c r="I369" s="10" t="s">
        <v>13</v>
      </c>
      <c r="J369" s="12">
        <v>1061</v>
      </c>
      <c r="K369" s="13">
        <v>118.34</v>
      </c>
      <c r="L369" s="13">
        <v>125558.74</v>
      </c>
      <c r="M369" s="13" t="s">
        <v>5</v>
      </c>
      <c r="N369" s="1">
        <f t="shared" si="24"/>
        <v>25570.1</v>
      </c>
      <c r="P369" s="1" t="s">
        <v>17</v>
      </c>
      <c r="Q369" s="1" t="s">
        <v>18</v>
      </c>
      <c r="R369" s="1" t="s">
        <v>19</v>
      </c>
      <c r="S369" s="1" t="s">
        <v>20</v>
      </c>
      <c r="T369" s="1" t="s">
        <v>21</v>
      </c>
      <c r="U369" s="1" t="s">
        <v>19</v>
      </c>
      <c r="V369" s="1" t="s">
        <v>22</v>
      </c>
      <c r="W369" s="1" t="s">
        <v>23</v>
      </c>
      <c r="X369" s="1" t="str">
        <f t="shared" si="25"/>
        <v>混凝土面层送审工程量为1061㎡，送审单价为94.24元/㎡，审定工程量为1061㎡，审定单价为118.34元/㎡，核增25570.1元；</v>
      </c>
    </row>
    <row r="370" ht="18" customHeight="1" spans="1:14">
      <c r="A370" s="10" t="s">
        <v>660</v>
      </c>
      <c r="B370" s="11" t="s">
        <v>361</v>
      </c>
      <c r="C370" s="10" t="s">
        <v>362</v>
      </c>
      <c r="D370" s="12">
        <v>1343.349</v>
      </c>
      <c r="E370" s="13">
        <v>0.87</v>
      </c>
      <c r="F370" s="13">
        <v>1168.71</v>
      </c>
      <c r="G370" s="11" t="s">
        <v>661</v>
      </c>
      <c r="H370" s="11" t="s">
        <v>662</v>
      </c>
      <c r="I370" s="10" t="s">
        <v>29</v>
      </c>
      <c r="J370" s="12">
        <v>1228.98</v>
      </c>
      <c r="K370" s="13">
        <v>1.09</v>
      </c>
      <c r="L370" s="13">
        <v>1339.59</v>
      </c>
      <c r="M370" s="13" t="s">
        <v>5</v>
      </c>
      <c r="N370" s="1">
        <f t="shared" si="24"/>
        <v>170.88</v>
      </c>
    </row>
    <row r="371" ht="18" customHeight="1" spans="1:24">
      <c r="A371" s="10" t="s">
        <v>663</v>
      </c>
      <c r="B371" s="11" t="s">
        <v>366</v>
      </c>
      <c r="C371" s="10" t="s">
        <v>362</v>
      </c>
      <c r="D371" s="12">
        <v>19683.47325</v>
      </c>
      <c r="E371" s="13">
        <v>0.87</v>
      </c>
      <c r="F371" s="13">
        <v>17124.62</v>
      </c>
      <c r="G371" s="11" t="s">
        <v>664</v>
      </c>
      <c r="H371" s="11" t="s">
        <v>665</v>
      </c>
      <c r="I371" s="10" t="s">
        <v>29</v>
      </c>
      <c r="J371" s="12">
        <v>5164.895</v>
      </c>
      <c r="K371" s="13">
        <v>1.09</v>
      </c>
      <c r="L371" s="13">
        <v>5629.74</v>
      </c>
      <c r="M371" s="13" t="s">
        <v>5</v>
      </c>
      <c r="N371" s="1">
        <f t="shared" si="24"/>
        <v>-11494.88</v>
      </c>
      <c r="P371" s="1" t="s">
        <v>17</v>
      </c>
      <c r="Q371" s="1" t="s">
        <v>18</v>
      </c>
      <c r="R371" s="1" t="s">
        <v>19</v>
      </c>
      <c r="S371" s="1" t="s">
        <v>20</v>
      </c>
      <c r="T371" s="1" t="s">
        <v>21</v>
      </c>
      <c r="U371" s="1" t="s">
        <v>19</v>
      </c>
      <c r="V371" s="1" t="s">
        <v>30</v>
      </c>
      <c r="W371" s="1" t="s">
        <v>23</v>
      </c>
      <c r="X371" s="1" t="str">
        <f t="shared" si="25"/>
        <v>砂长途运输费（新圩村娘标屯）送审工程量为19683.47325t.km，送审单价为0.87元/t.km，审定工程量为5164.895km.t，审定单价为1.09元/km.t，核减-11494.88元；</v>
      </c>
    </row>
    <row r="372" ht="18" customHeight="1" spans="1:24">
      <c r="A372" s="10" t="s">
        <v>666</v>
      </c>
      <c r="B372" s="11"/>
      <c r="C372" s="10"/>
      <c r="D372" s="12"/>
      <c r="E372" s="13"/>
      <c r="F372" s="13"/>
      <c r="G372" s="11" t="s">
        <v>667</v>
      </c>
      <c r="H372" s="11" t="s">
        <v>668</v>
      </c>
      <c r="I372" s="10" t="s">
        <v>29</v>
      </c>
      <c r="J372" s="12">
        <v>7292.43</v>
      </c>
      <c r="K372" s="13">
        <v>1.09</v>
      </c>
      <c r="L372" s="13">
        <v>7948.75</v>
      </c>
      <c r="M372" s="13" t="s">
        <v>5</v>
      </c>
      <c r="N372" s="1">
        <f t="shared" si="24"/>
        <v>7948.75</v>
      </c>
      <c r="P372" s="1" t="s">
        <v>293</v>
      </c>
      <c r="Q372" s="1"/>
      <c r="R372" s="1"/>
      <c r="S372" s="1" t="s">
        <v>20</v>
      </c>
      <c r="T372" s="1" t="s">
        <v>21</v>
      </c>
      <c r="U372" s="1" t="s">
        <v>19</v>
      </c>
      <c r="V372" s="1" t="s">
        <v>22</v>
      </c>
      <c r="W372" s="1" t="s">
        <v>23</v>
      </c>
      <c r="X372" s="1" t="str">
        <f>P372&amp;H372&amp;S372&amp;J372&amp;I372&amp;T372&amp;K372&amp;U372&amp;I372&amp;V372&amp;N372&amp;W372</f>
        <v>新增碎石长途运输费（新圩村娘标屯），审定工程量为7292.43km.t，审定单价为1.09元/km.t，核增7948.75元；</v>
      </c>
    </row>
    <row r="373" ht="18" customHeight="1" spans="1:13">
      <c r="A373" s="14" t="s">
        <v>5</v>
      </c>
      <c r="B373" s="15" t="s">
        <v>82</v>
      </c>
      <c r="C373" s="14" t="s">
        <v>5</v>
      </c>
      <c r="D373" s="16" t="s">
        <v>5</v>
      </c>
      <c r="E373" s="17" t="s">
        <v>5</v>
      </c>
      <c r="F373" s="17"/>
      <c r="G373" s="15" t="s">
        <v>5</v>
      </c>
      <c r="H373" s="15" t="s">
        <v>82</v>
      </c>
      <c r="I373" s="14" t="s">
        <v>5</v>
      </c>
      <c r="J373" s="16" t="s">
        <v>5</v>
      </c>
      <c r="K373" s="17" t="s">
        <v>5</v>
      </c>
      <c r="L373" s="17"/>
      <c r="M373" s="17"/>
    </row>
    <row r="374" ht="18" customHeight="1" spans="1:14">
      <c r="A374" s="10" t="s">
        <v>669</v>
      </c>
      <c r="B374" s="11" t="s">
        <v>373</v>
      </c>
      <c r="C374" s="10" t="s">
        <v>308</v>
      </c>
      <c r="D374" s="12">
        <v>1</v>
      </c>
      <c r="E374" s="13">
        <v>1236.05</v>
      </c>
      <c r="F374" s="13">
        <v>1236.05</v>
      </c>
      <c r="G374" s="11" t="s">
        <v>670</v>
      </c>
      <c r="H374" s="11" t="s">
        <v>307</v>
      </c>
      <c r="I374" s="10" t="s">
        <v>308</v>
      </c>
      <c r="J374" s="12" t="s">
        <v>14</v>
      </c>
      <c r="K374" s="13">
        <v>1571.68</v>
      </c>
      <c r="L374" s="13">
        <v>1571.68</v>
      </c>
      <c r="M374" s="13" t="s">
        <v>5</v>
      </c>
      <c r="N374" s="1">
        <f t="shared" si="24"/>
        <v>335.63</v>
      </c>
    </row>
    <row r="375" ht="18" customHeight="1" spans="1:24">
      <c r="A375" s="5" t="s">
        <v>5</v>
      </c>
      <c r="B375" s="6" t="s">
        <v>671</v>
      </c>
      <c r="C375" s="7" t="s">
        <v>5</v>
      </c>
      <c r="D375" s="8" t="s">
        <v>5</v>
      </c>
      <c r="E375" s="9" t="s">
        <v>5</v>
      </c>
      <c r="F375" s="9"/>
      <c r="G375" s="6" t="s">
        <v>5</v>
      </c>
      <c r="H375" s="6" t="s">
        <v>671</v>
      </c>
      <c r="I375" s="7" t="s">
        <v>5</v>
      </c>
      <c r="J375" s="8" t="s">
        <v>5</v>
      </c>
      <c r="K375" s="9" t="s">
        <v>5</v>
      </c>
      <c r="L375" s="9">
        <v>34680.41</v>
      </c>
      <c r="M375" s="18" t="s">
        <v>5</v>
      </c>
      <c r="N375" s="1">
        <f t="shared" si="24"/>
        <v>34680.41</v>
      </c>
      <c r="X375" s="19" t="str">
        <f>H375</f>
        <v>娘标屯道路硬化B</v>
      </c>
    </row>
    <row r="376" ht="18" customHeight="1" spans="1:13">
      <c r="A376" s="14" t="s">
        <v>5</v>
      </c>
      <c r="B376" s="15" t="s">
        <v>41</v>
      </c>
      <c r="C376" s="14" t="s">
        <v>5</v>
      </c>
      <c r="D376" s="16" t="s">
        <v>5</v>
      </c>
      <c r="E376" s="17" t="s">
        <v>5</v>
      </c>
      <c r="F376" s="17"/>
      <c r="G376" s="15" t="s">
        <v>5</v>
      </c>
      <c r="H376" s="15" t="s">
        <v>41</v>
      </c>
      <c r="I376" s="14" t="s">
        <v>5</v>
      </c>
      <c r="J376" s="16" t="s">
        <v>5</v>
      </c>
      <c r="K376" s="17" t="s">
        <v>5</v>
      </c>
      <c r="L376" s="17"/>
      <c r="M376" s="17"/>
    </row>
    <row r="377" ht="18" customHeight="1" spans="1:24">
      <c r="A377" s="10" t="s">
        <v>672</v>
      </c>
      <c r="B377" s="11"/>
      <c r="C377" s="10"/>
      <c r="D377" s="12"/>
      <c r="E377" s="13"/>
      <c r="F377" s="13"/>
      <c r="G377" s="20" t="s">
        <v>673</v>
      </c>
      <c r="H377" s="11" t="s">
        <v>407</v>
      </c>
      <c r="I377" s="10" t="s">
        <v>13</v>
      </c>
      <c r="J377" s="12">
        <v>260</v>
      </c>
      <c r="K377" s="13">
        <v>8.48</v>
      </c>
      <c r="L377" s="13">
        <v>2204.8</v>
      </c>
      <c r="M377" s="13" t="s">
        <v>5</v>
      </c>
      <c r="N377" s="1">
        <f t="shared" si="24"/>
        <v>2204.8</v>
      </c>
      <c r="P377" s="1" t="s">
        <v>293</v>
      </c>
      <c r="Q377" s="1"/>
      <c r="R377" s="1"/>
      <c r="S377" s="1" t="s">
        <v>20</v>
      </c>
      <c r="T377" s="1" t="s">
        <v>21</v>
      </c>
      <c r="U377" s="1" t="s">
        <v>19</v>
      </c>
      <c r="V377" s="1" t="s">
        <v>22</v>
      </c>
      <c r="W377" s="1" t="s">
        <v>23</v>
      </c>
      <c r="X377" s="1" t="str">
        <f>P377&amp;H377&amp;S377&amp;J377&amp;I377&amp;T377&amp;K377&amp;U377&amp;I377&amp;V377&amp;N377&amp;W377</f>
        <v>新增拆除路面，审定工程量为260㎡，审定单价为8.48元/㎡，核增2204.8元；</v>
      </c>
    </row>
    <row r="378" ht="18" customHeight="1" spans="1:14">
      <c r="A378" s="10" t="s">
        <v>674</v>
      </c>
      <c r="B378" s="11" t="s">
        <v>349</v>
      </c>
      <c r="C378" s="10" t="s">
        <v>45</v>
      </c>
      <c r="D378" s="12">
        <v>39</v>
      </c>
      <c r="E378" s="13">
        <v>3.28</v>
      </c>
      <c r="F378" s="13">
        <v>127.92</v>
      </c>
      <c r="G378" s="20" t="s">
        <v>675</v>
      </c>
      <c r="H378" s="11" t="s">
        <v>351</v>
      </c>
      <c r="I378" s="10" t="s">
        <v>45</v>
      </c>
      <c r="J378" s="12">
        <v>13</v>
      </c>
      <c r="K378" s="13">
        <v>3.2</v>
      </c>
      <c r="L378" s="13">
        <v>41.6</v>
      </c>
      <c r="M378" s="13" t="s">
        <v>5</v>
      </c>
      <c r="N378" s="1">
        <f t="shared" si="24"/>
        <v>-86.32</v>
      </c>
    </row>
    <row r="379" ht="18" customHeight="1" spans="1:14">
      <c r="A379" s="10" t="s">
        <v>676</v>
      </c>
      <c r="B379" s="11" t="s">
        <v>275</v>
      </c>
      <c r="C379" s="10" t="s">
        <v>45</v>
      </c>
      <c r="D379" s="12">
        <v>39</v>
      </c>
      <c r="E379" s="13">
        <v>15.28</v>
      </c>
      <c r="F379" s="13">
        <v>595.92</v>
      </c>
      <c r="G379" s="20" t="s">
        <v>677</v>
      </c>
      <c r="H379" s="11" t="s">
        <v>523</v>
      </c>
      <c r="I379" s="10" t="s">
        <v>45</v>
      </c>
      <c r="J379" s="12">
        <v>26</v>
      </c>
      <c r="K379" s="13">
        <v>16.32</v>
      </c>
      <c r="L379" s="13">
        <v>424.32</v>
      </c>
      <c r="M379" s="13" t="s">
        <v>5</v>
      </c>
      <c r="N379" s="1">
        <f t="shared" si="24"/>
        <v>-171.6</v>
      </c>
    </row>
    <row r="380" ht="18" customHeight="1" spans="1:24">
      <c r="A380" s="10" t="s">
        <v>678</v>
      </c>
      <c r="B380" s="11" t="s">
        <v>407</v>
      </c>
      <c r="C380" s="10" t="s">
        <v>13</v>
      </c>
      <c r="D380" s="12">
        <v>260</v>
      </c>
      <c r="E380" s="13">
        <v>8.76</v>
      </c>
      <c r="F380" s="13">
        <v>2277.6</v>
      </c>
      <c r="G380" s="11" t="s">
        <v>679</v>
      </c>
      <c r="H380" s="11" t="s">
        <v>526</v>
      </c>
      <c r="I380" s="10" t="s">
        <v>356</v>
      </c>
      <c r="J380" s="12">
        <v>104</v>
      </c>
      <c r="K380" s="13">
        <v>2.93</v>
      </c>
      <c r="L380" s="13">
        <v>304.72</v>
      </c>
      <c r="M380" s="13" t="s">
        <v>5</v>
      </c>
      <c r="N380" s="1">
        <f t="shared" si="24"/>
        <v>-1972.88</v>
      </c>
      <c r="P380" s="1" t="s">
        <v>17</v>
      </c>
      <c r="Q380" s="1" t="s">
        <v>18</v>
      </c>
      <c r="R380" s="1" t="s">
        <v>19</v>
      </c>
      <c r="S380" s="1" t="s">
        <v>20</v>
      </c>
      <c r="T380" s="1" t="s">
        <v>21</v>
      </c>
      <c r="U380" s="1" t="s">
        <v>19</v>
      </c>
      <c r="V380" s="1" t="s">
        <v>30</v>
      </c>
      <c r="W380" s="1" t="s">
        <v>23</v>
      </c>
      <c r="X380" s="1" t="str">
        <f>H380&amp;P380&amp;D380&amp;C380&amp;Q380&amp;E380&amp;R380&amp;C380&amp;S380&amp;J380&amp;I380&amp;T380&amp;K380&amp;U380&amp;I380&amp;V380&amp;N380&amp;W380</f>
        <v>石方运输增（减）m3·km送审工程量为260㎡，送审单价为8.76元/㎡，审定工程量为104m³·km，审定单价为2.93元/m³·km，核减-1972.88元；</v>
      </c>
    </row>
    <row r="381" ht="18" customHeight="1" spans="1:14">
      <c r="A381" s="10" t="s">
        <v>680</v>
      </c>
      <c r="B381" s="11" t="s">
        <v>54</v>
      </c>
      <c r="C381" s="10" t="s">
        <v>45</v>
      </c>
      <c r="D381" s="12">
        <v>26</v>
      </c>
      <c r="E381" s="13">
        <v>22.06</v>
      </c>
      <c r="F381" s="13">
        <v>573.56</v>
      </c>
      <c r="G381" s="20" t="s">
        <v>681</v>
      </c>
      <c r="H381" s="11" t="s">
        <v>56</v>
      </c>
      <c r="I381" s="10" t="s">
        <v>45</v>
      </c>
      <c r="J381" s="12">
        <v>13</v>
      </c>
      <c r="K381" s="13">
        <v>6.52</v>
      </c>
      <c r="L381" s="13">
        <v>84.76</v>
      </c>
      <c r="M381" s="13" t="s">
        <v>5</v>
      </c>
      <c r="N381" s="1">
        <f t="shared" si="24"/>
        <v>-488.8</v>
      </c>
    </row>
    <row r="382" ht="18" customHeight="1" spans="1:14">
      <c r="A382" s="10" t="s">
        <v>682</v>
      </c>
      <c r="B382" s="11" t="s">
        <v>58</v>
      </c>
      <c r="C382" s="10" t="s">
        <v>59</v>
      </c>
      <c r="D382" s="12">
        <v>104</v>
      </c>
      <c r="E382" s="13">
        <v>5.86</v>
      </c>
      <c r="F382" s="13">
        <v>609.44</v>
      </c>
      <c r="G382" s="11" t="s">
        <v>683</v>
      </c>
      <c r="H382" s="11" t="s">
        <v>61</v>
      </c>
      <c r="I382" s="10" t="s">
        <v>59</v>
      </c>
      <c r="J382" s="12">
        <v>52</v>
      </c>
      <c r="K382" s="13">
        <v>2.06</v>
      </c>
      <c r="L382" s="13">
        <v>107.12</v>
      </c>
      <c r="M382" s="13" t="s">
        <v>5</v>
      </c>
      <c r="N382" s="1">
        <f t="shared" si="24"/>
        <v>-502.32</v>
      </c>
    </row>
    <row r="383" ht="18" customHeight="1" spans="1:24">
      <c r="A383" s="10" t="s">
        <v>684</v>
      </c>
      <c r="B383" s="11" t="s">
        <v>358</v>
      </c>
      <c r="C383" s="10" t="s">
        <v>13</v>
      </c>
      <c r="D383" s="12">
        <v>260</v>
      </c>
      <c r="E383" s="13">
        <v>80.21</v>
      </c>
      <c r="F383" s="13">
        <v>20854.6</v>
      </c>
      <c r="G383" s="20" t="s">
        <v>685</v>
      </c>
      <c r="H383" s="11" t="s">
        <v>358</v>
      </c>
      <c r="I383" s="10" t="s">
        <v>13</v>
      </c>
      <c r="J383" s="12">
        <v>260</v>
      </c>
      <c r="K383" s="13">
        <v>118.34</v>
      </c>
      <c r="L383" s="13">
        <v>30768.4</v>
      </c>
      <c r="M383" s="13" t="s">
        <v>5</v>
      </c>
      <c r="N383" s="1">
        <f t="shared" si="24"/>
        <v>9913.8</v>
      </c>
      <c r="P383" s="1" t="s">
        <v>17</v>
      </c>
      <c r="Q383" s="1" t="s">
        <v>18</v>
      </c>
      <c r="R383" s="1" t="s">
        <v>19</v>
      </c>
      <c r="S383" s="1" t="s">
        <v>20</v>
      </c>
      <c r="T383" s="1" t="s">
        <v>21</v>
      </c>
      <c r="U383" s="1" t="s">
        <v>19</v>
      </c>
      <c r="V383" s="1" t="s">
        <v>22</v>
      </c>
      <c r="W383" s="1" t="s">
        <v>23</v>
      </c>
      <c r="X383" s="1" t="str">
        <f>H383&amp;P383&amp;D383&amp;C383&amp;Q383&amp;E383&amp;R383&amp;C383&amp;S383&amp;J383&amp;I383&amp;T383&amp;K383&amp;U383&amp;I383&amp;V383&amp;N383&amp;W383</f>
        <v>混凝土面层送审工程量为260㎡，送审单价为80.21元/㎡，审定工程量为260㎡，审定单价为118.34元/㎡，核增9913.8元；</v>
      </c>
    </row>
    <row r="384" ht="18" customHeight="1" spans="1:14">
      <c r="A384" s="10" t="s">
        <v>686</v>
      </c>
      <c r="B384" s="11" t="s">
        <v>361</v>
      </c>
      <c r="C384" s="10" t="s">
        <v>362</v>
      </c>
      <c r="D384" s="12">
        <v>274.323</v>
      </c>
      <c r="E384" s="13">
        <v>0.87</v>
      </c>
      <c r="F384" s="13">
        <v>238.66</v>
      </c>
      <c r="G384" s="11" t="s">
        <v>687</v>
      </c>
      <c r="H384" s="11" t="s">
        <v>662</v>
      </c>
      <c r="I384" s="10" t="s">
        <v>29</v>
      </c>
      <c r="J384" s="12">
        <v>301.16</v>
      </c>
      <c r="K384" s="13">
        <v>1.09</v>
      </c>
      <c r="L384" s="13">
        <v>328.26</v>
      </c>
      <c r="M384" s="13" t="s">
        <v>5</v>
      </c>
      <c r="N384" s="1">
        <f t="shared" si="24"/>
        <v>89.6</v>
      </c>
    </row>
    <row r="385" ht="18" customHeight="1" spans="1:14">
      <c r="A385" s="10" t="s">
        <v>688</v>
      </c>
      <c r="B385" s="11" t="s">
        <v>366</v>
      </c>
      <c r="C385" s="10" t="s">
        <v>362</v>
      </c>
      <c r="D385" s="12">
        <v>2641.1783</v>
      </c>
      <c r="E385" s="13">
        <v>0.87</v>
      </c>
      <c r="F385" s="13">
        <v>2297.83</v>
      </c>
      <c r="G385" s="11" t="s">
        <v>689</v>
      </c>
      <c r="H385" s="11" t="s">
        <v>665</v>
      </c>
      <c r="I385" s="10" t="s">
        <v>29</v>
      </c>
      <c r="J385" s="12">
        <v>1265.684</v>
      </c>
      <c r="K385" s="13">
        <v>1.09</v>
      </c>
      <c r="L385" s="13">
        <v>1379.6</v>
      </c>
      <c r="M385" s="13" t="s">
        <v>5</v>
      </c>
      <c r="N385" s="1">
        <f t="shared" si="24"/>
        <v>-918.23</v>
      </c>
    </row>
    <row r="386" ht="18" customHeight="1" spans="1:24">
      <c r="A386" s="10" t="s">
        <v>690</v>
      </c>
      <c r="B386" s="11"/>
      <c r="C386" s="10"/>
      <c r="D386" s="12"/>
      <c r="E386" s="13"/>
      <c r="F386" s="13"/>
      <c r="G386" s="11" t="s">
        <v>691</v>
      </c>
      <c r="H386" s="11" t="s">
        <v>668</v>
      </c>
      <c r="I386" s="10" t="s">
        <v>29</v>
      </c>
      <c r="J386" s="12">
        <v>1787.04</v>
      </c>
      <c r="K386" s="13">
        <v>1.09</v>
      </c>
      <c r="L386" s="13">
        <v>1947.87</v>
      </c>
      <c r="M386" s="13" t="s">
        <v>5</v>
      </c>
      <c r="N386" s="1">
        <f t="shared" si="24"/>
        <v>1947.87</v>
      </c>
      <c r="P386" s="1" t="s">
        <v>293</v>
      </c>
      <c r="Q386" s="1"/>
      <c r="R386" s="1"/>
      <c r="S386" s="1" t="s">
        <v>20</v>
      </c>
      <c r="T386" s="1" t="s">
        <v>21</v>
      </c>
      <c r="U386" s="1" t="s">
        <v>19</v>
      </c>
      <c r="V386" s="1" t="s">
        <v>22</v>
      </c>
      <c r="W386" s="1" t="s">
        <v>23</v>
      </c>
      <c r="X386" s="1" t="str">
        <f>P386&amp;H386&amp;S386&amp;J386&amp;I386&amp;T386&amp;K386&amp;U386&amp;I386&amp;V386&amp;N386&amp;W386</f>
        <v>新增碎石长途运输费（新圩村娘标屯），审定工程量为1787.04km.t，审定单价为1.09元/km.t，核增1947.87元；</v>
      </c>
    </row>
    <row r="387" ht="18" customHeight="1" spans="1:14">
      <c r="A387" s="5" t="s">
        <v>5</v>
      </c>
      <c r="B387" s="6" t="s">
        <v>692</v>
      </c>
      <c r="C387" s="7" t="s">
        <v>5</v>
      </c>
      <c r="D387" s="8" t="s">
        <v>5</v>
      </c>
      <c r="E387" s="9" t="s">
        <v>5</v>
      </c>
      <c r="F387" s="9"/>
      <c r="G387" s="6" t="s">
        <v>5</v>
      </c>
      <c r="H387" s="6" t="s">
        <v>692</v>
      </c>
      <c r="I387" s="7" t="s">
        <v>5</v>
      </c>
      <c r="J387" s="8" t="s">
        <v>5</v>
      </c>
      <c r="K387" s="9" t="s">
        <v>5</v>
      </c>
      <c r="L387" s="9">
        <v>474.01</v>
      </c>
      <c r="M387" s="18" t="s">
        <v>5</v>
      </c>
      <c r="N387" s="1">
        <f t="shared" si="24"/>
        <v>474.01</v>
      </c>
    </row>
    <row r="388" ht="18" customHeight="1" spans="1:13">
      <c r="A388" s="14" t="s">
        <v>5</v>
      </c>
      <c r="B388" s="15" t="s">
        <v>41</v>
      </c>
      <c r="C388" s="14" t="s">
        <v>5</v>
      </c>
      <c r="D388" s="16" t="s">
        <v>5</v>
      </c>
      <c r="E388" s="17" t="s">
        <v>5</v>
      </c>
      <c r="F388" s="17"/>
      <c r="G388" s="15" t="s">
        <v>5</v>
      </c>
      <c r="H388" s="15" t="s">
        <v>41</v>
      </c>
      <c r="I388" s="14" t="s">
        <v>5</v>
      </c>
      <c r="J388" s="16" t="s">
        <v>5</v>
      </c>
      <c r="K388" s="17" t="s">
        <v>5</v>
      </c>
      <c r="L388" s="17"/>
      <c r="M388" s="17"/>
    </row>
    <row r="389" ht="18" customHeight="1" spans="1:14">
      <c r="A389" s="10" t="s">
        <v>693</v>
      </c>
      <c r="B389" s="11" t="s">
        <v>694</v>
      </c>
      <c r="C389" s="10" t="s">
        <v>13</v>
      </c>
      <c r="D389" s="12">
        <v>15</v>
      </c>
      <c r="E389" s="13">
        <v>15.65</v>
      </c>
      <c r="F389" s="13">
        <v>234.75</v>
      </c>
      <c r="G389" s="11" t="s">
        <v>695</v>
      </c>
      <c r="H389" s="11" t="s">
        <v>694</v>
      </c>
      <c r="I389" s="10" t="s">
        <v>13</v>
      </c>
      <c r="J389" s="12">
        <v>15</v>
      </c>
      <c r="K389" s="13">
        <v>17.6</v>
      </c>
      <c r="L389" s="13">
        <v>264</v>
      </c>
      <c r="M389" s="13" t="s">
        <v>5</v>
      </c>
      <c r="N389" s="1">
        <f t="shared" si="24"/>
        <v>29.25</v>
      </c>
    </row>
    <row r="390" ht="18" customHeight="1" spans="1:14">
      <c r="A390" s="10" t="s">
        <v>696</v>
      </c>
      <c r="B390" s="11" t="s">
        <v>697</v>
      </c>
      <c r="C390" s="10" t="s">
        <v>45</v>
      </c>
      <c r="D390" s="12">
        <v>11.1</v>
      </c>
      <c r="E390" s="13">
        <v>5.72</v>
      </c>
      <c r="F390" s="13">
        <v>63.49</v>
      </c>
      <c r="G390" s="20" t="s">
        <v>698</v>
      </c>
      <c r="H390" s="11" t="s">
        <v>697</v>
      </c>
      <c r="I390" s="10" t="s">
        <v>45</v>
      </c>
      <c r="J390" s="12">
        <v>11.1</v>
      </c>
      <c r="K390" s="13">
        <v>14.32</v>
      </c>
      <c r="L390" s="13">
        <v>158.95</v>
      </c>
      <c r="M390" s="13" t="s">
        <v>5</v>
      </c>
      <c r="N390" s="1">
        <f t="shared" si="24"/>
        <v>95.46</v>
      </c>
    </row>
    <row r="391" ht="18" customHeight="1" spans="1:14">
      <c r="A391" s="10" t="s">
        <v>699</v>
      </c>
      <c r="B391" s="11" t="s">
        <v>657</v>
      </c>
      <c r="C391" s="10" t="s">
        <v>59</v>
      </c>
      <c r="D391" s="12">
        <v>22.2</v>
      </c>
      <c r="E391" s="13">
        <v>1.78</v>
      </c>
      <c r="F391" s="13">
        <v>39.52</v>
      </c>
      <c r="G391" s="11" t="s">
        <v>700</v>
      </c>
      <c r="H391" s="11" t="s">
        <v>657</v>
      </c>
      <c r="I391" s="10" t="s">
        <v>59</v>
      </c>
      <c r="J391" s="12">
        <v>22.2</v>
      </c>
      <c r="K391" s="13">
        <v>2.3</v>
      </c>
      <c r="L391" s="13">
        <v>51.06</v>
      </c>
      <c r="M391" s="13" t="s">
        <v>5</v>
      </c>
      <c r="N391" s="1">
        <f t="shared" si="24"/>
        <v>11.54</v>
      </c>
    </row>
    <row r="392" ht="18" customHeight="1" spans="1:14">
      <c r="A392" s="5" t="s">
        <v>5</v>
      </c>
      <c r="B392" s="6" t="s">
        <v>701</v>
      </c>
      <c r="C392" s="7" t="s">
        <v>5</v>
      </c>
      <c r="D392" s="8" t="s">
        <v>5</v>
      </c>
      <c r="E392" s="9" t="s">
        <v>5</v>
      </c>
      <c r="F392" s="9"/>
      <c r="G392" s="6" t="s">
        <v>5</v>
      </c>
      <c r="H392" s="6" t="s">
        <v>701</v>
      </c>
      <c r="I392" s="7" t="s">
        <v>5</v>
      </c>
      <c r="J392" s="8" t="s">
        <v>5</v>
      </c>
      <c r="K392" s="9" t="s">
        <v>5</v>
      </c>
      <c r="L392" s="9">
        <v>766.84</v>
      </c>
      <c r="M392" s="18" t="s">
        <v>5</v>
      </c>
      <c r="N392" s="1">
        <f t="shared" si="24"/>
        <v>766.84</v>
      </c>
    </row>
    <row r="393" ht="18" customHeight="1" spans="1:13">
      <c r="A393" s="14" t="s">
        <v>5</v>
      </c>
      <c r="B393" s="15" t="s">
        <v>41</v>
      </c>
      <c r="C393" s="14" t="s">
        <v>5</v>
      </c>
      <c r="D393" s="16" t="s">
        <v>5</v>
      </c>
      <c r="E393" s="17" t="s">
        <v>5</v>
      </c>
      <c r="F393" s="17"/>
      <c r="G393" s="15" t="s">
        <v>5</v>
      </c>
      <c r="H393" s="15" t="s">
        <v>41</v>
      </c>
      <c r="I393" s="14" t="s">
        <v>5</v>
      </c>
      <c r="J393" s="16" t="s">
        <v>5</v>
      </c>
      <c r="K393" s="17" t="s">
        <v>5</v>
      </c>
      <c r="L393" s="17"/>
      <c r="M393" s="17"/>
    </row>
    <row r="394" ht="18" customHeight="1" spans="1:14">
      <c r="A394" s="10" t="s">
        <v>702</v>
      </c>
      <c r="B394" s="11" t="s">
        <v>101</v>
      </c>
      <c r="C394" s="10" t="s">
        <v>45</v>
      </c>
      <c r="D394" s="12">
        <v>0.16</v>
      </c>
      <c r="E394" s="13">
        <v>34.7</v>
      </c>
      <c r="F394" s="13">
        <v>5.55</v>
      </c>
      <c r="G394" s="11"/>
      <c r="H394" s="11"/>
      <c r="I394" s="10"/>
      <c r="J394" s="12"/>
      <c r="K394" s="13"/>
      <c r="L394" s="13"/>
      <c r="M394" s="13" t="s">
        <v>5</v>
      </c>
      <c r="N394" s="1">
        <f t="shared" si="24"/>
        <v>-5.55</v>
      </c>
    </row>
    <row r="395" ht="18" customHeight="1" spans="1:14">
      <c r="A395" s="10" t="s">
        <v>703</v>
      </c>
      <c r="B395" s="11"/>
      <c r="C395" s="10"/>
      <c r="D395" s="12"/>
      <c r="E395" s="13"/>
      <c r="F395" s="13"/>
      <c r="G395" s="11"/>
      <c r="H395" s="11"/>
      <c r="I395" s="10"/>
      <c r="J395" s="12"/>
      <c r="K395" s="13"/>
      <c r="L395" s="13"/>
      <c r="M395" s="13" t="s">
        <v>5</v>
      </c>
      <c r="N395" s="1">
        <f t="shared" si="24"/>
        <v>0</v>
      </c>
    </row>
    <row r="396" ht="18" customHeight="1" spans="1:14">
      <c r="A396" s="10" t="s">
        <v>704</v>
      </c>
      <c r="B396" s="11" t="s">
        <v>427</v>
      </c>
      <c r="C396" s="10" t="s">
        <v>45</v>
      </c>
      <c r="D396" s="12">
        <v>0.06</v>
      </c>
      <c r="E396" s="13">
        <v>470.09</v>
      </c>
      <c r="F396" s="13">
        <v>28.21</v>
      </c>
      <c r="G396" s="11"/>
      <c r="H396" s="11"/>
      <c r="I396" s="10"/>
      <c r="J396" s="12"/>
      <c r="K396" s="13"/>
      <c r="L396" s="13"/>
      <c r="M396" s="13" t="s">
        <v>5</v>
      </c>
      <c r="N396" s="1">
        <f t="shared" si="24"/>
        <v>-28.21</v>
      </c>
    </row>
    <row r="397" ht="18" customHeight="1" spans="1:14">
      <c r="A397" s="10" t="s">
        <v>705</v>
      </c>
      <c r="B397" s="11" t="s">
        <v>429</v>
      </c>
      <c r="C397" s="10" t="s">
        <v>45</v>
      </c>
      <c r="D397" s="12">
        <v>0.05</v>
      </c>
      <c r="E397" s="13">
        <v>435.12</v>
      </c>
      <c r="F397" s="13">
        <v>21.76</v>
      </c>
      <c r="G397" s="11"/>
      <c r="H397" s="11"/>
      <c r="I397" s="10"/>
      <c r="J397" s="12"/>
      <c r="K397" s="13"/>
      <c r="L397" s="13"/>
      <c r="M397" s="13" t="s">
        <v>5</v>
      </c>
      <c r="N397" s="1">
        <f t="shared" si="24"/>
        <v>-21.76</v>
      </c>
    </row>
    <row r="398" ht="18" customHeight="1" spans="1:14">
      <c r="A398" s="10" t="s">
        <v>706</v>
      </c>
      <c r="B398" s="11" t="s">
        <v>109</v>
      </c>
      <c r="C398" s="10" t="s">
        <v>13</v>
      </c>
      <c r="D398" s="12">
        <v>0.74</v>
      </c>
      <c r="E398" s="13">
        <v>66.04</v>
      </c>
      <c r="F398" s="13">
        <v>48.87</v>
      </c>
      <c r="G398" s="11"/>
      <c r="H398" s="11"/>
      <c r="I398" s="10"/>
      <c r="J398" s="12"/>
      <c r="K398" s="13"/>
      <c r="L398" s="13"/>
      <c r="M398" s="13" t="s">
        <v>5</v>
      </c>
      <c r="N398" s="1">
        <f t="shared" si="24"/>
        <v>-48.87</v>
      </c>
    </row>
    <row r="399" ht="18" customHeight="1" spans="1:14">
      <c r="A399" s="10" t="s">
        <v>707</v>
      </c>
      <c r="B399" s="11" t="s">
        <v>337</v>
      </c>
      <c r="C399" s="10" t="s">
        <v>13</v>
      </c>
      <c r="D399" s="12">
        <v>0.48</v>
      </c>
      <c r="E399" s="13">
        <v>285.61</v>
      </c>
      <c r="F399" s="13">
        <v>137.09</v>
      </c>
      <c r="G399" s="11"/>
      <c r="H399" s="11"/>
      <c r="I399" s="10"/>
      <c r="J399" s="12"/>
      <c r="K399" s="13"/>
      <c r="L399" s="13"/>
      <c r="M399" s="13" t="s">
        <v>5</v>
      </c>
      <c r="N399" s="1">
        <f t="shared" si="24"/>
        <v>-137.09</v>
      </c>
    </row>
    <row r="400" ht="18" customHeight="1" spans="1:14">
      <c r="A400" s="10" t="s">
        <v>708</v>
      </c>
      <c r="B400" s="11" t="s">
        <v>113</v>
      </c>
      <c r="C400" s="10" t="s">
        <v>114</v>
      </c>
      <c r="D400" s="12">
        <v>1</v>
      </c>
      <c r="E400" s="13">
        <v>500</v>
      </c>
      <c r="F400" s="13">
        <v>500</v>
      </c>
      <c r="G400" s="11"/>
      <c r="H400" s="11"/>
      <c r="I400" s="10"/>
      <c r="J400" s="12"/>
      <c r="K400" s="13"/>
      <c r="L400" s="13"/>
      <c r="M400" s="13" t="s">
        <v>5</v>
      </c>
      <c r="N400" s="1">
        <f t="shared" si="24"/>
        <v>-500</v>
      </c>
    </row>
    <row r="401" ht="18" customHeight="1" spans="1:14">
      <c r="A401" s="10"/>
      <c r="B401" s="11"/>
      <c r="C401" s="10"/>
      <c r="D401" s="12"/>
      <c r="E401" s="13"/>
      <c r="F401" s="13"/>
      <c r="G401" s="11"/>
      <c r="H401" s="11"/>
      <c r="I401" s="10"/>
      <c r="J401" s="12"/>
      <c r="K401" s="13"/>
      <c r="L401" s="13"/>
      <c r="M401" s="13"/>
      <c r="N401" s="1">
        <f t="shared" si="24"/>
        <v>0</v>
      </c>
    </row>
    <row r="402" ht="18" customHeight="1" spans="1:14">
      <c r="A402" s="10"/>
      <c r="B402" s="11"/>
      <c r="C402" s="10"/>
      <c r="D402" s="12"/>
      <c r="E402" s="13"/>
      <c r="F402" s="13"/>
      <c r="G402" s="11"/>
      <c r="H402" s="11"/>
      <c r="I402" s="10"/>
      <c r="J402" s="12"/>
      <c r="K402" s="13"/>
      <c r="L402" s="13"/>
      <c r="M402" s="13"/>
      <c r="N402" s="1">
        <f t="shared" si="24"/>
        <v>0</v>
      </c>
    </row>
    <row r="403" ht="18" customHeight="1" spans="1:14">
      <c r="A403" s="10"/>
      <c r="B403" s="11"/>
      <c r="C403" s="10"/>
      <c r="D403" s="12"/>
      <c r="E403" s="13"/>
      <c r="F403" s="13"/>
      <c r="G403" s="11"/>
      <c r="H403" s="11"/>
      <c r="I403" s="10"/>
      <c r="J403" s="12"/>
      <c r="K403" s="13"/>
      <c r="L403" s="13"/>
      <c r="M403" s="13"/>
      <c r="N403" s="1">
        <f t="shared" si="24"/>
        <v>0</v>
      </c>
    </row>
    <row r="404" ht="18" customHeight="1" spans="1:13">
      <c r="A404" s="14" t="s">
        <v>5</v>
      </c>
      <c r="B404" s="15" t="s">
        <v>82</v>
      </c>
      <c r="C404" s="14" t="s">
        <v>5</v>
      </c>
      <c r="D404" s="16" t="s">
        <v>5</v>
      </c>
      <c r="E404" s="17" t="s">
        <v>5</v>
      </c>
      <c r="F404" s="17"/>
      <c r="G404" s="15" t="s">
        <v>5</v>
      </c>
      <c r="H404" s="15" t="s">
        <v>82</v>
      </c>
      <c r="I404" s="14" t="s">
        <v>5</v>
      </c>
      <c r="J404" s="16" t="s">
        <v>5</v>
      </c>
      <c r="K404" s="17" t="s">
        <v>5</v>
      </c>
      <c r="L404" s="17"/>
      <c r="M404" s="17"/>
    </row>
    <row r="405" ht="18" customHeight="1" spans="1:14">
      <c r="A405" s="10" t="s">
        <v>709</v>
      </c>
      <c r="B405" s="11" t="s">
        <v>345</v>
      </c>
      <c r="C405" s="10" t="s">
        <v>13</v>
      </c>
      <c r="D405" s="12">
        <v>0.54</v>
      </c>
      <c r="E405" s="13">
        <v>82.33</v>
      </c>
      <c r="F405" s="13">
        <v>44.46</v>
      </c>
      <c r="G405" s="11"/>
      <c r="H405" s="11"/>
      <c r="I405" s="10"/>
      <c r="J405" s="12"/>
      <c r="K405" s="13"/>
      <c r="L405" s="13"/>
      <c r="M405" s="13" t="s">
        <v>5</v>
      </c>
      <c r="N405" s="1">
        <f t="shared" si="24"/>
        <v>-44.46</v>
      </c>
    </row>
    <row r="406" ht="18" customHeight="1" spans="1:24">
      <c r="A406" s="5" t="s">
        <v>5</v>
      </c>
      <c r="B406" s="6" t="s">
        <v>710</v>
      </c>
      <c r="C406" s="7" t="s">
        <v>5</v>
      </c>
      <c r="D406" s="8" t="s">
        <v>5</v>
      </c>
      <c r="E406" s="9" t="s">
        <v>5</v>
      </c>
      <c r="F406" s="9"/>
      <c r="G406" s="6" t="s">
        <v>5</v>
      </c>
      <c r="H406" s="6" t="s">
        <v>710</v>
      </c>
      <c r="I406" s="7" t="s">
        <v>5</v>
      </c>
      <c r="J406" s="8" t="s">
        <v>5</v>
      </c>
      <c r="K406" s="9" t="s">
        <v>5</v>
      </c>
      <c r="L406" s="9">
        <v>78640.19</v>
      </c>
      <c r="M406" s="18" t="s">
        <v>5</v>
      </c>
      <c r="N406" s="1">
        <f t="shared" si="24"/>
        <v>78640.19</v>
      </c>
      <c r="X406" s="19" t="str">
        <f>H406</f>
        <v>真良村破除恢复硬化路面</v>
      </c>
    </row>
    <row r="407" ht="18" customHeight="1" spans="1:13">
      <c r="A407" s="14" t="s">
        <v>5</v>
      </c>
      <c r="B407" s="15" t="s">
        <v>41</v>
      </c>
      <c r="C407" s="14" t="s">
        <v>5</v>
      </c>
      <c r="D407" s="16" t="s">
        <v>5</v>
      </c>
      <c r="E407" s="17" t="s">
        <v>5</v>
      </c>
      <c r="F407" s="17"/>
      <c r="G407" s="15" t="s">
        <v>5</v>
      </c>
      <c r="H407" s="15" t="s">
        <v>41</v>
      </c>
      <c r="I407" s="14" t="s">
        <v>5</v>
      </c>
      <c r="J407" s="16" t="s">
        <v>5</v>
      </c>
      <c r="K407" s="17" t="s">
        <v>5</v>
      </c>
      <c r="L407" s="17"/>
      <c r="M407" s="17"/>
    </row>
    <row r="408" ht="18" customHeight="1" spans="1:14">
      <c r="A408" s="10" t="s">
        <v>711</v>
      </c>
      <c r="B408" s="11" t="s">
        <v>407</v>
      </c>
      <c r="C408" s="10" t="s">
        <v>13</v>
      </c>
      <c r="D408" s="12">
        <v>478.36</v>
      </c>
      <c r="E408" s="13">
        <v>14.32</v>
      </c>
      <c r="F408" s="13">
        <v>6850.12</v>
      </c>
      <c r="G408" s="20" t="s">
        <v>712</v>
      </c>
      <c r="H408" s="11" t="s">
        <v>407</v>
      </c>
      <c r="I408" s="10" t="s">
        <v>13</v>
      </c>
      <c r="J408" s="12">
        <v>551.96</v>
      </c>
      <c r="K408" s="13">
        <v>12.48</v>
      </c>
      <c r="L408" s="13">
        <v>6888.46</v>
      </c>
      <c r="M408" s="13" t="s">
        <v>5</v>
      </c>
      <c r="N408" s="1">
        <f t="shared" si="24"/>
        <v>38.3400000000001</v>
      </c>
    </row>
    <row r="409" ht="18" customHeight="1" spans="1:14">
      <c r="A409" s="10" t="s">
        <v>713</v>
      </c>
      <c r="B409" s="11" t="s">
        <v>521</v>
      </c>
      <c r="C409" s="10" t="s">
        <v>45</v>
      </c>
      <c r="D409" s="12">
        <v>71.75</v>
      </c>
      <c r="E409" s="13">
        <v>6.99</v>
      </c>
      <c r="F409" s="13">
        <v>501.53</v>
      </c>
      <c r="G409" s="20" t="s">
        <v>714</v>
      </c>
      <c r="H409" s="11" t="s">
        <v>523</v>
      </c>
      <c r="I409" s="10" t="s">
        <v>45</v>
      </c>
      <c r="J409" s="12">
        <v>82.79</v>
      </c>
      <c r="K409" s="13">
        <v>16.32</v>
      </c>
      <c r="L409" s="13">
        <v>1351.13</v>
      </c>
      <c r="M409" s="13" t="s">
        <v>5</v>
      </c>
      <c r="N409" s="1">
        <f t="shared" si="24"/>
        <v>849.6</v>
      </c>
    </row>
    <row r="410" ht="18" customHeight="1" spans="1:14">
      <c r="A410" s="10" t="s">
        <v>715</v>
      </c>
      <c r="B410" s="11" t="s">
        <v>54</v>
      </c>
      <c r="C410" s="10" t="s">
        <v>45</v>
      </c>
      <c r="D410" s="12">
        <v>71.75</v>
      </c>
      <c r="E410" s="13">
        <v>24.7</v>
      </c>
      <c r="F410" s="13">
        <v>1772.23</v>
      </c>
      <c r="G410" s="11" t="s">
        <v>716</v>
      </c>
      <c r="H410" s="11" t="s">
        <v>526</v>
      </c>
      <c r="I410" s="10" t="s">
        <v>59</v>
      </c>
      <c r="J410" s="12">
        <v>331.16</v>
      </c>
      <c r="K410" s="13">
        <v>2.93</v>
      </c>
      <c r="L410" s="13">
        <v>970.3</v>
      </c>
      <c r="M410" s="13" t="s">
        <v>5</v>
      </c>
      <c r="N410" s="1">
        <f t="shared" si="24"/>
        <v>-801.93</v>
      </c>
    </row>
    <row r="411" ht="18" customHeight="1" spans="1:24">
      <c r="A411" s="10" t="s">
        <v>717</v>
      </c>
      <c r="B411" s="11" t="s">
        <v>528</v>
      </c>
      <c r="C411" s="10" t="s">
        <v>13</v>
      </c>
      <c r="D411" s="12">
        <v>478.36</v>
      </c>
      <c r="E411" s="13">
        <v>89.53</v>
      </c>
      <c r="F411" s="13">
        <v>42827.57</v>
      </c>
      <c r="G411" s="20" t="s">
        <v>718</v>
      </c>
      <c r="H411" s="11" t="s">
        <v>528</v>
      </c>
      <c r="I411" s="10" t="s">
        <v>13</v>
      </c>
      <c r="J411" s="12">
        <v>551.96</v>
      </c>
      <c r="K411" s="13">
        <v>98.61</v>
      </c>
      <c r="L411" s="13">
        <v>54428.78</v>
      </c>
      <c r="M411" s="13" t="s">
        <v>5</v>
      </c>
      <c r="N411" s="1">
        <f t="shared" si="24"/>
        <v>11601.21</v>
      </c>
      <c r="P411" s="1" t="s">
        <v>17</v>
      </c>
      <c r="Q411" s="1" t="s">
        <v>18</v>
      </c>
      <c r="R411" s="1" t="s">
        <v>19</v>
      </c>
      <c r="S411" s="1" t="s">
        <v>20</v>
      </c>
      <c r="T411" s="1" t="s">
        <v>21</v>
      </c>
      <c r="U411" s="1" t="s">
        <v>19</v>
      </c>
      <c r="V411" s="1" t="s">
        <v>22</v>
      </c>
      <c r="W411" s="1" t="s">
        <v>23</v>
      </c>
      <c r="X411" s="1" t="str">
        <f>H411&amp;P411&amp;D411&amp;C411&amp;Q411&amp;E411&amp;R411&amp;C411&amp;S411&amp;J411&amp;I411&amp;T411&amp;K411&amp;U411&amp;I411&amp;V411&amp;N411&amp;W411</f>
        <v>修复原有路面硬化送审工程量为478.36㎡，送审单价为89.53元/㎡，审定工程量为551.96㎡，审定单价为98.61元/㎡，核增11601.21元；</v>
      </c>
    </row>
    <row r="412" ht="18" customHeight="1" spans="1:14">
      <c r="A412" s="10" t="s">
        <v>719</v>
      </c>
      <c r="B412" s="11" t="s">
        <v>25</v>
      </c>
      <c r="C412" s="10" t="s">
        <v>26</v>
      </c>
      <c r="D412" s="12">
        <v>32.073</v>
      </c>
      <c r="E412" s="13">
        <v>31.61</v>
      </c>
      <c r="F412" s="13">
        <v>1013.83</v>
      </c>
      <c r="G412" s="11" t="s">
        <v>720</v>
      </c>
      <c r="H412" s="11" t="s">
        <v>721</v>
      </c>
      <c r="I412" s="10" t="s">
        <v>29</v>
      </c>
      <c r="J412" s="12">
        <v>629.136</v>
      </c>
      <c r="K412" s="13">
        <v>1.09</v>
      </c>
      <c r="L412" s="13">
        <v>685.76</v>
      </c>
      <c r="M412" s="13" t="s">
        <v>5</v>
      </c>
      <c r="N412" s="1">
        <f t="shared" si="24"/>
        <v>-328.07</v>
      </c>
    </row>
    <row r="413" ht="18" customHeight="1" spans="1:14">
      <c r="A413" s="10" t="s">
        <v>722</v>
      </c>
      <c r="B413" s="11" t="s">
        <v>32</v>
      </c>
      <c r="C413" s="10" t="s">
        <v>45</v>
      </c>
      <c r="D413" s="12">
        <v>46.84</v>
      </c>
      <c r="E413" s="13">
        <v>49</v>
      </c>
      <c r="F413" s="13">
        <v>2295.16</v>
      </c>
      <c r="G413" s="11" t="s">
        <v>723</v>
      </c>
      <c r="H413" s="11" t="s">
        <v>724</v>
      </c>
      <c r="I413" s="10" t="s">
        <v>29</v>
      </c>
      <c r="J413" s="12">
        <v>2261.993</v>
      </c>
      <c r="K413" s="13">
        <v>1.09</v>
      </c>
      <c r="L413" s="13">
        <v>2465.57</v>
      </c>
      <c r="M413" s="13" t="s">
        <v>5</v>
      </c>
      <c r="N413" s="1">
        <f t="shared" si="24"/>
        <v>170.41</v>
      </c>
    </row>
    <row r="414" ht="18" customHeight="1" spans="1:14">
      <c r="A414" s="10" t="s">
        <v>725</v>
      </c>
      <c r="B414" s="11" t="s">
        <v>37</v>
      </c>
      <c r="C414" s="10" t="s">
        <v>45</v>
      </c>
      <c r="D414" s="12">
        <v>72.89</v>
      </c>
      <c r="E414" s="13">
        <v>47.42</v>
      </c>
      <c r="F414" s="13">
        <v>3456.44</v>
      </c>
      <c r="G414" s="11" t="s">
        <v>726</v>
      </c>
      <c r="H414" s="11" t="s">
        <v>727</v>
      </c>
      <c r="I414" s="10" t="s">
        <v>29</v>
      </c>
      <c r="J414" s="12">
        <v>3406.091</v>
      </c>
      <c r="K414" s="13">
        <v>1.09</v>
      </c>
      <c r="L414" s="13">
        <v>3712.64</v>
      </c>
      <c r="M414" s="13" t="s">
        <v>5</v>
      </c>
      <c r="N414" s="1">
        <f t="shared" si="24"/>
        <v>256.2</v>
      </c>
    </row>
    <row r="415" ht="18" customHeight="1" spans="1:24">
      <c r="A415" s="5" t="s">
        <v>5</v>
      </c>
      <c r="B415" s="6" t="s">
        <v>728</v>
      </c>
      <c r="C415" s="7" t="s">
        <v>5</v>
      </c>
      <c r="D415" s="8" t="s">
        <v>5</v>
      </c>
      <c r="E415" s="9" t="s">
        <v>5</v>
      </c>
      <c r="F415" s="9"/>
      <c r="G415" s="6" t="s">
        <v>5</v>
      </c>
      <c r="H415" s="6" t="s">
        <v>728</v>
      </c>
      <c r="I415" s="7" t="s">
        <v>5</v>
      </c>
      <c r="J415" s="8" t="s">
        <v>5</v>
      </c>
      <c r="K415" s="9" t="s">
        <v>5</v>
      </c>
      <c r="L415" s="9">
        <v>245508.68</v>
      </c>
      <c r="M415" s="18" t="s">
        <v>5</v>
      </c>
      <c r="N415" s="1">
        <f t="shared" ref="N410:N436" si="26">L415-F415</f>
        <v>245508.68</v>
      </c>
      <c r="X415" s="19" t="str">
        <f>H415</f>
        <v>真良村管网工程建设</v>
      </c>
    </row>
    <row r="416" ht="18" customHeight="1" spans="1:13">
      <c r="A416" s="14" t="s">
        <v>5</v>
      </c>
      <c r="B416" s="15" t="s">
        <v>41</v>
      </c>
      <c r="C416" s="14" t="s">
        <v>5</v>
      </c>
      <c r="D416" s="16" t="s">
        <v>5</v>
      </c>
      <c r="E416" s="17" t="s">
        <v>5</v>
      </c>
      <c r="F416" s="17"/>
      <c r="G416" s="15" t="s">
        <v>5</v>
      </c>
      <c r="H416" s="15" t="s">
        <v>41</v>
      </c>
      <c r="I416" s="14" t="s">
        <v>5</v>
      </c>
      <c r="J416" s="16" t="s">
        <v>5</v>
      </c>
      <c r="K416" s="17" t="s">
        <v>5</v>
      </c>
      <c r="L416" s="17"/>
      <c r="M416" s="17"/>
    </row>
    <row r="417" ht="18" customHeight="1" spans="1:14">
      <c r="A417" s="10" t="s">
        <v>729</v>
      </c>
      <c r="B417" s="11"/>
      <c r="C417" s="10"/>
      <c r="D417" s="12"/>
      <c r="E417" s="13"/>
      <c r="F417" s="13"/>
      <c r="G417" s="20" t="s">
        <v>730</v>
      </c>
      <c r="H417" s="11" t="s">
        <v>540</v>
      </c>
      <c r="I417" s="10" t="s">
        <v>45</v>
      </c>
      <c r="J417" s="12">
        <v>60.35</v>
      </c>
      <c r="K417" s="13">
        <v>3.75</v>
      </c>
      <c r="L417" s="13">
        <v>226.31</v>
      </c>
      <c r="M417" s="13" t="s">
        <v>5</v>
      </c>
      <c r="N417" s="1">
        <f t="shared" si="26"/>
        <v>226.31</v>
      </c>
    </row>
    <row r="418" ht="18" customHeight="1" spans="1:14">
      <c r="A418" s="10" t="s">
        <v>731</v>
      </c>
      <c r="B418" s="11"/>
      <c r="C418" s="10"/>
      <c r="D418" s="12"/>
      <c r="E418" s="13"/>
      <c r="F418" s="13"/>
      <c r="G418" s="20" t="s">
        <v>732</v>
      </c>
      <c r="H418" s="11" t="s">
        <v>543</v>
      </c>
      <c r="I418" s="10" t="s">
        <v>45</v>
      </c>
      <c r="J418" s="12">
        <v>40.03</v>
      </c>
      <c r="K418" s="13">
        <v>4.08</v>
      </c>
      <c r="L418" s="13">
        <v>163.32</v>
      </c>
      <c r="M418" s="13" t="s">
        <v>5</v>
      </c>
      <c r="N418" s="1">
        <f t="shared" si="26"/>
        <v>163.32</v>
      </c>
    </row>
    <row r="419" ht="18" customHeight="1" spans="1:14">
      <c r="A419" s="10" t="s">
        <v>733</v>
      </c>
      <c r="B419" s="11" t="s">
        <v>538</v>
      </c>
      <c r="C419" s="10" t="s">
        <v>45</v>
      </c>
      <c r="D419" s="12">
        <v>14.87</v>
      </c>
      <c r="E419" s="13">
        <v>3.85</v>
      </c>
      <c r="F419" s="13">
        <v>57.25</v>
      </c>
      <c r="G419" s="20" t="s">
        <v>734</v>
      </c>
      <c r="H419" s="11" t="s">
        <v>538</v>
      </c>
      <c r="I419" s="10" t="s">
        <v>45</v>
      </c>
      <c r="J419" s="12">
        <v>64.3</v>
      </c>
      <c r="K419" s="13">
        <v>3.75</v>
      </c>
      <c r="L419" s="13">
        <v>241.13</v>
      </c>
      <c r="M419" s="13" t="s">
        <v>5</v>
      </c>
      <c r="N419" s="1">
        <f t="shared" si="26"/>
        <v>183.88</v>
      </c>
    </row>
    <row r="420" ht="18" customHeight="1" spans="1:14">
      <c r="A420" s="10" t="s">
        <v>735</v>
      </c>
      <c r="B420" s="11" t="s">
        <v>545</v>
      </c>
      <c r="C420" s="10" t="s">
        <v>45</v>
      </c>
      <c r="D420" s="12">
        <v>594.56</v>
      </c>
      <c r="E420" s="13">
        <v>4.19</v>
      </c>
      <c r="F420" s="13">
        <v>2491.21</v>
      </c>
      <c r="G420" s="20" t="s">
        <v>736</v>
      </c>
      <c r="H420" s="11" t="s">
        <v>545</v>
      </c>
      <c r="I420" s="10" t="s">
        <v>45</v>
      </c>
      <c r="J420" s="12">
        <v>479.08</v>
      </c>
      <c r="K420" s="13">
        <v>4.08</v>
      </c>
      <c r="L420" s="13">
        <v>1954.65</v>
      </c>
      <c r="M420" s="13" t="s">
        <v>5</v>
      </c>
      <c r="N420" s="1">
        <f t="shared" si="26"/>
        <v>-536.56</v>
      </c>
    </row>
    <row r="421" ht="18" customHeight="1" spans="1:24">
      <c r="A421" s="10" t="s">
        <v>737</v>
      </c>
      <c r="B421" s="11" t="s">
        <v>51</v>
      </c>
      <c r="C421" s="10" t="s">
        <v>33</v>
      </c>
      <c r="D421" s="12">
        <v>441.38</v>
      </c>
      <c r="E421" s="13">
        <v>116.51</v>
      </c>
      <c r="F421" s="13">
        <v>51425.18</v>
      </c>
      <c r="G421" s="20" t="s">
        <v>738</v>
      </c>
      <c r="H421" s="11" t="s">
        <v>51</v>
      </c>
      <c r="I421" s="10" t="s">
        <v>33</v>
      </c>
      <c r="J421" s="12">
        <v>124.65</v>
      </c>
      <c r="K421" s="13">
        <v>4.84</v>
      </c>
      <c r="L421" s="13">
        <v>603.31</v>
      </c>
      <c r="M421" s="13" t="s">
        <v>5</v>
      </c>
      <c r="N421" s="1">
        <f t="shared" si="26"/>
        <v>-50821.87</v>
      </c>
      <c r="P421" s="1" t="s">
        <v>17</v>
      </c>
      <c r="Q421" s="1" t="s">
        <v>18</v>
      </c>
      <c r="R421" s="1" t="s">
        <v>19</v>
      </c>
      <c r="S421" s="1" t="s">
        <v>20</v>
      </c>
      <c r="T421" s="1" t="s">
        <v>21</v>
      </c>
      <c r="U421" s="1" t="s">
        <v>19</v>
      </c>
      <c r="V421" s="1" t="s">
        <v>30</v>
      </c>
      <c r="W421" s="1" t="s">
        <v>23</v>
      </c>
      <c r="X421" s="1" t="str">
        <f t="shared" ref="X421:X427" si="27">H421&amp;P421&amp;D421&amp;C421&amp;Q421&amp;E421&amp;R421&amp;C421&amp;S421&amp;J421&amp;I421&amp;T421&amp;K421&amp;U421&amp;I421&amp;V421&amp;N421&amp;W421</f>
        <v>回填方送审工程量为441.38m³，送审单价为116.51元/m³，审定工程量为124.65m³，审定单价为4.84元/m³，核减-50821.87元；</v>
      </c>
    </row>
    <row r="422" ht="18" customHeight="1" spans="1:14">
      <c r="A422" s="10" t="s">
        <v>739</v>
      </c>
      <c r="B422" s="11" t="s">
        <v>54</v>
      </c>
      <c r="C422" s="10" t="s">
        <v>45</v>
      </c>
      <c r="D422" s="12">
        <v>168.05</v>
      </c>
      <c r="E422" s="13">
        <v>15.34</v>
      </c>
      <c r="F422" s="13">
        <v>2577.89</v>
      </c>
      <c r="G422" s="20" t="s">
        <v>740</v>
      </c>
      <c r="H422" s="11" t="s">
        <v>56</v>
      </c>
      <c r="I422" s="10" t="s">
        <v>45</v>
      </c>
      <c r="J422" s="12">
        <v>539.43</v>
      </c>
      <c r="K422" s="13">
        <v>6.52</v>
      </c>
      <c r="L422" s="13">
        <v>3517.08</v>
      </c>
      <c r="M422" s="13" t="s">
        <v>5</v>
      </c>
      <c r="N422" s="1">
        <f t="shared" si="26"/>
        <v>939.19</v>
      </c>
    </row>
    <row r="423" ht="18" customHeight="1" spans="1:24">
      <c r="A423" s="10" t="s">
        <v>741</v>
      </c>
      <c r="B423" s="11"/>
      <c r="C423" s="10"/>
      <c r="D423" s="12"/>
      <c r="E423" s="13"/>
      <c r="F423" s="13"/>
      <c r="G423" s="11" t="s">
        <v>742</v>
      </c>
      <c r="H423" s="11" t="s">
        <v>61</v>
      </c>
      <c r="I423" s="10" t="s">
        <v>356</v>
      </c>
      <c r="J423" s="12">
        <v>2157.72</v>
      </c>
      <c r="K423" s="13">
        <v>2.06</v>
      </c>
      <c r="L423" s="13">
        <v>4444.9</v>
      </c>
      <c r="M423" s="13" t="s">
        <v>5</v>
      </c>
      <c r="N423" s="1">
        <f t="shared" si="26"/>
        <v>4444.9</v>
      </c>
      <c r="P423" s="1" t="s">
        <v>293</v>
      </c>
      <c r="Q423" s="1"/>
      <c r="R423" s="1"/>
      <c r="S423" s="1" t="s">
        <v>20</v>
      </c>
      <c r="T423" s="1" t="s">
        <v>21</v>
      </c>
      <c r="U423" s="1" t="s">
        <v>19</v>
      </c>
      <c r="V423" s="1" t="s">
        <v>22</v>
      </c>
      <c r="W423" s="1" t="s">
        <v>23</v>
      </c>
      <c r="X423" s="1" t="str">
        <f>P423&amp;H423&amp;S423&amp;J423&amp;I423&amp;T423&amp;K423&amp;U423&amp;I423&amp;V423&amp;N423&amp;W423</f>
        <v>新增土方运输增（减）m3·km，审定工程量为2157.72m³·km，审定单价为2.06元/m³·km，核增4444.9元；</v>
      </c>
    </row>
    <row r="424" ht="18" customHeight="1" spans="1:24">
      <c r="A424" s="10" t="s">
        <v>743</v>
      </c>
      <c r="B424" s="11" t="s">
        <v>554</v>
      </c>
      <c r="C424" s="10" t="s">
        <v>33</v>
      </c>
      <c r="D424" s="12">
        <v>76.17</v>
      </c>
      <c r="E424" s="13">
        <v>276.06</v>
      </c>
      <c r="F424" s="13">
        <v>21027.49</v>
      </c>
      <c r="G424" s="20" t="s">
        <v>744</v>
      </c>
      <c r="H424" s="11" t="s">
        <v>554</v>
      </c>
      <c r="I424" s="10" t="s">
        <v>33</v>
      </c>
      <c r="J424" s="12">
        <v>56.48</v>
      </c>
      <c r="K424" s="13">
        <v>276.06</v>
      </c>
      <c r="L424" s="13">
        <v>15591.87</v>
      </c>
      <c r="M424" s="13" t="s">
        <v>5</v>
      </c>
      <c r="N424" s="1">
        <f t="shared" si="26"/>
        <v>-5435.62</v>
      </c>
      <c r="P424" s="1" t="s">
        <v>17</v>
      </c>
      <c r="Q424" s="1" t="s">
        <v>18</v>
      </c>
      <c r="R424" s="1" t="s">
        <v>19</v>
      </c>
      <c r="S424" s="1" t="s">
        <v>20</v>
      </c>
      <c r="T424" s="1" t="s">
        <v>21</v>
      </c>
      <c r="U424" s="1" t="s">
        <v>19</v>
      </c>
      <c r="V424" s="1" t="s">
        <v>30</v>
      </c>
      <c r="W424" s="1" t="s">
        <v>23</v>
      </c>
      <c r="X424" s="1" t="str">
        <f t="shared" si="27"/>
        <v>砂垫层送审工程量为76.17m³，送审单价为276.06元/m³，审定工程量为56.48m³，审定单价为276.06元/m³，核减-5435.62元；</v>
      </c>
    </row>
    <row r="425" ht="18" customHeight="1" spans="1:24">
      <c r="A425" s="10" t="s">
        <v>745</v>
      </c>
      <c r="B425" s="11"/>
      <c r="C425" s="10"/>
      <c r="D425" s="12"/>
      <c r="E425" s="13"/>
      <c r="F425" s="13"/>
      <c r="G425" s="20" t="s">
        <v>746</v>
      </c>
      <c r="H425" s="11" t="s">
        <v>557</v>
      </c>
      <c r="I425" s="10" t="s">
        <v>33</v>
      </c>
      <c r="J425" s="12">
        <v>377.97</v>
      </c>
      <c r="K425" s="13">
        <v>125.26</v>
      </c>
      <c r="L425" s="13">
        <v>47344.52</v>
      </c>
      <c r="M425" s="13" t="s">
        <v>5</v>
      </c>
      <c r="N425" s="1">
        <f t="shared" si="26"/>
        <v>47344.52</v>
      </c>
      <c r="P425" s="1" t="s">
        <v>293</v>
      </c>
      <c r="Q425" s="1"/>
      <c r="R425" s="1"/>
      <c r="S425" s="1" t="s">
        <v>20</v>
      </c>
      <c r="T425" s="1" t="s">
        <v>21</v>
      </c>
      <c r="U425" s="1" t="s">
        <v>19</v>
      </c>
      <c r="V425" s="1" t="s">
        <v>22</v>
      </c>
      <c r="W425" s="1" t="s">
        <v>23</v>
      </c>
      <c r="X425" s="1" t="str">
        <f>P425&amp;H425&amp;S425&amp;J425&amp;I425&amp;T425&amp;K425&amp;U425&amp;I425&amp;V425&amp;N425&amp;W425</f>
        <v>新增砂砾回填，审定工程量为377.97m³，审定单价为125.26元/m³，核增47344.52元；</v>
      </c>
    </row>
    <row r="426" ht="18" customHeight="1" spans="1:24">
      <c r="A426" s="10" t="s">
        <v>747</v>
      </c>
      <c r="B426" s="11" t="s">
        <v>559</v>
      </c>
      <c r="C426" s="10" t="s">
        <v>64</v>
      </c>
      <c r="D426" s="12">
        <v>416</v>
      </c>
      <c r="E426" s="13">
        <v>110.32</v>
      </c>
      <c r="F426" s="13">
        <v>45893.12</v>
      </c>
      <c r="G426" s="20" t="s">
        <v>748</v>
      </c>
      <c r="H426" s="11" t="s">
        <v>749</v>
      </c>
      <c r="I426" s="10" t="s">
        <v>64</v>
      </c>
      <c r="J426" s="12">
        <v>416</v>
      </c>
      <c r="K426" s="13">
        <v>97.75</v>
      </c>
      <c r="L426" s="13">
        <v>40664</v>
      </c>
      <c r="M426" s="13" t="s">
        <v>5</v>
      </c>
      <c r="N426" s="1">
        <f t="shared" si="26"/>
        <v>-5229.12</v>
      </c>
      <c r="P426" s="1" t="s">
        <v>17</v>
      </c>
      <c r="Q426" s="1" t="s">
        <v>18</v>
      </c>
      <c r="R426" s="1" t="s">
        <v>19</v>
      </c>
      <c r="S426" s="1" t="s">
        <v>20</v>
      </c>
      <c r="T426" s="1" t="s">
        <v>21</v>
      </c>
      <c r="U426" s="1" t="s">
        <v>19</v>
      </c>
      <c r="V426" s="1" t="s">
        <v>30</v>
      </c>
      <c r="W426" s="1" t="s">
        <v>23</v>
      </c>
      <c r="X426" s="1" t="str">
        <f t="shared" si="27"/>
        <v>HDPE双壁波纹管DN315(环刚度：4KN/m2)送审工程量为416m，送审单价为110.32元/m，审定工程量为416m，审定单价为97.75元/m，核减-5229.12元；</v>
      </c>
    </row>
    <row r="427" ht="18" customHeight="1" spans="1:24">
      <c r="A427" s="10" t="s">
        <v>750</v>
      </c>
      <c r="B427" s="11" t="s">
        <v>561</v>
      </c>
      <c r="C427" s="10" t="s">
        <v>64</v>
      </c>
      <c r="D427" s="12">
        <v>307</v>
      </c>
      <c r="E427" s="13">
        <v>76.07</v>
      </c>
      <c r="F427" s="13">
        <v>23353.49</v>
      </c>
      <c r="G427" s="20" t="s">
        <v>751</v>
      </c>
      <c r="H427" s="11" t="s">
        <v>563</v>
      </c>
      <c r="I427" s="10" t="s">
        <v>64</v>
      </c>
      <c r="J427" s="12">
        <v>307</v>
      </c>
      <c r="K427" s="13">
        <v>50.9</v>
      </c>
      <c r="L427" s="13">
        <v>15626.3</v>
      </c>
      <c r="M427" s="13" t="s">
        <v>5</v>
      </c>
      <c r="N427" s="1">
        <f t="shared" si="26"/>
        <v>-7727.19</v>
      </c>
      <c r="P427" s="1" t="s">
        <v>17</v>
      </c>
      <c r="Q427" s="1" t="s">
        <v>18</v>
      </c>
      <c r="R427" s="1" t="s">
        <v>19</v>
      </c>
      <c r="S427" s="1" t="s">
        <v>20</v>
      </c>
      <c r="T427" s="1" t="s">
        <v>21</v>
      </c>
      <c r="U427" s="1" t="s">
        <v>19</v>
      </c>
      <c r="V427" s="1" t="s">
        <v>30</v>
      </c>
      <c r="W427" s="1" t="s">
        <v>23</v>
      </c>
      <c r="X427" s="1" t="str">
        <f t="shared" si="27"/>
        <v>HDPE双壁波纹管DN225(环刚度：4KN/m2)送审工程量为307m，送审单价为76.07元/m，审定工程量为307m，审定单价为50.9元/m，核减-7727.19元；</v>
      </c>
    </row>
    <row r="428" ht="18" customHeight="1" spans="1:24">
      <c r="A428" s="10" t="s">
        <v>752</v>
      </c>
      <c r="B428" s="11" t="s">
        <v>565</v>
      </c>
      <c r="C428" s="10" t="s">
        <v>64</v>
      </c>
      <c r="D428" s="12">
        <v>495</v>
      </c>
      <c r="E428" s="13">
        <v>29.15</v>
      </c>
      <c r="F428" s="13">
        <v>14429.25</v>
      </c>
      <c r="G428" s="11"/>
      <c r="H428" s="11"/>
      <c r="I428" s="10"/>
      <c r="J428" s="12"/>
      <c r="K428" s="13"/>
      <c r="L428" s="13"/>
      <c r="M428" s="13" t="s">
        <v>5</v>
      </c>
      <c r="N428" s="1">
        <f t="shared" si="26"/>
        <v>-14429.25</v>
      </c>
      <c r="P428" s="1" t="s">
        <v>17</v>
      </c>
      <c r="Q428" s="1" t="s">
        <v>18</v>
      </c>
      <c r="R428" s="1" t="s">
        <v>19</v>
      </c>
      <c r="S428" s="1" t="s">
        <v>266</v>
      </c>
      <c r="T428" s="1"/>
      <c r="U428" s="1"/>
      <c r="V428" s="1" t="s">
        <v>30</v>
      </c>
      <c r="W428" s="1" t="s">
        <v>23</v>
      </c>
      <c r="X428" s="1" t="str">
        <f>B428&amp;P428&amp;D428&amp;C428&amp;Q428&amp;E428&amp;R428&amp;C428&amp;S428&amp;J428&amp;I428&amp;T428&amp;K428&amp;U428&amp;I428&amp;V428&amp;N428&amp;W428</f>
        <v>PVC-U双壁波纹管D110(环刚度：8KN/m2)送审工程量为495m，送审单价为29.15元/m，审定无工程量，核减-14429.25元；</v>
      </c>
    </row>
    <row r="429" ht="18" customHeight="1" spans="1:14">
      <c r="A429" s="10" t="s">
        <v>753</v>
      </c>
      <c r="B429" s="11" t="s">
        <v>567</v>
      </c>
      <c r="C429" s="10" t="s">
        <v>568</v>
      </c>
      <c r="D429" s="12">
        <v>25</v>
      </c>
      <c r="E429" s="13">
        <v>1378.63</v>
      </c>
      <c r="F429" s="13">
        <v>34465.75</v>
      </c>
      <c r="G429" s="20" t="s">
        <v>754</v>
      </c>
      <c r="H429" s="11" t="s">
        <v>567</v>
      </c>
      <c r="I429" s="10" t="s">
        <v>568</v>
      </c>
      <c r="J429" s="12">
        <v>25</v>
      </c>
      <c r="K429" s="13">
        <v>1386.4</v>
      </c>
      <c r="L429" s="13">
        <v>34660</v>
      </c>
      <c r="M429" s="13" t="s">
        <v>5</v>
      </c>
      <c r="N429" s="1">
        <f t="shared" si="26"/>
        <v>194.25</v>
      </c>
    </row>
    <row r="430" ht="18" customHeight="1" spans="1:14">
      <c r="A430" s="10" t="s">
        <v>755</v>
      </c>
      <c r="B430" s="11"/>
      <c r="C430" s="10"/>
      <c r="D430" s="12"/>
      <c r="E430" s="13"/>
      <c r="F430" s="13"/>
      <c r="G430" s="11" t="s">
        <v>756</v>
      </c>
      <c r="H430" s="11" t="s">
        <v>721</v>
      </c>
      <c r="I430" s="10" t="s">
        <v>29</v>
      </c>
      <c r="J430" s="12">
        <v>16.609</v>
      </c>
      <c r="K430" s="13">
        <v>1.09</v>
      </c>
      <c r="L430" s="13">
        <v>18.1</v>
      </c>
      <c r="M430" s="13" t="s">
        <v>5</v>
      </c>
      <c r="N430" s="1">
        <f t="shared" si="26"/>
        <v>18.1</v>
      </c>
    </row>
    <row r="431" ht="18" customHeight="1" spans="1:24">
      <c r="A431" s="10" t="s">
        <v>757</v>
      </c>
      <c r="B431" s="11" t="s">
        <v>32</v>
      </c>
      <c r="C431" s="10" t="s">
        <v>33</v>
      </c>
      <c r="D431" s="12">
        <v>99.69</v>
      </c>
      <c r="E431" s="13">
        <v>49</v>
      </c>
      <c r="F431" s="13">
        <v>4884.81</v>
      </c>
      <c r="G431" s="11" t="s">
        <v>758</v>
      </c>
      <c r="H431" s="11" t="s">
        <v>724</v>
      </c>
      <c r="I431" s="10" t="s">
        <v>29</v>
      </c>
      <c r="J431" s="12">
        <v>3121.55</v>
      </c>
      <c r="K431" s="13">
        <v>1.09</v>
      </c>
      <c r="L431" s="13">
        <v>3402.49</v>
      </c>
      <c r="M431" s="13" t="s">
        <v>5</v>
      </c>
      <c r="N431" s="1">
        <f t="shared" si="26"/>
        <v>-1482.32</v>
      </c>
      <c r="P431" s="1" t="s">
        <v>17</v>
      </c>
      <c r="Q431" s="1" t="s">
        <v>18</v>
      </c>
      <c r="R431" s="1" t="s">
        <v>19</v>
      </c>
      <c r="S431" s="1" t="s">
        <v>20</v>
      </c>
      <c r="T431" s="1" t="s">
        <v>21</v>
      </c>
      <c r="U431" s="1" t="s">
        <v>19</v>
      </c>
      <c r="V431" s="1" t="s">
        <v>30</v>
      </c>
      <c r="W431" s="1" t="s">
        <v>23</v>
      </c>
      <c r="X431" s="1" t="str">
        <f>H431&amp;P431&amp;D431&amp;C431&amp;Q431&amp;E431&amp;R431&amp;C431&amp;S431&amp;J431&amp;I431&amp;T431&amp;K431&amp;U431&amp;I431&amp;V431&amp;N431&amp;W431</f>
        <v>砂长途运输费（思林镇真良村）送审工程量为99.69m³，送审单价为49元/m³，审定工程量为3121.55km.t，审定单价为1.09元/km.t，核减-1482.32元；</v>
      </c>
    </row>
    <row r="432" ht="18" customHeight="1" spans="1:24">
      <c r="A432" s="10" t="s">
        <v>759</v>
      </c>
      <c r="B432" s="11" t="s">
        <v>37</v>
      </c>
      <c r="C432" s="10" t="s">
        <v>33</v>
      </c>
      <c r="D432" s="12">
        <v>577.44</v>
      </c>
      <c r="E432" s="13">
        <v>47.42</v>
      </c>
      <c r="F432" s="13">
        <v>27382.2</v>
      </c>
      <c r="G432" s="11" t="s">
        <v>760</v>
      </c>
      <c r="H432" s="11" t="s">
        <v>727</v>
      </c>
      <c r="I432" s="10" t="s">
        <v>29</v>
      </c>
      <c r="J432" s="12">
        <v>18875.309</v>
      </c>
      <c r="K432" s="13">
        <v>1.09</v>
      </c>
      <c r="L432" s="13">
        <v>20574.09</v>
      </c>
      <c r="M432" s="13" t="s">
        <v>5</v>
      </c>
      <c r="N432" s="1">
        <f t="shared" si="26"/>
        <v>-6808.11</v>
      </c>
      <c r="P432" s="1" t="s">
        <v>17</v>
      </c>
      <c r="Q432" s="1" t="s">
        <v>18</v>
      </c>
      <c r="R432" s="1" t="s">
        <v>19</v>
      </c>
      <c r="S432" s="1" t="s">
        <v>20</v>
      </c>
      <c r="T432" s="1" t="s">
        <v>21</v>
      </c>
      <c r="U432" s="1" t="s">
        <v>19</v>
      </c>
      <c r="V432" s="1" t="s">
        <v>30</v>
      </c>
      <c r="W432" s="1" t="s">
        <v>23</v>
      </c>
      <c r="X432" s="1" t="str">
        <f>H432&amp;P432&amp;D432&amp;C432&amp;Q432&amp;E432&amp;R432&amp;C432&amp;S432&amp;J432&amp;I432&amp;T432&amp;K432&amp;U432&amp;I432&amp;V432&amp;N432&amp;W432</f>
        <v>碎石长途运输费（思林镇真良村）送审工程量为577.44m³，送审单价为47.42元/m³，审定工程量为18875.309km.t，审定单价为1.09元/km.t，核减-6808.11元；</v>
      </c>
    </row>
    <row r="433" ht="18" customHeight="1" spans="1:13">
      <c r="A433" s="14" t="s">
        <v>5</v>
      </c>
      <c r="B433" s="15" t="s">
        <v>82</v>
      </c>
      <c r="C433" s="14" t="s">
        <v>5</v>
      </c>
      <c r="D433" s="16" t="s">
        <v>5</v>
      </c>
      <c r="E433" s="17" t="s">
        <v>5</v>
      </c>
      <c r="F433" s="17"/>
      <c r="G433" s="15" t="s">
        <v>5</v>
      </c>
      <c r="H433" s="15" t="s">
        <v>82</v>
      </c>
      <c r="I433" s="14" t="s">
        <v>5</v>
      </c>
      <c r="J433" s="16" t="s">
        <v>5</v>
      </c>
      <c r="K433" s="17" t="s">
        <v>5</v>
      </c>
      <c r="L433" s="17"/>
      <c r="M433" s="17"/>
    </row>
    <row r="434" ht="18" customHeight="1" spans="1:14">
      <c r="A434" s="10" t="s">
        <v>761</v>
      </c>
      <c r="B434" s="11" t="s">
        <v>373</v>
      </c>
      <c r="C434" s="10" t="s">
        <v>308</v>
      </c>
      <c r="D434" s="12">
        <v>1</v>
      </c>
      <c r="E434" s="13">
        <v>1458.25</v>
      </c>
      <c r="F434" s="13">
        <v>1458.25</v>
      </c>
      <c r="G434" s="11" t="s">
        <v>762</v>
      </c>
      <c r="H434" s="11" t="s">
        <v>307</v>
      </c>
      <c r="I434" s="10" t="s">
        <v>308</v>
      </c>
      <c r="J434" s="12" t="s">
        <v>14</v>
      </c>
      <c r="K434" s="13">
        <v>1431</v>
      </c>
      <c r="L434" s="13">
        <v>1431</v>
      </c>
      <c r="M434" s="13" t="s">
        <v>5</v>
      </c>
      <c r="N434" s="1">
        <f t="shared" si="26"/>
        <v>-27.25</v>
      </c>
    </row>
    <row r="435" ht="18" customHeight="1" spans="1:24">
      <c r="A435" s="10"/>
      <c r="B435" s="11" t="s">
        <v>373</v>
      </c>
      <c r="C435" s="10" t="s">
        <v>308</v>
      </c>
      <c r="D435" s="12">
        <v>1</v>
      </c>
      <c r="E435" s="13">
        <v>1333.31</v>
      </c>
      <c r="F435" s="13">
        <v>1333.31</v>
      </c>
      <c r="G435" s="11"/>
      <c r="H435" s="11"/>
      <c r="I435" s="10"/>
      <c r="J435" s="12"/>
      <c r="K435" s="13"/>
      <c r="L435" s="13"/>
      <c r="M435" s="13"/>
      <c r="N435" s="1">
        <f t="shared" si="26"/>
        <v>-1333.31</v>
      </c>
      <c r="P435" s="1" t="s">
        <v>17</v>
      </c>
      <c r="Q435" s="1" t="s">
        <v>18</v>
      </c>
      <c r="R435" s="1" t="s">
        <v>19</v>
      </c>
      <c r="S435" s="1" t="s">
        <v>266</v>
      </c>
      <c r="T435" s="1"/>
      <c r="U435" s="1"/>
      <c r="V435" s="1" t="s">
        <v>30</v>
      </c>
      <c r="W435" s="1" t="s">
        <v>23</v>
      </c>
      <c r="X435" s="1" t="str">
        <f t="shared" ref="X435:X444" si="28">B435&amp;P435&amp;D435&amp;C435&amp;Q435&amp;E435&amp;R435&amp;C435&amp;S435&amp;J435&amp;I435&amp;T435&amp;K435&amp;U435&amp;I435&amp;V435&amp;N435&amp;W435</f>
        <v>大型机械设备进出场及安拆送审工程量为1台·次，送审单价为1333.31元/台·次，审定无工程量，核减-1333.31元；</v>
      </c>
    </row>
    <row r="436" ht="18" customHeight="1" spans="1:24">
      <c r="A436" s="5" t="s">
        <v>5</v>
      </c>
      <c r="B436" s="6" t="s">
        <v>763</v>
      </c>
      <c r="C436" s="7" t="s">
        <v>5</v>
      </c>
      <c r="D436" s="8" t="s">
        <v>5</v>
      </c>
      <c r="E436" s="9" t="s">
        <v>5</v>
      </c>
      <c r="F436" s="9"/>
      <c r="G436" s="6" t="s">
        <v>5</v>
      </c>
      <c r="H436" s="6" t="s">
        <v>763</v>
      </c>
      <c r="I436" s="7" t="s">
        <v>5</v>
      </c>
      <c r="J436" s="8" t="s">
        <v>5</v>
      </c>
      <c r="K436" s="9" t="s">
        <v>5</v>
      </c>
      <c r="L436" s="9">
        <v>202595.53</v>
      </c>
      <c r="M436" s="18" t="s">
        <v>5</v>
      </c>
      <c r="N436" s="1">
        <f t="shared" si="26"/>
        <v>202595.53</v>
      </c>
      <c r="X436" s="19" t="str">
        <f>H436</f>
        <v>真良村混凝土涵管修建</v>
      </c>
    </row>
    <row r="437" ht="18" customHeight="1" spans="1:13">
      <c r="A437" s="14" t="s">
        <v>5</v>
      </c>
      <c r="B437" s="15" t="s">
        <v>41</v>
      </c>
      <c r="C437" s="14" t="s">
        <v>5</v>
      </c>
      <c r="D437" s="16" t="s">
        <v>5</v>
      </c>
      <c r="E437" s="17" t="s">
        <v>5</v>
      </c>
      <c r="F437" s="17"/>
      <c r="G437" s="15" t="s">
        <v>5</v>
      </c>
      <c r="H437" s="15" t="s">
        <v>41</v>
      </c>
      <c r="I437" s="14" t="s">
        <v>5</v>
      </c>
      <c r="J437" s="16" t="s">
        <v>5</v>
      </c>
      <c r="K437" s="17" t="s">
        <v>5</v>
      </c>
      <c r="L437" s="17"/>
      <c r="M437" s="17"/>
    </row>
    <row r="438" ht="18" customHeight="1" spans="1:24">
      <c r="A438" s="10" t="s">
        <v>764</v>
      </c>
      <c r="B438" s="11" t="s">
        <v>407</v>
      </c>
      <c r="C438" s="10" t="s">
        <v>13</v>
      </c>
      <c r="D438" s="12">
        <v>310.5</v>
      </c>
      <c r="E438" s="13">
        <v>14.75</v>
      </c>
      <c r="F438" s="13">
        <v>4579.88</v>
      </c>
      <c r="G438" s="11"/>
      <c r="H438" s="11"/>
      <c r="I438" s="10"/>
      <c r="J438" s="12"/>
      <c r="K438" s="13"/>
      <c r="L438" s="13"/>
      <c r="M438" s="13" t="s">
        <v>5</v>
      </c>
      <c r="N438" s="1">
        <f>L438-F438</f>
        <v>-4579.88</v>
      </c>
      <c r="P438" s="1" t="s">
        <v>17</v>
      </c>
      <c r="Q438" s="1" t="s">
        <v>18</v>
      </c>
      <c r="R438" s="1" t="s">
        <v>19</v>
      </c>
      <c r="S438" s="1" t="s">
        <v>266</v>
      </c>
      <c r="T438" s="1"/>
      <c r="U438" s="1"/>
      <c r="V438" s="1" t="s">
        <v>30</v>
      </c>
      <c r="W438" s="1" t="s">
        <v>23</v>
      </c>
      <c r="X438" s="1" t="str">
        <f t="shared" si="28"/>
        <v>拆除路面送审工程量为310.5㎡，送审单价为14.75元/㎡，审定无工程量，核减-4579.88元；</v>
      </c>
    </row>
    <row r="439" ht="18" customHeight="1" spans="1:24">
      <c r="A439" s="10" t="s">
        <v>765</v>
      </c>
      <c r="B439" s="11" t="s">
        <v>54</v>
      </c>
      <c r="C439" s="10" t="s">
        <v>33</v>
      </c>
      <c r="D439" s="12">
        <v>55.89</v>
      </c>
      <c r="E439" s="13">
        <v>23.27</v>
      </c>
      <c r="F439" s="13">
        <v>1300.56</v>
      </c>
      <c r="G439" s="11"/>
      <c r="H439" s="11"/>
      <c r="I439" s="10"/>
      <c r="J439" s="12"/>
      <c r="K439" s="13"/>
      <c r="L439" s="13"/>
      <c r="M439" s="13" t="s">
        <v>5</v>
      </c>
      <c r="N439" s="1">
        <f>L439-F439</f>
        <v>-1300.56</v>
      </c>
      <c r="P439" s="1" t="s">
        <v>17</v>
      </c>
      <c r="Q439" s="1" t="s">
        <v>18</v>
      </c>
      <c r="R439" s="1" t="s">
        <v>19</v>
      </c>
      <c r="S439" s="1" t="s">
        <v>266</v>
      </c>
      <c r="T439" s="1"/>
      <c r="U439" s="1"/>
      <c r="V439" s="1" t="s">
        <v>30</v>
      </c>
      <c r="W439" s="1" t="s">
        <v>23</v>
      </c>
      <c r="X439" s="1" t="str">
        <f t="shared" si="28"/>
        <v>余方弃置送审工程量为55.89m³，送审单价为23.27元/m³，审定无工程量，核减-1300.56元；</v>
      </c>
    </row>
    <row r="440" ht="18" customHeight="1" spans="1:24">
      <c r="A440" s="10" t="s">
        <v>766</v>
      </c>
      <c r="B440" s="11" t="s">
        <v>58</v>
      </c>
      <c r="C440" s="10" t="s">
        <v>356</v>
      </c>
      <c r="D440" s="12">
        <v>223.56</v>
      </c>
      <c r="E440" s="13">
        <v>6.3</v>
      </c>
      <c r="F440" s="13">
        <v>1408.43</v>
      </c>
      <c r="G440" s="11"/>
      <c r="H440" s="11"/>
      <c r="I440" s="10"/>
      <c r="J440" s="12"/>
      <c r="K440" s="13"/>
      <c r="L440" s="13"/>
      <c r="M440" s="13" t="s">
        <v>5</v>
      </c>
      <c r="N440" s="1">
        <f>L440-F440</f>
        <v>-1408.43</v>
      </c>
      <c r="P440" s="1" t="s">
        <v>17</v>
      </c>
      <c r="Q440" s="1" t="s">
        <v>18</v>
      </c>
      <c r="R440" s="1" t="s">
        <v>19</v>
      </c>
      <c r="S440" s="1" t="s">
        <v>266</v>
      </c>
      <c r="T440" s="1"/>
      <c r="U440" s="1"/>
      <c r="V440" s="1" t="s">
        <v>30</v>
      </c>
      <c r="W440" s="1" t="s">
        <v>23</v>
      </c>
      <c r="X440" s="1" t="str">
        <f t="shared" si="28"/>
        <v>土石方运输每增1km送审工程量为223.56m³·km，送审单价为6.3元/m³·km，审定无工程量，核减-1408.43元；</v>
      </c>
    </row>
    <row r="441" ht="18" customHeight="1" spans="1:24">
      <c r="A441" s="10" t="s">
        <v>767</v>
      </c>
      <c r="B441" s="11" t="s">
        <v>412</v>
      </c>
      <c r="C441" s="10" t="s">
        <v>13</v>
      </c>
      <c r="D441" s="12">
        <v>310.5</v>
      </c>
      <c r="E441" s="13">
        <v>73.92</v>
      </c>
      <c r="F441" s="13">
        <v>22952.16</v>
      </c>
      <c r="G441" s="11"/>
      <c r="H441" s="11"/>
      <c r="I441" s="10"/>
      <c r="J441" s="12"/>
      <c r="K441" s="13"/>
      <c r="L441" s="13"/>
      <c r="M441" s="13" t="s">
        <v>5</v>
      </c>
      <c r="N441" s="1">
        <f>L441-F441</f>
        <v>-22952.16</v>
      </c>
      <c r="P441" s="1" t="s">
        <v>17</v>
      </c>
      <c r="Q441" s="1" t="s">
        <v>18</v>
      </c>
      <c r="R441" s="1" t="s">
        <v>19</v>
      </c>
      <c r="S441" s="1" t="s">
        <v>266</v>
      </c>
      <c r="T441" s="1"/>
      <c r="U441" s="1"/>
      <c r="V441" s="1" t="s">
        <v>30</v>
      </c>
      <c r="W441" s="1" t="s">
        <v>23</v>
      </c>
      <c r="X441" s="1" t="str">
        <f t="shared" si="28"/>
        <v>水泥混凝土路面恢复送审工程量为310.5㎡，送审单价为73.92元/㎡，审定无工程量，核减-22952.16元；</v>
      </c>
    </row>
    <row r="442" ht="18" customHeight="1" spans="1:14">
      <c r="A442" s="10" t="s">
        <v>768</v>
      </c>
      <c r="B442" s="11" t="s">
        <v>25</v>
      </c>
      <c r="C442" s="10" t="s">
        <v>26</v>
      </c>
      <c r="D442" s="12">
        <v>18.72</v>
      </c>
      <c r="E442" s="13">
        <v>31.61</v>
      </c>
      <c r="F442" s="13">
        <v>591.74</v>
      </c>
      <c r="G442" s="11"/>
      <c r="H442" s="11"/>
      <c r="I442" s="10"/>
      <c r="J442" s="12"/>
      <c r="K442" s="13"/>
      <c r="L442" s="13"/>
      <c r="M442" s="13" t="s">
        <v>5</v>
      </c>
      <c r="N442" s="1">
        <f t="shared" ref="N442:N468" si="29">L442-F442</f>
        <v>-591.74</v>
      </c>
    </row>
    <row r="443" ht="18" customHeight="1" spans="1:24">
      <c r="A443" s="10" t="s">
        <v>769</v>
      </c>
      <c r="B443" s="11" t="s">
        <v>32</v>
      </c>
      <c r="C443" s="10" t="s">
        <v>33</v>
      </c>
      <c r="D443" s="12">
        <v>34.15</v>
      </c>
      <c r="E443" s="13">
        <v>49</v>
      </c>
      <c r="F443" s="13">
        <v>1673.35</v>
      </c>
      <c r="G443" s="11"/>
      <c r="H443" s="11"/>
      <c r="I443" s="10"/>
      <c r="J443" s="12"/>
      <c r="K443" s="13"/>
      <c r="L443" s="13"/>
      <c r="M443" s="13" t="s">
        <v>5</v>
      </c>
      <c r="N443" s="1">
        <f t="shared" si="29"/>
        <v>-1673.35</v>
      </c>
      <c r="P443" s="1" t="s">
        <v>17</v>
      </c>
      <c r="Q443" s="1" t="s">
        <v>18</v>
      </c>
      <c r="R443" s="1" t="s">
        <v>19</v>
      </c>
      <c r="S443" s="1" t="s">
        <v>266</v>
      </c>
      <c r="T443" s="1"/>
      <c r="U443" s="1"/>
      <c r="V443" s="1" t="s">
        <v>30</v>
      </c>
      <c r="W443" s="1" t="s">
        <v>23</v>
      </c>
      <c r="X443" s="1" t="str">
        <f t="shared" si="28"/>
        <v>砂长途运输费送审工程量为34.15m³，送审单价为49元/m³，审定无工程量，核减-1673.35元；</v>
      </c>
    </row>
    <row r="444" ht="18" customHeight="1" spans="1:24">
      <c r="A444" s="10" t="s">
        <v>770</v>
      </c>
      <c r="B444" s="11" t="s">
        <v>37</v>
      </c>
      <c r="C444" s="10" t="s">
        <v>33</v>
      </c>
      <c r="D444" s="12">
        <v>45.72</v>
      </c>
      <c r="E444" s="13">
        <v>47.42</v>
      </c>
      <c r="F444" s="13">
        <v>2168.04</v>
      </c>
      <c r="G444" s="11"/>
      <c r="H444" s="11"/>
      <c r="I444" s="10"/>
      <c r="J444" s="12"/>
      <c r="K444" s="13"/>
      <c r="L444" s="13"/>
      <c r="M444" s="13" t="s">
        <v>5</v>
      </c>
      <c r="N444" s="1">
        <f t="shared" si="29"/>
        <v>-2168.04</v>
      </c>
      <c r="P444" s="1" t="s">
        <v>17</v>
      </c>
      <c r="Q444" s="1" t="s">
        <v>18</v>
      </c>
      <c r="R444" s="1" t="s">
        <v>19</v>
      </c>
      <c r="S444" s="1" t="s">
        <v>266</v>
      </c>
      <c r="T444" s="1"/>
      <c r="U444" s="1"/>
      <c r="V444" s="1" t="s">
        <v>30</v>
      </c>
      <c r="W444" s="1" t="s">
        <v>23</v>
      </c>
      <c r="X444" s="1" t="str">
        <f t="shared" si="28"/>
        <v>碎石长途运输费送审工程量为45.72m³，送审单价为47.42元/m³，审定无工程量，核减-2168.04元；</v>
      </c>
    </row>
    <row r="445" ht="18" customHeight="1" spans="1:24">
      <c r="A445" s="5" t="s">
        <v>5</v>
      </c>
      <c r="B445" s="6" t="s">
        <v>771</v>
      </c>
      <c r="C445" s="7" t="s">
        <v>5</v>
      </c>
      <c r="D445" s="8" t="s">
        <v>5</v>
      </c>
      <c r="E445" s="9" t="s">
        <v>5</v>
      </c>
      <c r="F445" s="9"/>
      <c r="G445" s="6" t="s">
        <v>5</v>
      </c>
      <c r="H445" s="6" t="s">
        <v>771</v>
      </c>
      <c r="I445" s="7" t="s">
        <v>5</v>
      </c>
      <c r="J445" s="8" t="s">
        <v>5</v>
      </c>
      <c r="K445" s="9" t="s">
        <v>5</v>
      </c>
      <c r="L445" s="9">
        <v>90061.66</v>
      </c>
      <c r="M445" s="18" t="s">
        <v>5</v>
      </c>
      <c r="N445" s="1">
        <f t="shared" si="29"/>
        <v>90061.66</v>
      </c>
      <c r="X445" s="19" t="str">
        <f>H445</f>
        <v>真良村化粪池、隔油池建设</v>
      </c>
    </row>
    <row r="446" ht="18" customHeight="1" spans="1:13">
      <c r="A446" s="14" t="s">
        <v>5</v>
      </c>
      <c r="B446" s="15" t="s">
        <v>41</v>
      </c>
      <c r="C446" s="14" t="s">
        <v>5</v>
      </c>
      <c r="D446" s="16" t="s">
        <v>5</v>
      </c>
      <c r="E446" s="17" t="s">
        <v>5</v>
      </c>
      <c r="F446" s="17"/>
      <c r="G446" s="15" t="s">
        <v>5</v>
      </c>
      <c r="H446" s="15" t="s">
        <v>41</v>
      </c>
      <c r="I446" s="14" t="s">
        <v>5</v>
      </c>
      <c r="J446" s="16" t="s">
        <v>5</v>
      </c>
      <c r="K446" s="17" t="s">
        <v>5</v>
      </c>
      <c r="L446" s="17"/>
      <c r="M446" s="17"/>
    </row>
    <row r="447" ht="18" customHeight="1" spans="1:24">
      <c r="A447" s="10" t="s">
        <v>772</v>
      </c>
      <c r="B447" s="11" t="s">
        <v>101</v>
      </c>
      <c r="C447" s="10" t="s">
        <v>33</v>
      </c>
      <c r="D447" s="12">
        <v>357.96</v>
      </c>
      <c r="E447" s="13">
        <v>7.65</v>
      </c>
      <c r="F447" s="13">
        <v>2738.39</v>
      </c>
      <c r="G447" s="20" t="s">
        <v>773</v>
      </c>
      <c r="H447" s="11" t="s">
        <v>543</v>
      </c>
      <c r="I447" s="10" t="s">
        <v>33</v>
      </c>
      <c r="J447" s="12">
        <v>71.54</v>
      </c>
      <c r="K447" s="13">
        <v>10.06</v>
      </c>
      <c r="L447" s="13">
        <v>719.69</v>
      </c>
      <c r="M447" s="13" t="s">
        <v>5</v>
      </c>
      <c r="N447" s="1">
        <f t="shared" si="29"/>
        <v>-2018.7</v>
      </c>
      <c r="P447" s="1" t="s">
        <v>17</v>
      </c>
      <c r="Q447" s="1" t="s">
        <v>18</v>
      </c>
      <c r="R447" s="1" t="s">
        <v>19</v>
      </c>
      <c r="S447" s="1" t="s">
        <v>20</v>
      </c>
      <c r="T447" s="1" t="s">
        <v>21</v>
      </c>
      <c r="U447" s="1" t="s">
        <v>19</v>
      </c>
      <c r="V447" s="1" t="s">
        <v>30</v>
      </c>
      <c r="W447" s="1" t="s">
        <v>23</v>
      </c>
      <c r="X447" s="1" t="str">
        <f t="shared" ref="X447:X451" si="30">H447&amp;P447&amp;D447&amp;C447&amp;Q447&amp;E447&amp;R447&amp;C447&amp;S447&amp;J447&amp;I447&amp;T447&amp;K447&amp;U447&amp;I447&amp;V447&amp;N447&amp;W447</f>
        <v>挖基坑土方（装车）送审工程量为357.96m³，送审单价为7.65元/m³，审定工程量为71.54m³，审定单价为10.06元/m³，核减-2018.7元；</v>
      </c>
    </row>
    <row r="448" ht="18" customHeight="1" spans="1:14">
      <c r="A448" s="10"/>
      <c r="B448" s="11" t="s">
        <v>51</v>
      </c>
      <c r="C448" s="10" t="s">
        <v>45</v>
      </c>
      <c r="D448" s="12">
        <v>207.59</v>
      </c>
      <c r="E448" s="13">
        <v>3.77</v>
      </c>
      <c r="F448" s="13">
        <v>782.61</v>
      </c>
      <c r="G448" s="11"/>
      <c r="H448" s="11"/>
      <c r="I448" s="10"/>
      <c r="J448" s="12"/>
      <c r="K448" s="13"/>
      <c r="L448" s="13"/>
      <c r="M448" s="13"/>
      <c r="N448" s="1">
        <f t="shared" si="29"/>
        <v>-782.61</v>
      </c>
    </row>
    <row r="449" ht="18" customHeight="1" spans="1:14">
      <c r="A449" s="10"/>
      <c r="B449" s="11" t="s">
        <v>51</v>
      </c>
      <c r="C449" s="10" t="s">
        <v>45</v>
      </c>
      <c r="D449" s="12">
        <v>30.28</v>
      </c>
      <c r="E449" s="13">
        <v>13.14</v>
      </c>
      <c r="F449" s="13">
        <v>397.88</v>
      </c>
      <c r="G449" s="11"/>
      <c r="H449" s="11"/>
      <c r="I449" s="10"/>
      <c r="J449" s="12"/>
      <c r="K449" s="13"/>
      <c r="L449" s="13"/>
      <c r="M449" s="13"/>
      <c r="N449" s="1">
        <f t="shared" si="29"/>
        <v>-397.88</v>
      </c>
    </row>
    <row r="450" ht="18" customHeight="1" spans="1:24">
      <c r="A450" s="10" t="s">
        <v>774</v>
      </c>
      <c r="B450" s="11" t="s">
        <v>54</v>
      </c>
      <c r="C450" s="10" t="s">
        <v>33</v>
      </c>
      <c r="D450" s="12">
        <v>150.37</v>
      </c>
      <c r="E450" s="13">
        <v>17.52</v>
      </c>
      <c r="F450" s="13">
        <v>2634.48</v>
      </c>
      <c r="G450" s="11" t="s">
        <v>775</v>
      </c>
      <c r="H450" s="11" t="s">
        <v>61</v>
      </c>
      <c r="I450" s="10" t="s">
        <v>356</v>
      </c>
      <c r="J450" s="12">
        <v>286.16</v>
      </c>
      <c r="K450" s="13">
        <v>1.71</v>
      </c>
      <c r="L450" s="13">
        <v>489.33</v>
      </c>
      <c r="M450" s="13" t="s">
        <v>5</v>
      </c>
      <c r="N450" s="1">
        <f t="shared" si="29"/>
        <v>-2145.15</v>
      </c>
      <c r="P450" s="1" t="s">
        <v>17</v>
      </c>
      <c r="Q450" s="1" t="s">
        <v>18</v>
      </c>
      <c r="R450" s="1" t="s">
        <v>19</v>
      </c>
      <c r="S450" s="1" t="s">
        <v>20</v>
      </c>
      <c r="T450" s="1" t="s">
        <v>21</v>
      </c>
      <c r="U450" s="1" t="s">
        <v>19</v>
      </c>
      <c r="V450" s="1" t="s">
        <v>30</v>
      </c>
      <c r="W450" s="1" t="s">
        <v>23</v>
      </c>
      <c r="X450" s="1" t="str">
        <f t="shared" si="30"/>
        <v>土方运输增（减）m3·km送审工程量为150.37m³，送审单价为17.52元/m³，审定工程量为286.16m³·km，审定单价为1.71元/m³·km，核减-2145.15元；</v>
      </c>
    </row>
    <row r="451" ht="18" customHeight="1" spans="1:24">
      <c r="A451" s="10" t="s">
        <v>776</v>
      </c>
      <c r="B451" s="11" t="s">
        <v>777</v>
      </c>
      <c r="C451" s="10" t="s">
        <v>33</v>
      </c>
      <c r="D451" s="12">
        <v>27.99</v>
      </c>
      <c r="E451" s="13">
        <v>620.26</v>
      </c>
      <c r="F451" s="13">
        <v>17361.08</v>
      </c>
      <c r="G451" s="20" t="s">
        <v>778</v>
      </c>
      <c r="H451" s="11" t="s">
        <v>779</v>
      </c>
      <c r="I451" s="10" t="s">
        <v>33</v>
      </c>
      <c r="J451" s="12">
        <v>1.49</v>
      </c>
      <c r="K451" s="13">
        <v>598.78</v>
      </c>
      <c r="L451" s="13">
        <v>892.18</v>
      </c>
      <c r="M451" s="13" t="s">
        <v>5</v>
      </c>
      <c r="N451" s="1">
        <f t="shared" si="29"/>
        <v>-16468.9</v>
      </c>
      <c r="P451" s="1" t="s">
        <v>17</v>
      </c>
      <c r="Q451" s="1" t="s">
        <v>18</v>
      </c>
      <c r="R451" s="1" t="s">
        <v>19</v>
      </c>
      <c r="S451" s="1" t="s">
        <v>20</v>
      </c>
      <c r="T451" s="1" t="s">
        <v>21</v>
      </c>
      <c r="U451" s="1" t="s">
        <v>19</v>
      </c>
      <c r="V451" s="1" t="s">
        <v>30</v>
      </c>
      <c r="W451" s="1" t="s">
        <v>23</v>
      </c>
      <c r="X451" s="1" t="str">
        <f t="shared" si="30"/>
        <v>井盖砖墙底座送审工程量为27.99m³，送审单价为620.26元/m³，审定工程量为1.49m³，审定单价为598.78元/m³，核减-16468.9元；</v>
      </c>
    </row>
    <row r="452" ht="18" customHeight="1" spans="1:24">
      <c r="A452" s="10"/>
      <c r="B452" s="11" t="s">
        <v>280</v>
      </c>
      <c r="C452" s="10" t="s">
        <v>33</v>
      </c>
      <c r="D452" s="12">
        <v>5.22</v>
      </c>
      <c r="E452" s="13">
        <v>199.9</v>
      </c>
      <c r="F452" s="13">
        <v>1043.48</v>
      </c>
      <c r="G452" s="11"/>
      <c r="H452" s="11"/>
      <c r="I452" s="10"/>
      <c r="J452" s="12"/>
      <c r="K452" s="13"/>
      <c r="L452" s="13"/>
      <c r="M452" s="13"/>
      <c r="N452" s="1">
        <f t="shared" si="29"/>
        <v>-1043.48</v>
      </c>
      <c r="P452" s="1" t="s">
        <v>17</v>
      </c>
      <c r="Q452" s="1" t="s">
        <v>18</v>
      </c>
      <c r="R452" s="1" t="s">
        <v>19</v>
      </c>
      <c r="S452" s="1" t="s">
        <v>266</v>
      </c>
      <c r="T452" s="1"/>
      <c r="U452" s="1"/>
      <c r="V452" s="1" t="s">
        <v>30</v>
      </c>
      <c r="W452" s="1" t="s">
        <v>23</v>
      </c>
      <c r="X452" s="1" t="str">
        <f t="shared" ref="X452:X459" si="31">B452&amp;P452&amp;D452&amp;C452&amp;Q452&amp;E452&amp;R452&amp;C452&amp;S452&amp;J452&amp;I452&amp;T452&amp;K452&amp;U452&amp;I452&amp;V452&amp;N452&amp;W452</f>
        <v>碎石垫层送审工程量为5.22m³，送审单价为199.9元/m³，审定无工程量，核减-1043.48元；</v>
      </c>
    </row>
    <row r="453" ht="18" customHeight="1" spans="1:24">
      <c r="A453" s="10"/>
      <c r="B453" s="11" t="s">
        <v>780</v>
      </c>
      <c r="C453" s="10" t="s">
        <v>33</v>
      </c>
      <c r="D453" s="12">
        <v>9.4</v>
      </c>
      <c r="E453" s="13">
        <v>431.99</v>
      </c>
      <c r="F453" s="13">
        <v>4060.71</v>
      </c>
      <c r="G453" s="11"/>
      <c r="H453" s="11"/>
      <c r="I453" s="10"/>
      <c r="J453" s="12"/>
      <c r="K453" s="13"/>
      <c r="L453" s="13"/>
      <c r="M453" s="13"/>
      <c r="N453" s="1">
        <f t="shared" si="29"/>
        <v>-4060.71</v>
      </c>
      <c r="P453" s="1" t="s">
        <v>17</v>
      </c>
      <c r="Q453" s="1" t="s">
        <v>18</v>
      </c>
      <c r="R453" s="1" t="s">
        <v>19</v>
      </c>
      <c r="S453" s="1" t="s">
        <v>266</v>
      </c>
      <c r="T453" s="1"/>
      <c r="U453" s="1"/>
      <c r="V453" s="1" t="s">
        <v>30</v>
      </c>
      <c r="W453" s="1" t="s">
        <v>23</v>
      </c>
      <c r="X453" s="1" t="str">
        <f t="shared" si="31"/>
        <v>底板送审工程量为9.4m³，送审单价为431.99元/m³，审定无工程量，核减-4060.71元；</v>
      </c>
    </row>
    <row r="454" ht="18" customHeight="1" spans="1:14">
      <c r="A454" s="10"/>
      <c r="B454" s="11" t="s">
        <v>781</v>
      </c>
      <c r="C454" s="10" t="s">
        <v>45</v>
      </c>
      <c r="D454" s="12">
        <v>1.75</v>
      </c>
      <c r="E454" s="13">
        <v>427.63</v>
      </c>
      <c r="F454" s="13">
        <v>748.35</v>
      </c>
      <c r="G454" s="11"/>
      <c r="H454" s="11"/>
      <c r="I454" s="10"/>
      <c r="J454" s="12"/>
      <c r="K454" s="13"/>
      <c r="L454" s="13"/>
      <c r="M454" s="13"/>
      <c r="N454" s="1">
        <f t="shared" si="29"/>
        <v>-748.35</v>
      </c>
    </row>
    <row r="455" ht="18" customHeight="1" spans="1:14">
      <c r="A455" s="10"/>
      <c r="B455" s="11" t="s">
        <v>782</v>
      </c>
      <c r="C455" s="10" t="s">
        <v>45</v>
      </c>
      <c r="D455" s="12">
        <v>0.4</v>
      </c>
      <c r="E455" s="13">
        <v>624.86</v>
      </c>
      <c r="F455" s="13">
        <v>249.94</v>
      </c>
      <c r="G455" s="11"/>
      <c r="H455" s="11"/>
      <c r="I455" s="10"/>
      <c r="J455" s="12"/>
      <c r="K455" s="13"/>
      <c r="L455" s="13"/>
      <c r="M455" s="13"/>
      <c r="N455" s="1">
        <f t="shared" si="29"/>
        <v>-249.94</v>
      </c>
    </row>
    <row r="456" ht="18" customHeight="1" spans="1:14">
      <c r="A456" s="10"/>
      <c r="B456" s="11" t="s">
        <v>783</v>
      </c>
      <c r="C456" s="10" t="s">
        <v>26</v>
      </c>
      <c r="D456" s="12">
        <v>0.023</v>
      </c>
      <c r="E456" s="13">
        <v>5113.83</v>
      </c>
      <c r="F456" s="13">
        <v>117.62</v>
      </c>
      <c r="G456" s="11"/>
      <c r="H456" s="11"/>
      <c r="I456" s="10"/>
      <c r="J456" s="12"/>
      <c r="K456" s="13"/>
      <c r="L456" s="13"/>
      <c r="M456" s="13"/>
      <c r="N456" s="1">
        <f t="shared" si="29"/>
        <v>-117.62</v>
      </c>
    </row>
    <row r="457" ht="18" customHeight="1" spans="1:24">
      <c r="A457" s="10"/>
      <c r="B457" s="11" t="s">
        <v>223</v>
      </c>
      <c r="C457" s="10" t="s">
        <v>26</v>
      </c>
      <c r="D457" s="12">
        <v>0.926</v>
      </c>
      <c r="E457" s="13">
        <v>4842.9</v>
      </c>
      <c r="F457" s="13">
        <v>4484.53</v>
      </c>
      <c r="G457" s="11"/>
      <c r="H457" s="11"/>
      <c r="I457" s="10"/>
      <c r="J457" s="12"/>
      <c r="K457" s="13"/>
      <c r="L457" s="13"/>
      <c r="M457" s="13"/>
      <c r="N457" s="1">
        <f t="shared" si="29"/>
        <v>-4484.53</v>
      </c>
      <c r="P457" s="1" t="s">
        <v>17</v>
      </c>
      <c r="Q457" s="1" t="s">
        <v>18</v>
      </c>
      <c r="R457" s="1" t="s">
        <v>19</v>
      </c>
      <c r="S457" s="1" t="s">
        <v>266</v>
      </c>
      <c r="T457" s="1"/>
      <c r="U457" s="1"/>
      <c r="V457" s="1" t="s">
        <v>30</v>
      </c>
      <c r="W457" s="1" t="s">
        <v>23</v>
      </c>
      <c r="X457" s="1" t="str">
        <f t="shared" si="31"/>
        <v>现浇构件螺纹钢制安 10以上送审工程量为0.926t，送审单价为4842.9元/t，审定无工程量，核减-4484.53元；</v>
      </c>
    </row>
    <row r="458" ht="18" customHeight="1" spans="1:24">
      <c r="A458" s="10"/>
      <c r="B458" s="11" t="s">
        <v>784</v>
      </c>
      <c r="C458" s="10" t="s">
        <v>13</v>
      </c>
      <c r="D458" s="12">
        <v>165.8</v>
      </c>
      <c r="E458" s="13">
        <v>26.4</v>
      </c>
      <c r="F458" s="13">
        <v>4377.12</v>
      </c>
      <c r="G458" s="11"/>
      <c r="H458" s="11"/>
      <c r="I458" s="10"/>
      <c r="J458" s="12"/>
      <c r="K458" s="13"/>
      <c r="L458" s="13"/>
      <c r="M458" s="13"/>
      <c r="N458" s="1">
        <f t="shared" si="29"/>
        <v>-4377.12</v>
      </c>
      <c r="P458" s="1" t="s">
        <v>17</v>
      </c>
      <c r="Q458" s="1" t="s">
        <v>18</v>
      </c>
      <c r="R458" s="1" t="s">
        <v>19</v>
      </c>
      <c r="S458" s="1" t="s">
        <v>266</v>
      </c>
      <c r="T458" s="1"/>
      <c r="U458" s="1"/>
      <c r="V458" s="1" t="s">
        <v>30</v>
      </c>
      <c r="W458" s="1" t="s">
        <v>23</v>
      </c>
      <c r="X458" s="1" t="str">
        <f t="shared" si="31"/>
        <v>池内抹灰送审工程量为165.8㎡，送审单价为26.4元/㎡，审定无工程量，核减-4377.12元；</v>
      </c>
    </row>
    <row r="459" ht="18" customHeight="1" spans="1:24">
      <c r="A459" s="10"/>
      <c r="B459" s="11" t="s">
        <v>785</v>
      </c>
      <c r="C459" s="10" t="s">
        <v>13</v>
      </c>
      <c r="D459" s="12">
        <v>65.5</v>
      </c>
      <c r="E459" s="13">
        <v>35.28</v>
      </c>
      <c r="F459" s="13">
        <v>2310.84</v>
      </c>
      <c r="G459" s="11"/>
      <c r="H459" s="11"/>
      <c r="I459" s="10"/>
      <c r="J459" s="12"/>
      <c r="K459" s="13"/>
      <c r="L459" s="13"/>
      <c r="M459" s="13"/>
      <c r="N459" s="1">
        <f t="shared" si="29"/>
        <v>-2310.84</v>
      </c>
      <c r="P459" s="1" t="s">
        <v>17</v>
      </c>
      <c r="Q459" s="1" t="s">
        <v>18</v>
      </c>
      <c r="R459" s="1" t="s">
        <v>19</v>
      </c>
      <c r="S459" s="1" t="s">
        <v>266</v>
      </c>
      <c r="T459" s="1"/>
      <c r="U459" s="1"/>
      <c r="V459" s="1" t="s">
        <v>30</v>
      </c>
      <c r="W459" s="1" t="s">
        <v>23</v>
      </c>
      <c r="X459" s="1" t="str">
        <f t="shared" si="31"/>
        <v>池外壁抹灰送审工程量为65.5㎡，送审单价为35.28元/㎡，审定无工程量，核减-2310.84元；</v>
      </c>
    </row>
    <row r="460" ht="18" customHeight="1" spans="1:14">
      <c r="A460" s="10" t="s">
        <v>786</v>
      </c>
      <c r="B460" s="11" t="s">
        <v>787</v>
      </c>
      <c r="C460" s="10" t="s">
        <v>592</v>
      </c>
      <c r="D460" s="12">
        <v>1</v>
      </c>
      <c r="E460" s="13">
        <v>41924.87</v>
      </c>
      <c r="F460" s="13">
        <v>41924.87</v>
      </c>
      <c r="G460" s="11" t="s">
        <v>788</v>
      </c>
      <c r="H460" s="11" t="s">
        <v>589</v>
      </c>
      <c r="I460" s="10" t="s">
        <v>592</v>
      </c>
      <c r="J460" s="12">
        <v>1</v>
      </c>
      <c r="K460" s="13">
        <v>42001.65</v>
      </c>
      <c r="L460" s="13">
        <v>42001.65</v>
      </c>
      <c r="M460" s="13" t="s">
        <v>5</v>
      </c>
      <c r="N460" s="1">
        <f t="shared" si="29"/>
        <v>76.7799999999988</v>
      </c>
    </row>
    <row r="461" ht="18" customHeight="1" spans="1:24">
      <c r="A461" s="10"/>
      <c r="B461" s="11" t="s">
        <v>789</v>
      </c>
      <c r="C461" s="10" t="s">
        <v>13</v>
      </c>
      <c r="D461" s="12">
        <v>19.9</v>
      </c>
      <c r="E461" s="13">
        <v>58.91</v>
      </c>
      <c r="F461" s="13">
        <v>1172.31</v>
      </c>
      <c r="G461" s="11"/>
      <c r="H461" s="11"/>
      <c r="I461" s="10"/>
      <c r="J461" s="12"/>
      <c r="K461" s="13"/>
      <c r="L461" s="13"/>
      <c r="M461" s="13"/>
      <c r="N461" s="1">
        <f t="shared" si="29"/>
        <v>-1172.31</v>
      </c>
      <c r="P461" s="1" t="s">
        <v>17</v>
      </c>
      <c r="Q461" s="1" t="s">
        <v>18</v>
      </c>
      <c r="R461" s="1" t="s">
        <v>19</v>
      </c>
      <c r="S461" s="1" t="s">
        <v>266</v>
      </c>
      <c r="T461" s="1"/>
      <c r="U461" s="1"/>
      <c r="V461" s="1" t="s">
        <v>30</v>
      </c>
      <c r="W461" s="1" t="s">
        <v>23</v>
      </c>
      <c r="X461" s="1" t="str">
        <f>B461&amp;P461&amp;D461&amp;C461&amp;Q461&amp;E461&amp;R461&amp;C461&amp;S461&amp;J461&amp;I461&amp;T461&amp;K461&amp;U461&amp;I461&amp;V461&amp;N461&amp;W461</f>
        <v>栽植美人蕉送审工程量为19.9㎡，送审单价为58.91元/㎡，审定无工程量，核减-1172.31元；</v>
      </c>
    </row>
    <row r="462" ht="18" customHeight="1" spans="1:14">
      <c r="A462" s="10"/>
      <c r="B462" s="11" t="s">
        <v>591</v>
      </c>
      <c r="C462" s="10" t="s">
        <v>592</v>
      </c>
      <c r="D462" s="12">
        <v>1</v>
      </c>
      <c r="E462" s="13">
        <v>396.55</v>
      </c>
      <c r="F462" s="13">
        <v>396.55</v>
      </c>
      <c r="G462" s="11"/>
      <c r="H462" s="11"/>
      <c r="I462" s="10"/>
      <c r="J462" s="12"/>
      <c r="K462" s="13"/>
      <c r="L462" s="13"/>
      <c r="M462" s="13"/>
      <c r="N462" s="1">
        <f t="shared" si="29"/>
        <v>-396.55</v>
      </c>
    </row>
    <row r="463" ht="18" customHeight="1" spans="1:14">
      <c r="A463" s="10"/>
      <c r="B463" s="11" t="s">
        <v>790</v>
      </c>
      <c r="C463" s="10" t="s">
        <v>791</v>
      </c>
      <c r="D463" s="12">
        <v>1</v>
      </c>
      <c r="E463" s="13">
        <v>1000</v>
      </c>
      <c r="F463" s="13">
        <v>1000</v>
      </c>
      <c r="G463" s="11"/>
      <c r="H463" s="11"/>
      <c r="I463" s="10"/>
      <c r="J463" s="12"/>
      <c r="K463" s="13"/>
      <c r="L463" s="13"/>
      <c r="M463" s="13"/>
      <c r="N463" s="1">
        <f t="shared" si="29"/>
        <v>-1000</v>
      </c>
    </row>
    <row r="464" ht="18" customHeight="1" spans="1:24">
      <c r="A464" s="10"/>
      <c r="B464" s="11" t="s">
        <v>792</v>
      </c>
      <c r="C464" s="10" t="s">
        <v>312</v>
      </c>
      <c r="D464" s="12">
        <v>1</v>
      </c>
      <c r="E464" s="13">
        <v>1500</v>
      </c>
      <c r="F464" s="13">
        <v>1500</v>
      </c>
      <c r="G464" s="11"/>
      <c r="H464" s="11"/>
      <c r="I464" s="10"/>
      <c r="J464" s="12"/>
      <c r="K464" s="13"/>
      <c r="L464" s="13"/>
      <c r="M464" s="13"/>
      <c r="N464" s="1">
        <f t="shared" si="29"/>
        <v>-1500</v>
      </c>
      <c r="P464" s="1" t="s">
        <v>17</v>
      </c>
      <c r="Q464" s="1" t="s">
        <v>18</v>
      </c>
      <c r="R464" s="1" t="s">
        <v>19</v>
      </c>
      <c r="S464" s="1" t="s">
        <v>266</v>
      </c>
      <c r="T464" s="1"/>
      <c r="U464" s="1"/>
      <c r="V464" s="1" t="s">
        <v>30</v>
      </c>
      <c r="W464" s="1" t="s">
        <v>23</v>
      </c>
      <c r="X464" s="1" t="str">
        <f t="shared" ref="X463:X468" si="32">B464&amp;P464&amp;D464&amp;C464&amp;Q464&amp;E464&amp;R464&amp;C464&amp;S464&amp;J464&amp;I464&amp;T464&amp;K464&amp;U464&amp;I464&amp;V464&amp;N464&amp;W464</f>
        <v>手摇泵送审工程量为1台，送审单价为1500元/台，审定无工程量，核减-1500元；</v>
      </c>
    </row>
    <row r="465" ht="18" customHeight="1" spans="1:24">
      <c r="A465" s="10"/>
      <c r="B465" s="11" t="s">
        <v>793</v>
      </c>
      <c r="C465" s="10" t="s">
        <v>64</v>
      </c>
      <c r="D465" s="12">
        <v>29</v>
      </c>
      <c r="E465" s="13">
        <v>298.94</v>
      </c>
      <c r="F465" s="13">
        <v>8669.26</v>
      </c>
      <c r="G465" s="11"/>
      <c r="H465" s="11"/>
      <c r="I465" s="10"/>
      <c r="J465" s="12"/>
      <c r="K465" s="13"/>
      <c r="L465" s="13"/>
      <c r="M465" s="13"/>
      <c r="N465" s="1">
        <f t="shared" si="29"/>
        <v>-8669.26</v>
      </c>
      <c r="P465" s="1" t="s">
        <v>17</v>
      </c>
      <c r="Q465" s="1" t="s">
        <v>18</v>
      </c>
      <c r="R465" s="1" t="s">
        <v>19</v>
      </c>
      <c r="S465" s="1" t="s">
        <v>266</v>
      </c>
      <c r="T465" s="1"/>
      <c r="U465" s="1"/>
      <c r="V465" s="1" t="s">
        <v>30</v>
      </c>
      <c r="W465" s="1" t="s">
        <v>23</v>
      </c>
      <c r="X465" s="1" t="str">
        <f t="shared" si="32"/>
        <v>不锈钢栏杆送审工程量为29m，送审单价为298.94元/m，审定无工程量，核减-8669.26元；</v>
      </c>
    </row>
    <row r="466" ht="18" customHeight="1" spans="1:14">
      <c r="A466" s="10"/>
      <c r="B466" s="11" t="s">
        <v>593</v>
      </c>
      <c r="C466" s="10" t="s">
        <v>13</v>
      </c>
      <c r="D466" s="12">
        <v>19.9</v>
      </c>
      <c r="E466" s="13">
        <v>50</v>
      </c>
      <c r="F466" s="13">
        <v>995</v>
      </c>
      <c r="G466" s="11"/>
      <c r="H466" s="11"/>
      <c r="I466" s="10"/>
      <c r="J466" s="12"/>
      <c r="K466" s="13"/>
      <c r="L466" s="13"/>
      <c r="M466" s="13"/>
      <c r="N466" s="1">
        <f t="shared" si="29"/>
        <v>-995</v>
      </c>
    </row>
    <row r="467" ht="18" customHeight="1" spans="1:24">
      <c r="A467" s="10"/>
      <c r="B467" s="11" t="s">
        <v>794</v>
      </c>
      <c r="C467" s="10" t="s">
        <v>33</v>
      </c>
      <c r="D467" s="12">
        <v>31.85</v>
      </c>
      <c r="E467" s="13">
        <v>743</v>
      </c>
      <c r="F467" s="13">
        <v>23664.55</v>
      </c>
      <c r="G467" s="11"/>
      <c r="H467" s="11"/>
      <c r="I467" s="10"/>
      <c r="J467" s="12"/>
      <c r="K467" s="13"/>
      <c r="L467" s="13"/>
      <c r="M467" s="13"/>
      <c r="N467" s="1">
        <f t="shared" si="29"/>
        <v>-23664.55</v>
      </c>
      <c r="P467" s="1" t="s">
        <v>17</v>
      </c>
      <c r="Q467" s="1" t="s">
        <v>18</v>
      </c>
      <c r="R467" s="1" t="s">
        <v>19</v>
      </c>
      <c r="S467" s="1" t="s">
        <v>266</v>
      </c>
      <c r="T467" s="1"/>
      <c r="U467" s="1"/>
      <c r="V467" s="1" t="s">
        <v>30</v>
      </c>
      <c r="W467" s="1" t="s">
        <v>23</v>
      </c>
      <c r="X467" s="1" t="str">
        <f t="shared" si="32"/>
        <v>深度发酵微生物固化陶瓷填料送审工程量为31.85m³，送审单价为743元/m³，审定无工程量，核减-23664.55元；</v>
      </c>
    </row>
    <row r="468" ht="18" customHeight="1" spans="1:24">
      <c r="A468" s="10"/>
      <c r="B468" s="11" t="s">
        <v>594</v>
      </c>
      <c r="C468" s="10" t="s">
        <v>592</v>
      </c>
      <c r="D468" s="12">
        <v>33</v>
      </c>
      <c r="E468" s="13">
        <v>630</v>
      </c>
      <c r="F468" s="13">
        <v>20790</v>
      </c>
      <c r="G468" s="11"/>
      <c r="H468" s="11"/>
      <c r="I468" s="10"/>
      <c r="J468" s="12"/>
      <c r="K468" s="13"/>
      <c r="L468" s="13"/>
      <c r="M468" s="13"/>
      <c r="N468" s="1">
        <f t="shared" si="29"/>
        <v>-20790</v>
      </c>
      <c r="P468" s="1" t="s">
        <v>17</v>
      </c>
      <c r="Q468" s="1" t="s">
        <v>18</v>
      </c>
      <c r="R468" s="1" t="s">
        <v>19</v>
      </c>
      <c r="S468" s="1" t="s">
        <v>266</v>
      </c>
      <c r="T468" s="1"/>
      <c r="U468" s="1"/>
      <c r="V468" s="1" t="s">
        <v>30</v>
      </c>
      <c r="W468" s="1" t="s">
        <v>23</v>
      </c>
      <c r="X468" s="1" t="str">
        <f t="shared" si="32"/>
        <v>隔油池送审工程量为33个，送审单价为630元/个，审定无工程量，核减-20790元；</v>
      </c>
    </row>
    <row r="469" ht="18" customHeight="1" spans="1:14">
      <c r="A469" s="10"/>
      <c r="B469" s="11"/>
      <c r="C469" s="10"/>
      <c r="D469" s="12"/>
      <c r="E469" s="13"/>
      <c r="F469" s="13"/>
      <c r="G469" s="11" t="s">
        <v>795</v>
      </c>
      <c r="H469" s="11" t="s">
        <v>796</v>
      </c>
      <c r="I469" s="10" t="s">
        <v>29</v>
      </c>
      <c r="J469" s="12">
        <v>25.313</v>
      </c>
      <c r="K469" s="13">
        <v>1</v>
      </c>
      <c r="L469" s="13">
        <v>25.31</v>
      </c>
      <c r="M469" s="13"/>
      <c r="N469" s="1">
        <f t="shared" ref="N469:N472" si="33">L469-F469</f>
        <v>25.31</v>
      </c>
    </row>
    <row r="470" ht="18" customHeight="1" spans="1:14">
      <c r="A470" s="10"/>
      <c r="B470" s="11" t="s">
        <v>25</v>
      </c>
      <c r="C470" s="10" t="s">
        <v>26</v>
      </c>
      <c r="D470" s="12">
        <v>7</v>
      </c>
      <c r="E470" s="13">
        <v>29</v>
      </c>
      <c r="F470" s="13">
        <v>203</v>
      </c>
      <c r="G470" s="11" t="s">
        <v>797</v>
      </c>
      <c r="H470" s="11" t="s">
        <v>721</v>
      </c>
      <c r="I470" s="10" t="s">
        <v>29</v>
      </c>
      <c r="J470" s="12">
        <v>141.797</v>
      </c>
      <c r="K470" s="13">
        <v>1</v>
      </c>
      <c r="L470" s="13">
        <v>141.8</v>
      </c>
      <c r="M470" s="13"/>
      <c r="N470" s="1">
        <f t="shared" si="33"/>
        <v>-61.2</v>
      </c>
    </row>
    <row r="471" ht="18" customHeight="1" spans="1:14">
      <c r="A471" s="10"/>
      <c r="B471" s="11" t="s">
        <v>32</v>
      </c>
      <c r="C471" s="10" t="s">
        <v>45</v>
      </c>
      <c r="D471" s="12">
        <v>23</v>
      </c>
      <c r="E471" s="13">
        <v>44.95</v>
      </c>
      <c r="F471" s="13">
        <v>1033.85</v>
      </c>
      <c r="G471" s="11" t="s">
        <v>798</v>
      </c>
      <c r="H471" s="11" t="s">
        <v>724</v>
      </c>
      <c r="I471" s="10" t="s">
        <v>29</v>
      </c>
      <c r="J471" s="12">
        <v>801.595</v>
      </c>
      <c r="K471" s="13">
        <v>1</v>
      </c>
      <c r="L471" s="13">
        <v>801.6</v>
      </c>
      <c r="M471" s="13"/>
      <c r="N471" s="1">
        <f t="shared" si="33"/>
        <v>-232.25</v>
      </c>
    </row>
    <row r="472" ht="18" customHeight="1" spans="1:14">
      <c r="A472" s="10"/>
      <c r="B472" s="11" t="s">
        <v>37</v>
      </c>
      <c r="C472" s="10" t="s">
        <v>45</v>
      </c>
      <c r="D472" s="12">
        <v>16</v>
      </c>
      <c r="E472" s="13">
        <v>43.5</v>
      </c>
      <c r="F472" s="13">
        <v>696</v>
      </c>
      <c r="G472" s="11" t="s">
        <v>799</v>
      </c>
      <c r="H472" s="11" t="s">
        <v>727</v>
      </c>
      <c r="I472" s="10" t="s">
        <v>29</v>
      </c>
      <c r="J472" s="12">
        <v>477.9</v>
      </c>
      <c r="K472" s="13">
        <v>1</v>
      </c>
      <c r="L472" s="13">
        <v>477.9</v>
      </c>
      <c r="M472" s="13"/>
      <c r="N472" s="1">
        <f t="shared" si="33"/>
        <v>-218.1</v>
      </c>
    </row>
    <row r="473" ht="18" customHeight="1" spans="1:13">
      <c r="A473" s="14" t="s">
        <v>5</v>
      </c>
      <c r="B473" s="15" t="s">
        <v>82</v>
      </c>
      <c r="C473" s="14" t="s">
        <v>5</v>
      </c>
      <c r="D473" s="16" t="s">
        <v>5</v>
      </c>
      <c r="E473" s="17" t="s">
        <v>5</v>
      </c>
      <c r="F473" s="17"/>
      <c r="G473" s="15" t="s">
        <v>5</v>
      </c>
      <c r="H473" s="15" t="s">
        <v>82</v>
      </c>
      <c r="I473" s="14" t="s">
        <v>5</v>
      </c>
      <c r="J473" s="16" t="s">
        <v>5</v>
      </c>
      <c r="K473" s="17" t="s">
        <v>5</v>
      </c>
      <c r="L473" s="17"/>
      <c r="M473" s="17" t="s">
        <v>5</v>
      </c>
    </row>
    <row r="474" ht="18" customHeight="1" spans="1:24">
      <c r="A474" s="10"/>
      <c r="B474" s="11" t="s">
        <v>800</v>
      </c>
      <c r="C474" s="10" t="s">
        <v>13</v>
      </c>
      <c r="D474" s="12">
        <v>68.68</v>
      </c>
      <c r="E474" s="13">
        <v>24.15</v>
      </c>
      <c r="F474" s="13">
        <v>1658.62</v>
      </c>
      <c r="G474" s="11"/>
      <c r="H474" s="11"/>
      <c r="I474" s="10"/>
      <c r="J474" s="12"/>
      <c r="K474" s="13"/>
      <c r="L474" s="13"/>
      <c r="M474" s="13"/>
      <c r="N474" s="1">
        <f t="shared" ref="N474:N476" si="34">L474-F474</f>
        <v>-1658.62</v>
      </c>
      <c r="P474" s="1" t="s">
        <v>17</v>
      </c>
      <c r="Q474" s="1" t="s">
        <v>18</v>
      </c>
      <c r="R474" s="1" t="s">
        <v>19</v>
      </c>
      <c r="S474" s="1" t="s">
        <v>266</v>
      </c>
      <c r="T474" s="1"/>
      <c r="U474" s="1"/>
      <c r="V474" s="1" t="s">
        <v>30</v>
      </c>
      <c r="W474" s="1" t="s">
        <v>23</v>
      </c>
      <c r="X474" s="1" t="str">
        <f>B474&amp;P474&amp;D474&amp;C474&amp;Q474&amp;E474&amp;R474&amp;C474&amp;S474&amp;J474&amp;I474&amp;T474&amp;K474&amp;U474&amp;I474&amp;V474&amp;N474&amp;W474</f>
        <v>外脚手架送审工程量为68.68㎡，送审单价为24.15元/㎡，审定无工程量，核减-1658.62元；</v>
      </c>
    </row>
    <row r="475" ht="18" customHeight="1" spans="1:14">
      <c r="A475" s="10"/>
      <c r="B475" s="11" t="s">
        <v>801</v>
      </c>
      <c r="C475" s="10" t="s">
        <v>13</v>
      </c>
      <c r="D475" s="12">
        <v>5.23</v>
      </c>
      <c r="E475" s="13">
        <v>53.08</v>
      </c>
      <c r="F475" s="13">
        <v>277.61</v>
      </c>
      <c r="G475" s="11"/>
      <c r="H475" s="11"/>
      <c r="I475" s="10"/>
      <c r="J475" s="12"/>
      <c r="K475" s="13"/>
      <c r="L475" s="13"/>
      <c r="M475" s="13"/>
      <c r="N475" s="1">
        <f t="shared" si="34"/>
        <v>-277.61</v>
      </c>
    </row>
    <row r="476" ht="18" customHeight="1" spans="1:14">
      <c r="A476" s="10"/>
      <c r="B476" s="11" t="s">
        <v>802</v>
      </c>
      <c r="C476" s="10" t="s">
        <v>45</v>
      </c>
      <c r="D476" s="12">
        <v>0.4</v>
      </c>
      <c r="E476" s="13">
        <v>172.44</v>
      </c>
      <c r="F476" s="13">
        <v>68.98</v>
      </c>
      <c r="G476" s="11"/>
      <c r="H476" s="11"/>
      <c r="I476" s="10"/>
      <c r="J476" s="12"/>
      <c r="K476" s="13"/>
      <c r="L476" s="13"/>
      <c r="M476" s="13"/>
      <c r="N476" s="1">
        <f t="shared" si="34"/>
        <v>-68.98</v>
      </c>
    </row>
    <row r="477" ht="18" customHeight="1" spans="1:24">
      <c r="A477" s="5" t="s">
        <v>5</v>
      </c>
      <c r="B477" s="6" t="s">
        <v>803</v>
      </c>
      <c r="C477" s="7" t="s">
        <v>5</v>
      </c>
      <c r="D477" s="8" t="s">
        <v>5</v>
      </c>
      <c r="E477" s="9" t="s">
        <v>5</v>
      </c>
      <c r="F477" s="9"/>
      <c r="G477" s="6" t="s">
        <v>5</v>
      </c>
      <c r="H477" s="6" t="s">
        <v>803</v>
      </c>
      <c r="I477" s="7" t="s">
        <v>5</v>
      </c>
      <c r="J477" s="8" t="s">
        <v>5</v>
      </c>
      <c r="K477" s="9" t="s">
        <v>5</v>
      </c>
      <c r="L477" s="9">
        <v>66.1</v>
      </c>
      <c r="M477" s="18" t="s">
        <v>5</v>
      </c>
      <c r="N477" s="1">
        <f>SUM(N479:N487)</f>
        <v>-1566.2</v>
      </c>
      <c r="R477" s="19"/>
      <c r="S477" s="19"/>
      <c r="X477" s="19" t="str">
        <f>H477</f>
        <v>真良村简介牌工程</v>
      </c>
    </row>
    <row r="478" ht="18" customHeight="1" spans="1:13">
      <c r="A478" s="14" t="s">
        <v>5</v>
      </c>
      <c r="B478" s="15" t="s">
        <v>41</v>
      </c>
      <c r="C478" s="14" t="s">
        <v>5</v>
      </c>
      <c r="D478" s="16" t="s">
        <v>5</v>
      </c>
      <c r="E478" s="17" t="s">
        <v>5</v>
      </c>
      <c r="F478" s="17"/>
      <c r="G478" s="15" t="s">
        <v>5</v>
      </c>
      <c r="H478" s="15" t="s">
        <v>41</v>
      </c>
      <c r="I478" s="14" t="s">
        <v>5</v>
      </c>
      <c r="J478" s="16" t="s">
        <v>5</v>
      </c>
      <c r="K478" s="17" t="s">
        <v>5</v>
      </c>
      <c r="L478" s="17"/>
      <c r="M478" s="17"/>
    </row>
    <row r="479" ht="18" customHeight="1" spans="1:14">
      <c r="A479" s="10" t="s">
        <v>804</v>
      </c>
      <c r="B479" s="11" t="s">
        <v>101</v>
      </c>
      <c r="C479" s="10" t="s">
        <v>45</v>
      </c>
      <c r="D479" s="12">
        <v>0.05</v>
      </c>
      <c r="E479" s="13">
        <v>34.7</v>
      </c>
      <c r="F479" s="13">
        <v>1.74</v>
      </c>
      <c r="G479" s="11"/>
      <c r="H479" s="11"/>
      <c r="I479" s="10"/>
      <c r="J479" s="12"/>
      <c r="K479" s="13"/>
      <c r="L479" s="13"/>
      <c r="M479" s="13" t="s">
        <v>5</v>
      </c>
      <c r="N479" s="1">
        <f t="shared" ref="N477:N493" si="35">L479-F479</f>
        <v>-1.74</v>
      </c>
    </row>
    <row r="480" ht="18" customHeight="1" spans="1:14">
      <c r="A480" s="10" t="s">
        <v>805</v>
      </c>
      <c r="B480" s="11" t="s">
        <v>169</v>
      </c>
      <c r="C480" s="10" t="s">
        <v>45</v>
      </c>
      <c r="D480" s="12">
        <v>0.05</v>
      </c>
      <c r="E480" s="13">
        <v>464.27</v>
      </c>
      <c r="F480" s="13">
        <v>23.21</v>
      </c>
      <c r="G480" s="11"/>
      <c r="H480" s="11"/>
      <c r="I480" s="10"/>
      <c r="J480" s="12"/>
      <c r="K480" s="13"/>
      <c r="L480" s="13"/>
      <c r="M480" s="13" t="s">
        <v>5</v>
      </c>
      <c r="N480" s="1">
        <f t="shared" si="35"/>
        <v>-23.21</v>
      </c>
    </row>
    <row r="481" ht="18" customHeight="1" spans="1:14">
      <c r="A481" s="10" t="s">
        <v>806</v>
      </c>
      <c r="B481" s="11" t="s">
        <v>140</v>
      </c>
      <c r="C481" s="10" t="s">
        <v>26</v>
      </c>
      <c r="D481" s="12">
        <v>0.001</v>
      </c>
      <c r="E481" s="13">
        <v>8689.99</v>
      </c>
      <c r="F481" s="13">
        <v>8.69</v>
      </c>
      <c r="G481" s="11"/>
      <c r="H481" s="11"/>
      <c r="I481" s="10"/>
      <c r="J481" s="12"/>
      <c r="K481" s="13"/>
      <c r="L481" s="13"/>
      <c r="M481" s="13" t="s">
        <v>5</v>
      </c>
      <c r="N481" s="1">
        <f t="shared" si="35"/>
        <v>-8.69</v>
      </c>
    </row>
    <row r="482" ht="18" customHeight="1" spans="1:24">
      <c r="A482" s="10"/>
      <c r="B482" s="11" t="s">
        <v>604</v>
      </c>
      <c r="C482" s="10" t="s">
        <v>592</v>
      </c>
      <c r="D482" s="12">
        <v>1</v>
      </c>
      <c r="E482" s="13">
        <v>1500</v>
      </c>
      <c r="F482" s="13">
        <v>1500</v>
      </c>
      <c r="G482" s="11"/>
      <c r="H482" s="11"/>
      <c r="I482" s="10"/>
      <c r="J482" s="12"/>
      <c r="K482" s="13"/>
      <c r="L482" s="13"/>
      <c r="M482" s="13"/>
      <c r="N482" s="1">
        <f t="shared" si="35"/>
        <v>-1500</v>
      </c>
      <c r="P482" s="1" t="s">
        <v>17</v>
      </c>
      <c r="Q482" s="1" t="s">
        <v>18</v>
      </c>
      <c r="R482" s="1" t="s">
        <v>19</v>
      </c>
      <c r="S482" s="1" t="s">
        <v>266</v>
      </c>
      <c r="T482" s="1"/>
      <c r="U482" s="1"/>
      <c r="V482" s="1" t="s">
        <v>30</v>
      </c>
      <c r="W482" s="1" t="s">
        <v>23</v>
      </c>
      <c r="X482" s="1" t="str">
        <f>B482&amp;P482&amp;D482&amp;C482&amp;Q482&amp;E482&amp;R482&amp;C482&amp;S482&amp;J482&amp;I482&amp;T482&amp;K482&amp;U482&amp;I482&amp;V482&amp;N482&amp;W482</f>
        <v>简介牌送审工程量为1个，送审单价为1500元/个，审定无工程量，核减-1500元；</v>
      </c>
    </row>
    <row r="483" ht="18" customHeight="1" spans="1:14">
      <c r="A483" s="10"/>
      <c r="B483" s="11"/>
      <c r="C483" s="10"/>
      <c r="D483" s="12"/>
      <c r="E483" s="13"/>
      <c r="F483" s="13"/>
      <c r="G483" s="11"/>
      <c r="H483" s="11"/>
      <c r="I483" s="10"/>
      <c r="J483" s="12"/>
      <c r="K483" s="13"/>
      <c r="L483" s="13"/>
      <c r="M483" s="13"/>
      <c r="N483" s="1">
        <f t="shared" si="35"/>
        <v>0</v>
      </c>
    </row>
    <row r="484" ht="18" customHeight="1" spans="1:14">
      <c r="A484" s="10"/>
      <c r="B484" s="11"/>
      <c r="C484" s="10"/>
      <c r="D484" s="12"/>
      <c r="E484" s="13"/>
      <c r="F484" s="13"/>
      <c r="G484" s="11"/>
      <c r="H484" s="11"/>
      <c r="I484" s="10"/>
      <c r="J484" s="12"/>
      <c r="K484" s="13"/>
      <c r="L484" s="13"/>
      <c r="M484" s="13"/>
      <c r="N484" s="1">
        <f t="shared" si="35"/>
        <v>0</v>
      </c>
    </row>
    <row r="485" ht="18" customHeight="1" spans="1:14">
      <c r="A485" s="10"/>
      <c r="B485" s="11"/>
      <c r="C485" s="10"/>
      <c r="D485" s="12"/>
      <c r="E485" s="13"/>
      <c r="F485" s="13"/>
      <c r="G485" s="11"/>
      <c r="H485" s="11"/>
      <c r="I485" s="10"/>
      <c r="J485" s="12"/>
      <c r="K485" s="13"/>
      <c r="L485" s="13"/>
      <c r="M485" s="13"/>
      <c r="N485" s="1">
        <f t="shared" si="35"/>
        <v>0</v>
      </c>
    </row>
    <row r="486" ht="18" customHeight="1" spans="1:13">
      <c r="A486" s="14" t="s">
        <v>5</v>
      </c>
      <c r="B486" s="15" t="s">
        <v>82</v>
      </c>
      <c r="C486" s="14" t="s">
        <v>5</v>
      </c>
      <c r="D486" s="16" t="s">
        <v>5</v>
      </c>
      <c r="E486" s="17" t="s">
        <v>5</v>
      </c>
      <c r="F486" s="17"/>
      <c r="G486" s="15" t="s">
        <v>5</v>
      </c>
      <c r="H486" s="15" t="s">
        <v>82</v>
      </c>
      <c r="I486" s="14" t="s">
        <v>5</v>
      </c>
      <c r="J486" s="16" t="s">
        <v>5</v>
      </c>
      <c r="K486" s="17" t="s">
        <v>5</v>
      </c>
      <c r="L486" s="17"/>
      <c r="M486" s="17"/>
    </row>
    <row r="487" ht="18" customHeight="1" spans="1:14">
      <c r="A487" s="10" t="s">
        <v>807</v>
      </c>
      <c r="B487" s="11" t="s">
        <v>252</v>
      </c>
      <c r="C487" s="10" t="s">
        <v>13</v>
      </c>
      <c r="D487" s="12">
        <v>0.72</v>
      </c>
      <c r="E487" s="13">
        <v>45.22</v>
      </c>
      <c r="F487" s="13">
        <v>32.56</v>
      </c>
      <c r="G487" s="11"/>
      <c r="H487" s="11"/>
      <c r="I487" s="10"/>
      <c r="J487" s="12"/>
      <c r="K487" s="13"/>
      <c r="L487" s="13"/>
      <c r="M487" s="13" t="s">
        <v>5</v>
      </c>
      <c r="N487" s="1">
        <f t="shared" si="35"/>
        <v>-32.56</v>
      </c>
    </row>
    <row r="488" ht="18" customHeight="1" spans="1:24">
      <c r="A488" s="5" t="s">
        <v>5</v>
      </c>
      <c r="B488" s="6" t="s">
        <v>808</v>
      </c>
      <c r="C488" s="7" t="s">
        <v>5</v>
      </c>
      <c r="D488" s="8" t="s">
        <v>5</v>
      </c>
      <c r="E488" s="9" t="s">
        <v>5</v>
      </c>
      <c r="F488" s="9"/>
      <c r="G488" s="6" t="s">
        <v>5</v>
      </c>
      <c r="H488" s="6" t="s">
        <v>808</v>
      </c>
      <c r="I488" s="7" t="s">
        <v>5</v>
      </c>
      <c r="J488" s="8" t="s">
        <v>5</v>
      </c>
      <c r="K488" s="9" t="s">
        <v>5</v>
      </c>
      <c r="L488" s="9">
        <v>149000.55</v>
      </c>
      <c r="M488" s="18" t="s">
        <v>5</v>
      </c>
      <c r="N488" s="1">
        <f t="shared" si="35"/>
        <v>149000.55</v>
      </c>
      <c r="X488" s="19" t="str">
        <f>H488</f>
        <v>那玩屯路面硬化</v>
      </c>
    </row>
    <row r="489" ht="18" customHeight="1" spans="1:13">
      <c r="A489" s="14" t="s">
        <v>5</v>
      </c>
      <c r="B489" s="15" t="s">
        <v>41</v>
      </c>
      <c r="C489" s="14" t="s">
        <v>5</v>
      </c>
      <c r="D489" s="16" t="s">
        <v>5</v>
      </c>
      <c r="E489" s="17" t="s">
        <v>5</v>
      </c>
      <c r="F489" s="17"/>
      <c r="G489" s="15" t="s">
        <v>5</v>
      </c>
      <c r="H489" s="15" t="s">
        <v>41</v>
      </c>
      <c r="I489" s="14" t="s">
        <v>5</v>
      </c>
      <c r="J489" s="16" t="s">
        <v>5</v>
      </c>
      <c r="K489" s="17" t="s">
        <v>5</v>
      </c>
      <c r="L489" s="17"/>
      <c r="M489" s="17"/>
    </row>
    <row r="490" ht="18" customHeight="1" spans="1:14">
      <c r="A490" s="10" t="s">
        <v>809</v>
      </c>
      <c r="B490" s="11" t="s">
        <v>810</v>
      </c>
      <c r="C490" s="10" t="s">
        <v>45</v>
      </c>
      <c r="D490" s="12">
        <v>360</v>
      </c>
      <c r="E490" s="13" t="s">
        <v>811</v>
      </c>
      <c r="F490" s="13" t="s">
        <v>812</v>
      </c>
      <c r="G490" s="11" t="s">
        <v>813</v>
      </c>
      <c r="H490" s="11" t="s">
        <v>351</v>
      </c>
      <c r="I490" s="10" t="s">
        <v>45</v>
      </c>
      <c r="J490" s="12">
        <v>210</v>
      </c>
      <c r="K490" s="13">
        <v>3.2</v>
      </c>
      <c r="L490" s="13">
        <v>672</v>
      </c>
      <c r="M490" s="13" t="s">
        <v>5</v>
      </c>
      <c r="N490" s="1">
        <f t="shared" si="35"/>
        <v>-422.4</v>
      </c>
    </row>
    <row r="491" ht="18" customHeight="1" spans="1:14">
      <c r="A491" s="10"/>
      <c r="B491" s="11" t="s">
        <v>814</v>
      </c>
      <c r="C491" s="10" t="s">
        <v>815</v>
      </c>
      <c r="D491" s="12" t="s">
        <v>382</v>
      </c>
      <c r="E491" s="13" t="s">
        <v>816</v>
      </c>
      <c r="F491" s="13" t="s">
        <v>817</v>
      </c>
      <c r="G491" s="11"/>
      <c r="H491" s="11"/>
      <c r="I491" s="10"/>
      <c r="J491" s="12"/>
      <c r="K491" s="13"/>
      <c r="L491" s="13"/>
      <c r="M491" s="13"/>
      <c r="N491" s="1">
        <f t="shared" si="35"/>
        <v>-573.6</v>
      </c>
    </row>
    <row r="492" ht="18" customHeight="1" spans="1:14">
      <c r="A492" s="10"/>
      <c r="B492" s="11" t="s">
        <v>818</v>
      </c>
      <c r="C492" s="10" t="s">
        <v>819</v>
      </c>
      <c r="D492" s="12" t="s">
        <v>820</v>
      </c>
      <c r="E492" s="13" t="s">
        <v>821</v>
      </c>
      <c r="F492" s="13" t="s">
        <v>822</v>
      </c>
      <c r="G492" s="11"/>
      <c r="H492" s="11"/>
      <c r="I492" s="10"/>
      <c r="J492" s="12"/>
      <c r="K492" s="13"/>
      <c r="L492" s="13"/>
      <c r="M492" s="13"/>
      <c r="N492" s="1">
        <f t="shared" si="35"/>
        <v>-256.5</v>
      </c>
    </row>
    <row r="493" ht="18" customHeight="1" spans="1:14">
      <c r="A493" s="10" t="s">
        <v>823</v>
      </c>
      <c r="B493" s="11" t="s">
        <v>824</v>
      </c>
      <c r="C493" s="10" t="s">
        <v>815</v>
      </c>
      <c r="D493" s="12" t="s">
        <v>660</v>
      </c>
      <c r="E493" s="13" t="s">
        <v>825</v>
      </c>
      <c r="F493" s="13" t="s">
        <v>826</v>
      </c>
      <c r="G493" s="11" t="s">
        <v>827</v>
      </c>
      <c r="H493" s="11" t="s">
        <v>275</v>
      </c>
      <c r="I493" s="10" t="s">
        <v>45</v>
      </c>
      <c r="J493" s="12">
        <v>210</v>
      </c>
      <c r="K493" s="13">
        <v>6.52</v>
      </c>
      <c r="L493" s="13">
        <v>1369.2</v>
      </c>
      <c r="M493" s="13" t="s">
        <v>5</v>
      </c>
      <c r="N493" s="1">
        <f t="shared" si="35"/>
        <v>-169.2</v>
      </c>
    </row>
    <row r="494" ht="18" customHeight="1" spans="1:24">
      <c r="A494" s="10" t="s">
        <v>828</v>
      </c>
      <c r="B494" s="11"/>
      <c r="C494" s="10"/>
      <c r="D494" s="12"/>
      <c r="E494" s="13"/>
      <c r="F494" s="13"/>
      <c r="G494" s="11" t="s">
        <v>829</v>
      </c>
      <c r="H494" s="11" t="s">
        <v>657</v>
      </c>
      <c r="I494" s="10" t="s">
        <v>356</v>
      </c>
      <c r="J494" s="12">
        <v>840</v>
      </c>
      <c r="K494" s="13">
        <v>2.06</v>
      </c>
      <c r="L494" s="13">
        <v>1730.4</v>
      </c>
      <c r="M494" s="13" t="s">
        <v>5</v>
      </c>
      <c r="N494" s="1">
        <f t="shared" ref="N493:N502" si="36">L494-F494</f>
        <v>1730.4</v>
      </c>
      <c r="P494" s="1" t="s">
        <v>293</v>
      </c>
      <c r="Q494" s="1"/>
      <c r="R494" s="1"/>
      <c r="S494" s="1" t="s">
        <v>20</v>
      </c>
      <c r="T494" s="1" t="s">
        <v>21</v>
      </c>
      <c r="U494" s="1" t="s">
        <v>19</v>
      </c>
      <c r="V494" s="1" t="s">
        <v>22</v>
      </c>
      <c r="W494" s="1" t="s">
        <v>23</v>
      </c>
      <c r="X494" s="1" t="str">
        <f t="shared" ref="X494:X499" si="37">P494&amp;H494&amp;S494&amp;J494&amp;I494&amp;T494&amp;K494&amp;U494&amp;I494&amp;V494&amp;N494&amp;W494</f>
        <v>新增土（石）方运输增（减）m3·km，审定工程量为840m³·km，审定单价为2.06元/m³·km，核增1730.4元；</v>
      </c>
    </row>
    <row r="495" ht="18" customHeight="1" spans="1:24">
      <c r="A495" s="10" t="s">
        <v>830</v>
      </c>
      <c r="B495" s="11" t="s">
        <v>280</v>
      </c>
      <c r="C495" s="10" t="s">
        <v>819</v>
      </c>
      <c r="D495" s="12" t="s">
        <v>820</v>
      </c>
      <c r="E495" s="13" t="s">
        <v>831</v>
      </c>
      <c r="F495" s="13" t="s">
        <v>832</v>
      </c>
      <c r="G495" s="11" t="s">
        <v>833</v>
      </c>
      <c r="H495" s="11" t="s">
        <v>280</v>
      </c>
      <c r="I495" s="10" t="s">
        <v>13</v>
      </c>
      <c r="J495" s="12">
        <v>750</v>
      </c>
      <c r="K495" s="13">
        <v>23.16</v>
      </c>
      <c r="L495" s="13">
        <v>17370</v>
      </c>
      <c r="M495" s="13" t="s">
        <v>5</v>
      </c>
      <c r="N495" s="1">
        <f t="shared" si="36"/>
        <v>-14584.5</v>
      </c>
      <c r="P495" s="1" t="s">
        <v>17</v>
      </c>
      <c r="Q495" s="1" t="s">
        <v>18</v>
      </c>
      <c r="R495" s="1" t="s">
        <v>19</v>
      </c>
      <c r="S495" s="1" t="s">
        <v>20</v>
      </c>
      <c r="T495" s="1" t="s">
        <v>21</v>
      </c>
      <c r="U495" s="1" t="s">
        <v>19</v>
      </c>
      <c r="V495" s="1" t="s">
        <v>30</v>
      </c>
      <c r="W495" s="1" t="s">
        <v>23</v>
      </c>
      <c r="X495" s="1" t="str">
        <f>H495&amp;P495&amp;D495&amp;C495&amp;Q495&amp;E495&amp;R495&amp;C495&amp;S495&amp;J495&amp;I495&amp;T495&amp;K495&amp;U495&amp;I495&amp;V495&amp;N495&amp;W495</f>
        <v>碎石垫层送审工程量为1350m2，送审单价为23.67元/m2，审定工程量为750㎡，审定单价为23.16元/㎡，核减-14584.5元；</v>
      </c>
    </row>
    <row r="496" ht="18" customHeight="1" spans="1:14">
      <c r="A496" s="10" t="s">
        <v>834</v>
      </c>
      <c r="B496" s="11" t="s">
        <v>835</v>
      </c>
      <c r="C496" s="10" t="s">
        <v>819</v>
      </c>
      <c r="D496" s="12" t="s">
        <v>836</v>
      </c>
      <c r="E496" s="13" t="s">
        <v>837</v>
      </c>
      <c r="F496" s="13" t="s">
        <v>838</v>
      </c>
      <c r="G496" s="11" t="s">
        <v>839</v>
      </c>
      <c r="H496" s="11" t="s">
        <v>506</v>
      </c>
      <c r="I496" s="10" t="s">
        <v>13</v>
      </c>
      <c r="J496" s="12">
        <v>750</v>
      </c>
      <c r="K496" s="13">
        <v>118.34</v>
      </c>
      <c r="L496" s="13">
        <v>88755</v>
      </c>
      <c r="M496" s="13" t="s">
        <v>5</v>
      </c>
      <c r="N496" s="1">
        <f t="shared" si="36"/>
        <v>-3</v>
      </c>
    </row>
    <row r="497" ht="18" customHeight="1" spans="1:14">
      <c r="A497" s="10" t="s">
        <v>840</v>
      </c>
      <c r="B497" s="11"/>
      <c r="C497" s="10"/>
      <c r="D497" s="12"/>
      <c r="E497" s="13"/>
      <c r="F497" s="13"/>
      <c r="G497" s="11" t="s">
        <v>841</v>
      </c>
      <c r="H497" s="11" t="s">
        <v>842</v>
      </c>
      <c r="I497" s="10" t="s">
        <v>29</v>
      </c>
      <c r="J497" s="12">
        <v>390.933</v>
      </c>
      <c r="K497" s="13">
        <v>1.09</v>
      </c>
      <c r="L497" s="13">
        <v>426.12</v>
      </c>
      <c r="M497" s="13" t="s">
        <v>5</v>
      </c>
      <c r="N497" s="1">
        <f t="shared" si="36"/>
        <v>426.12</v>
      </c>
    </row>
    <row r="498" ht="18" customHeight="1" spans="1:24">
      <c r="A498" s="10" t="s">
        <v>843</v>
      </c>
      <c r="B498" s="11"/>
      <c r="C498" s="10"/>
      <c r="D498" s="12"/>
      <c r="E498" s="13"/>
      <c r="F498" s="13"/>
      <c r="G498" s="11" t="s">
        <v>844</v>
      </c>
      <c r="H498" s="11" t="s">
        <v>845</v>
      </c>
      <c r="I498" s="10" t="s">
        <v>29</v>
      </c>
      <c r="J498" s="12">
        <v>2312.267</v>
      </c>
      <c r="K498" s="13">
        <v>1.09</v>
      </c>
      <c r="L498" s="13">
        <v>2520.37</v>
      </c>
      <c r="M498" s="13" t="s">
        <v>5</v>
      </c>
      <c r="N498" s="1">
        <f t="shared" si="36"/>
        <v>2520.37</v>
      </c>
      <c r="P498" s="1" t="s">
        <v>293</v>
      </c>
      <c r="Q498" s="1"/>
      <c r="R498" s="1"/>
      <c r="S498" s="1" t="s">
        <v>20</v>
      </c>
      <c r="T498" s="1" t="s">
        <v>21</v>
      </c>
      <c r="U498" s="1" t="s">
        <v>19</v>
      </c>
      <c r="V498" s="1" t="s">
        <v>22</v>
      </c>
      <c r="W498" s="1" t="s">
        <v>23</v>
      </c>
      <c r="X498" s="1" t="str">
        <f t="shared" si="37"/>
        <v>新增砂长途运输费（坛乐村那玩屯），审定工程量为2312.267km.t，审定单价为1.09元/km.t，核增2520.37元；</v>
      </c>
    </row>
    <row r="499" ht="18" customHeight="1" spans="1:24">
      <c r="A499" s="10" t="s">
        <v>846</v>
      </c>
      <c r="B499" s="11"/>
      <c r="C499" s="10"/>
      <c r="D499" s="12"/>
      <c r="E499" s="13"/>
      <c r="F499" s="13"/>
      <c r="G499" s="11" t="s">
        <v>847</v>
      </c>
      <c r="H499" s="11" t="s">
        <v>848</v>
      </c>
      <c r="I499" s="10" t="s">
        <v>29</v>
      </c>
      <c r="J499" s="12">
        <v>5082.719</v>
      </c>
      <c r="K499" s="13">
        <v>1.09</v>
      </c>
      <c r="L499" s="13">
        <v>5540.16</v>
      </c>
      <c r="M499" s="13" t="s">
        <v>5</v>
      </c>
      <c r="N499" s="1">
        <f t="shared" si="36"/>
        <v>5540.16</v>
      </c>
      <c r="P499" s="1" t="s">
        <v>293</v>
      </c>
      <c r="Q499" s="1"/>
      <c r="R499" s="1"/>
      <c r="S499" s="1" t="s">
        <v>20</v>
      </c>
      <c r="T499" s="1" t="s">
        <v>21</v>
      </c>
      <c r="U499" s="1" t="s">
        <v>19</v>
      </c>
      <c r="V499" s="1" t="s">
        <v>22</v>
      </c>
      <c r="W499" s="1" t="s">
        <v>23</v>
      </c>
      <c r="X499" s="1" t="str">
        <f t="shared" si="37"/>
        <v>新增碎石长途运输费（坛乐村那玩屯），审定工程量为5082.719km.t，审定单价为1.09元/km.t，核增5540.16元；</v>
      </c>
    </row>
    <row r="500" ht="18" customHeight="1" spans="1:13">
      <c r="A500" s="14" t="s">
        <v>5</v>
      </c>
      <c r="B500" s="15" t="s">
        <v>82</v>
      </c>
      <c r="C500" s="14" t="s">
        <v>5</v>
      </c>
      <c r="D500" s="16" t="s">
        <v>5</v>
      </c>
      <c r="E500" s="17" t="s">
        <v>5</v>
      </c>
      <c r="F500" s="17"/>
      <c r="G500" s="15" t="s">
        <v>5</v>
      </c>
      <c r="H500" s="15" t="s">
        <v>82</v>
      </c>
      <c r="I500" s="14" t="s">
        <v>5</v>
      </c>
      <c r="J500" s="16" t="s">
        <v>5</v>
      </c>
      <c r="K500" s="17" t="s">
        <v>5</v>
      </c>
      <c r="L500" s="17"/>
      <c r="M500" s="17"/>
    </row>
    <row r="501" ht="18" customHeight="1" spans="1:24">
      <c r="A501" s="10"/>
      <c r="B501" s="11"/>
      <c r="C501" s="10"/>
      <c r="D501" s="12"/>
      <c r="E501" s="13"/>
      <c r="F501" s="13"/>
      <c r="G501" s="11" t="s">
        <v>849</v>
      </c>
      <c r="H501" s="11" t="s">
        <v>307</v>
      </c>
      <c r="I501" s="10" t="s">
        <v>308</v>
      </c>
      <c r="J501" s="12" t="s">
        <v>14</v>
      </c>
      <c r="K501" s="13">
        <v>1431</v>
      </c>
      <c r="L501" s="13">
        <v>1431</v>
      </c>
      <c r="M501" s="13" t="s">
        <v>5</v>
      </c>
      <c r="N501" s="1">
        <f>L501-F501</f>
        <v>1431</v>
      </c>
      <c r="P501" s="1" t="s">
        <v>293</v>
      </c>
      <c r="Q501" s="1"/>
      <c r="R501" s="1"/>
      <c r="S501" s="1" t="s">
        <v>20</v>
      </c>
      <c r="T501" s="1" t="s">
        <v>21</v>
      </c>
      <c r="U501" s="1" t="s">
        <v>19</v>
      </c>
      <c r="V501" s="1" t="s">
        <v>22</v>
      </c>
      <c r="W501" s="1" t="s">
        <v>23</v>
      </c>
      <c r="X501" s="1" t="str">
        <f>P501&amp;H501&amp;S501&amp;J501&amp;I501&amp;T501&amp;K501&amp;U501&amp;I501&amp;V501&amp;N501&amp;W501</f>
        <v>新增大型机械场外运输费 履带式挖掘机 1m3以外，审定工程量为1台·次，审定单价为1431元/台·次，核增1431元；</v>
      </c>
    </row>
    <row r="502" ht="18" customHeight="1" spans="1:24">
      <c r="A502" s="5" t="s">
        <v>5</v>
      </c>
      <c r="B502" s="6" t="s">
        <v>850</v>
      </c>
      <c r="C502" s="7" t="s">
        <v>5</v>
      </c>
      <c r="D502" s="8" t="s">
        <v>5</v>
      </c>
      <c r="E502" s="9" t="s">
        <v>5</v>
      </c>
      <c r="F502" s="9"/>
      <c r="G502" s="6" t="s">
        <v>5</v>
      </c>
      <c r="H502" s="6" t="s">
        <v>850</v>
      </c>
      <c r="I502" s="7" t="s">
        <v>5</v>
      </c>
      <c r="J502" s="8" t="s">
        <v>5</v>
      </c>
      <c r="K502" s="9" t="s">
        <v>5</v>
      </c>
      <c r="L502" s="9"/>
      <c r="M502" s="18" t="s">
        <v>5</v>
      </c>
      <c r="N502" s="1">
        <v>10000</v>
      </c>
      <c r="X502" s="19" t="str">
        <f>H502</f>
        <v>那玩屯漫水桥建设</v>
      </c>
    </row>
    <row r="503" ht="18" customHeight="1" spans="1:13">
      <c r="A503" s="14" t="s">
        <v>5</v>
      </c>
      <c r="B503" s="15" t="s">
        <v>41</v>
      </c>
      <c r="C503" s="14" t="s">
        <v>5</v>
      </c>
      <c r="D503" s="16" t="s">
        <v>5</v>
      </c>
      <c r="E503" s="17" t="s">
        <v>5</v>
      </c>
      <c r="F503" s="17"/>
      <c r="G503" s="15" t="s">
        <v>5</v>
      </c>
      <c r="H503" s="15" t="s">
        <v>41</v>
      </c>
      <c r="I503" s="14" t="s">
        <v>5</v>
      </c>
      <c r="J503" s="16" t="s">
        <v>5</v>
      </c>
      <c r="K503" s="17" t="s">
        <v>5</v>
      </c>
      <c r="L503" s="17"/>
      <c r="M503" s="17" t="s">
        <v>5</v>
      </c>
    </row>
    <row r="504" ht="18" customHeight="1" spans="1:14">
      <c r="A504" s="10" t="s">
        <v>851</v>
      </c>
      <c r="B504" s="11"/>
      <c r="C504" s="10"/>
      <c r="D504" s="12"/>
      <c r="E504" s="13"/>
      <c r="F504" s="13"/>
      <c r="G504" s="20" t="s">
        <v>852</v>
      </c>
      <c r="H504" s="11" t="s">
        <v>393</v>
      </c>
      <c r="I504" s="10" t="s">
        <v>45</v>
      </c>
      <c r="J504" s="12">
        <v>226.28</v>
      </c>
      <c r="K504" s="13">
        <v>2.96</v>
      </c>
      <c r="L504" s="13">
        <v>669.79</v>
      </c>
      <c r="M504" s="13" t="s">
        <v>5</v>
      </c>
      <c r="N504" s="1">
        <f t="shared" ref="N504:N518" si="38">L504-F504</f>
        <v>669.79</v>
      </c>
    </row>
    <row r="505" ht="18" customHeight="1" spans="1:14">
      <c r="A505" s="10" t="s">
        <v>853</v>
      </c>
      <c r="B505" s="11" t="s">
        <v>854</v>
      </c>
      <c r="C505" s="10" t="s">
        <v>855</v>
      </c>
      <c r="D505" s="12" t="s">
        <v>856</v>
      </c>
      <c r="E505" s="13" t="s">
        <v>857</v>
      </c>
      <c r="F505" s="13" t="s">
        <v>858</v>
      </c>
      <c r="G505" s="20" t="s">
        <v>859</v>
      </c>
      <c r="H505" s="11" t="s">
        <v>351</v>
      </c>
      <c r="I505" s="10" t="s">
        <v>45</v>
      </c>
      <c r="J505" s="12">
        <v>363.58</v>
      </c>
      <c r="K505" s="13">
        <v>3.2</v>
      </c>
      <c r="L505" s="13">
        <v>1163.46</v>
      </c>
      <c r="M505" s="13" t="s">
        <v>5</v>
      </c>
      <c r="N505" s="1">
        <f t="shared" si="38"/>
        <v>-400.32</v>
      </c>
    </row>
    <row r="506" ht="18" customHeight="1" spans="1:24">
      <c r="A506" s="10" t="s">
        <v>860</v>
      </c>
      <c r="B506" s="11" t="s">
        <v>861</v>
      </c>
      <c r="C506" s="10" t="s">
        <v>815</v>
      </c>
      <c r="D506" s="12">
        <f>1000*0.0696</f>
        <v>69.6</v>
      </c>
      <c r="E506" s="13">
        <f>10400.43/1000</f>
        <v>10.40043</v>
      </c>
      <c r="F506" s="13" t="s">
        <v>862</v>
      </c>
      <c r="G506" s="20" t="s">
        <v>863</v>
      </c>
      <c r="H506" s="11" t="s">
        <v>398</v>
      </c>
      <c r="I506" s="10" t="s">
        <v>33</v>
      </c>
      <c r="J506" s="12">
        <v>226.28</v>
      </c>
      <c r="K506" s="13">
        <v>34.11</v>
      </c>
      <c r="L506" s="13">
        <v>7718.41</v>
      </c>
      <c r="M506" s="13" t="s">
        <v>5</v>
      </c>
      <c r="N506" s="1">
        <f t="shared" si="38"/>
        <v>6994.54</v>
      </c>
      <c r="P506" s="1" t="s">
        <v>17</v>
      </c>
      <c r="Q506" s="1" t="s">
        <v>18</v>
      </c>
      <c r="R506" s="1" t="s">
        <v>19</v>
      </c>
      <c r="S506" s="1" t="s">
        <v>20</v>
      </c>
      <c r="T506" s="1" t="s">
        <v>21</v>
      </c>
      <c r="U506" s="1" t="s">
        <v>19</v>
      </c>
      <c r="V506" s="1" t="s">
        <v>22</v>
      </c>
      <c r="W506" s="1" t="s">
        <v>23</v>
      </c>
      <c r="X506" s="1" t="str">
        <f t="shared" ref="X506:X512" si="39">H506&amp;P506&amp;D506&amp;C506&amp;Q506&amp;E506&amp;R506&amp;C506&amp;S506&amp;J506&amp;I506&amp;T506&amp;K506&amp;U506&amp;I506&amp;V506&amp;N506&amp;W506</f>
        <v>回填土方送审工程量为69.6m3，送审单价为10.40043元/m3，审定工程量为226.28m³，审定单价为34.11元/m³，核增6994.54元；</v>
      </c>
    </row>
    <row r="507" ht="18" customHeight="1" spans="1:24">
      <c r="A507" s="10" t="s">
        <v>864</v>
      </c>
      <c r="B507" s="11" t="s">
        <v>865</v>
      </c>
      <c r="C507" s="10" t="s">
        <v>815</v>
      </c>
      <c r="D507" s="12">
        <f>1000*0.0722</f>
        <v>72.2</v>
      </c>
      <c r="E507" s="13">
        <f>12602.49/1000</f>
        <v>12.60249</v>
      </c>
      <c r="F507" s="13" t="s">
        <v>866</v>
      </c>
      <c r="G507" s="20" t="s">
        <v>867</v>
      </c>
      <c r="H507" s="11" t="s">
        <v>56</v>
      </c>
      <c r="I507" s="10" t="s">
        <v>33</v>
      </c>
      <c r="J507" s="12">
        <v>363.58</v>
      </c>
      <c r="K507" s="13">
        <v>6.52</v>
      </c>
      <c r="L507" s="13">
        <v>2370.54</v>
      </c>
      <c r="M507" s="13" t="s">
        <v>5</v>
      </c>
      <c r="N507" s="1">
        <f t="shared" si="38"/>
        <v>1460.26</v>
      </c>
      <c r="P507" s="1" t="s">
        <v>17</v>
      </c>
      <c r="Q507" s="1" t="s">
        <v>18</v>
      </c>
      <c r="R507" s="1" t="s">
        <v>19</v>
      </c>
      <c r="S507" s="1" t="s">
        <v>20</v>
      </c>
      <c r="T507" s="1" t="s">
        <v>21</v>
      </c>
      <c r="U507" s="1" t="s">
        <v>19</v>
      </c>
      <c r="V507" s="1" t="s">
        <v>22</v>
      </c>
      <c r="W507" s="1" t="s">
        <v>23</v>
      </c>
      <c r="X507" s="1" t="str">
        <f t="shared" si="39"/>
        <v>土方弃置送审工程量为72.2m3，送审单价为12.60249元/m3，审定工程量为363.58m³，审定单价为6.52元/m³，核增1460.26元；</v>
      </c>
    </row>
    <row r="508" ht="18" customHeight="1" spans="1:24">
      <c r="A508" s="10" t="s">
        <v>868</v>
      </c>
      <c r="B508" s="11"/>
      <c r="C508" s="10"/>
      <c r="D508" s="12"/>
      <c r="E508" s="13"/>
      <c r="F508" s="13"/>
      <c r="G508" s="11" t="s">
        <v>869</v>
      </c>
      <c r="H508" s="11" t="s">
        <v>61</v>
      </c>
      <c r="I508" s="10" t="s">
        <v>356</v>
      </c>
      <c r="J508" s="12">
        <v>1454.32</v>
      </c>
      <c r="K508" s="13">
        <v>2.06</v>
      </c>
      <c r="L508" s="13">
        <v>2995.9</v>
      </c>
      <c r="M508" s="13" t="s">
        <v>5</v>
      </c>
      <c r="N508" s="1">
        <f t="shared" si="38"/>
        <v>2995.9</v>
      </c>
      <c r="P508" s="1" t="s">
        <v>293</v>
      </c>
      <c r="Q508" s="1"/>
      <c r="R508" s="1"/>
      <c r="S508" s="1" t="s">
        <v>20</v>
      </c>
      <c r="T508" s="1" t="s">
        <v>21</v>
      </c>
      <c r="U508" s="1" t="s">
        <v>19</v>
      </c>
      <c r="V508" s="1" t="s">
        <v>22</v>
      </c>
      <c r="W508" s="1" t="s">
        <v>23</v>
      </c>
      <c r="X508" s="1" t="str">
        <f>P508&amp;H508&amp;S508&amp;J508&amp;I508&amp;T508&amp;K508&amp;U508&amp;I508&amp;V508&amp;N508&amp;W508</f>
        <v>新增土方运输增（减）m3·km，审定工程量为1454.32m³·km，审定单价为2.06元/m³·km，核增2995.9元；</v>
      </c>
    </row>
    <row r="509" ht="18" customHeight="1" spans="1:24">
      <c r="A509" s="10" t="s">
        <v>870</v>
      </c>
      <c r="B509" s="11" t="s">
        <v>871</v>
      </c>
      <c r="C509" s="10" t="s">
        <v>815</v>
      </c>
      <c r="D509" s="12">
        <f>10*11.2592</f>
        <v>112.592</v>
      </c>
      <c r="E509" s="13">
        <f>4943.66/10</f>
        <v>494.366</v>
      </c>
      <c r="F509" s="13" t="s">
        <v>872</v>
      </c>
      <c r="G509" s="20" t="s">
        <v>873</v>
      </c>
      <c r="H509" s="11" t="s">
        <v>874</v>
      </c>
      <c r="I509" s="10" t="s">
        <v>33</v>
      </c>
      <c r="J509" s="12">
        <v>112.59</v>
      </c>
      <c r="K509" s="13">
        <v>484.93</v>
      </c>
      <c r="L509" s="13">
        <v>54598.27</v>
      </c>
      <c r="M509" s="13" t="s">
        <v>5</v>
      </c>
      <c r="N509" s="1">
        <f t="shared" si="38"/>
        <v>-1063.42000000001</v>
      </c>
      <c r="P509" s="1" t="s">
        <v>17</v>
      </c>
      <c r="Q509" s="1" t="s">
        <v>18</v>
      </c>
      <c r="R509" s="1" t="s">
        <v>19</v>
      </c>
      <c r="S509" s="1" t="s">
        <v>20</v>
      </c>
      <c r="T509" s="1" t="s">
        <v>21</v>
      </c>
      <c r="U509" s="1" t="s">
        <v>19</v>
      </c>
      <c r="V509" s="1" t="s">
        <v>30</v>
      </c>
      <c r="W509" s="1" t="s">
        <v>23</v>
      </c>
      <c r="X509" s="1" t="str">
        <f>H509&amp;P509&amp;D509&amp;C509&amp;Q509&amp;E509&amp;R509&amp;C509&amp;S509&amp;J509&amp;I509&amp;T509&amp;K509&amp;U509&amp;I509&amp;V509&amp;N509&amp;W509</f>
        <v>混凝土基础送审工程量为112.592m3，送审单价为494.366元/m3，审定工程量为112.59m³，审定单价为484.93元/m³，核减-1063.42000000001元；</v>
      </c>
    </row>
    <row r="510" ht="18" customHeight="1" spans="1:24">
      <c r="A510" s="10" t="s">
        <v>875</v>
      </c>
      <c r="B510" s="11" t="s">
        <v>876</v>
      </c>
      <c r="C510" s="10" t="s">
        <v>815</v>
      </c>
      <c r="D510" s="12">
        <f>10*14.0955</f>
        <v>140.955</v>
      </c>
      <c r="E510" s="13">
        <f>5532.83/10</f>
        <v>553.283</v>
      </c>
      <c r="F510" s="13" t="s">
        <v>877</v>
      </c>
      <c r="G510" s="20" t="s">
        <v>878</v>
      </c>
      <c r="H510" s="11" t="s">
        <v>879</v>
      </c>
      <c r="I510" s="10" t="s">
        <v>33</v>
      </c>
      <c r="J510" s="12">
        <v>84.6</v>
      </c>
      <c r="K510" s="13">
        <v>596.43</v>
      </c>
      <c r="L510" s="13">
        <v>50457.98</v>
      </c>
      <c r="M510" s="13" t="s">
        <v>5</v>
      </c>
      <c r="N510" s="1">
        <f t="shared" si="38"/>
        <v>-27529.98</v>
      </c>
      <c r="P510" s="1" t="s">
        <v>17</v>
      </c>
      <c r="Q510" s="1" t="s">
        <v>18</v>
      </c>
      <c r="R510" s="1" t="s">
        <v>19</v>
      </c>
      <c r="S510" s="1" t="s">
        <v>20</v>
      </c>
      <c r="T510" s="1" t="s">
        <v>21</v>
      </c>
      <c r="U510" s="1" t="s">
        <v>19</v>
      </c>
      <c r="V510" s="1" t="s">
        <v>30</v>
      </c>
      <c r="W510" s="1" t="s">
        <v>23</v>
      </c>
      <c r="X510" s="1" t="str">
        <f>H510&amp;P510&amp;D510&amp;C510&amp;Q510&amp;E510&amp;R510&amp;C510&amp;S510&amp;J510&amp;I510&amp;T510&amp;K510&amp;U510&amp;I510&amp;V510&amp;N510&amp;W510</f>
        <v>混凝土承台送审工程量为140.955m3，送审单价为553.283元/m3，审定工程量为84.6m³，审定单价为596.43元/m³，核减-27529.98元；</v>
      </c>
    </row>
    <row r="511" ht="18" customHeight="1" spans="1:14">
      <c r="A511" s="10" t="s">
        <v>880</v>
      </c>
      <c r="B511" s="11" t="s">
        <v>881</v>
      </c>
      <c r="C511" s="10" t="s">
        <v>815</v>
      </c>
      <c r="D511" s="12">
        <f>10*1.26</f>
        <v>12.6</v>
      </c>
      <c r="E511" s="13">
        <f>4592.11/10</f>
        <v>459.211</v>
      </c>
      <c r="F511" s="13" t="s">
        <v>882</v>
      </c>
      <c r="G511" s="20" t="s">
        <v>883</v>
      </c>
      <c r="H511" s="11" t="s">
        <v>881</v>
      </c>
      <c r="I511" s="10" t="s">
        <v>45</v>
      </c>
      <c r="J511" s="12">
        <v>14.49</v>
      </c>
      <c r="K511" s="13">
        <v>400.91</v>
      </c>
      <c r="L511" s="13">
        <v>5809.19</v>
      </c>
      <c r="M511" s="13" t="s">
        <v>5</v>
      </c>
      <c r="N511" s="1">
        <f t="shared" si="38"/>
        <v>23.1299999999992</v>
      </c>
    </row>
    <row r="512" ht="18" customHeight="1" spans="1:24">
      <c r="A512" s="10" t="s">
        <v>884</v>
      </c>
      <c r="B512" s="11" t="s">
        <v>885</v>
      </c>
      <c r="C512" s="10" t="s">
        <v>64</v>
      </c>
      <c r="D512" s="12">
        <f>30*1.6</f>
        <v>48</v>
      </c>
      <c r="E512" s="13">
        <v>41.67</v>
      </c>
      <c r="F512" s="13">
        <v>2000.03</v>
      </c>
      <c r="G512" s="20" t="s">
        <v>886</v>
      </c>
      <c r="H512" s="11" t="s">
        <v>885</v>
      </c>
      <c r="I512" s="10" t="s">
        <v>64</v>
      </c>
      <c r="J512" s="12">
        <v>89.2</v>
      </c>
      <c r="K512" s="13">
        <v>35.33</v>
      </c>
      <c r="L512" s="13">
        <v>3151.44</v>
      </c>
      <c r="M512" s="13" t="s">
        <v>5</v>
      </c>
      <c r="N512" s="1">
        <f t="shared" si="38"/>
        <v>1151.41</v>
      </c>
      <c r="P512" s="1" t="s">
        <v>17</v>
      </c>
      <c r="Q512" s="1" t="s">
        <v>18</v>
      </c>
      <c r="R512" s="1" t="s">
        <v>19</v>
      </c>
      <c r="S512" s="1" t="s">
        <v>20</v>
      </c>
      <c r="T512" s="1" t="s">
        <v>21</v>
      </c>
      <c r="U512" s="1" t="s">
        <v>19</v>
      </c>
      <c r="V512" s="1" t="s">
        <v>22</v>
      </c>
      <c r="W512" s="1" t="s">
        <v>23</v>
      </c>
      <c r="X512" s="1" t="str">
        <f t="shared" si="39"/>
        <v>混凝土防撞扶手送审工程量为48m，送审单价为41.67元/m，审定工程量为89.2m，审定单价为35.33元/m，核增1151.41元；</v>
      </c>
    </row>
    <row r="513" ht="18" customHeight="1" spans="1:14">
      <c r="A513" s="10" t="s">
        <v>887</v>
      </c>
      <c r="B513" s="11" t="s">
        <v>888</v>
      </c>
      <c r="C513" s="10" t="s">
        <v>64</v>
      </c>
      <c r="D513" s="12">
        <v>18.75</v>
      </c>
      <c r="E513" s="13">
        <v>75.87</v>
      </c>
      <c r="F513" s="13">
        <v>1422.61</v>
      </c>
      <c r="G513" s="20" t="s">
        <v>889</v>
      </c>
      <c r="H513" s="11" t="s">
        <v>888</v>
      </c>
      <c r="I513" s="10" t="s">
        <v>64</v>
      </c>
      <c r="J513" s="12">
        <v>37.5</v>
      </c>
      <c r="K513" s="13">
        <v>54.69</v>
      </c>
      <c r="L513" s="13">
        <v>2050.88</v>
      </c>
      <c r="M513" s="13" t="s">
        <v>5</v>
      </c>
      <c r="N513" s="1">
        <f t="shared" si="38"/>
        <v>628.27</v>
      </c>
    </row>
    <row r="514" ht="18" customHeight="1" spans="1:14">
      <c r="A514" s="10" t="s">
        <v>890</v>
      </c>
      <c r="B514" s="11" t="s">
        <v>280</v>
      </c>
      <c r="C514" s="10" t="s">
        <v>891</v>
      </c>
      <c r="D514" s="12" t="s">
        <v>892</v>
      </c>
      <c r="E514" s="13" t="s">
        <v>893</v>
      </c>
      <c r="F514" s="13" t="s">
        <v>894</v>
      </c>
      <c r="G514" s="20" t="s">
        <v>895</v>
      </c>
      <c r="H514" s="11" t="s">
        <v>280</v>
      </c>
      <c r="I514" s="10" t="s">
        <v>45</v>
      </c>
      <c r="J514" s="12">
        <v>4.14</v>
      </c>
      <c r="K514" s="13">
        <v>268.36</v>
      </c>
      <c r="L514" s="13">
        <v>1111.01</v>
      </c>
      <c r="M514" s="13" t="s">
        <v>5</v>
      </c>
      <c r="N514" s="1">
        <f t="shared" si="38"/>
        <v>129.04</v>
      </c>
    </row>
    <row r="515" ht="18" customHeight="1" spans="1:14">
      <c r="A515" s="10" t="s">
        <v>896</v>
      </c>
      <c r="B515" s="11" t="s">
        <v>897</v>
      </c>
      <c r="C515" s="10" t="s">
        <v>891</v>
      </c>
      <c r="D515" s="12" t="s">
        <v>898</v>
      </c>
      <c r="E515" s="13" t="s">
        <v>899</v>
      </c>
      <c r="F515" s="13" t="s">
        <v>900</v>
      </c>
      <c r="G515" s="20" t="s">
        <v>901</v>
      </c>
      <c r="H515" s="11" t="s">
        <v>902</v>
      </c>
      <c r="I515" s="10" t="s">
        <v>45</v>
      </c>
      <c r="J515" s="12">
        <v>7.45</v>
      </c>
      <c r="K515" s="13">
        <v>541.69</v>
      </c>
      <c r="L515" s="13">
        <v>4035.59</v>
      </c>
      <c r="M515" s="13" t="s">
        <v>5</v>
      </c>
      <c r="N515" s="1">
        <f t="shared" si="38"/>
        <v>-711.58</v>
      </c>
    </row>
    <row r="516" ht="18" customHeight="1" spans="1:24">
      <c r="A516" s="10" t="s">
        <v>903</v>
      </c>
      <c r="B516" s="11"/>
      <c r="C516" s="10"/>
      <c r="D516" s="12"/>
      <c r="E516" s="13"/>
      <c r="F516" s="13"/>
      <c r="G516" s="20" t="s">
        <v>904</v>
      </c>
      <c r="H516" s="11" t="s">
        <v>905</v>
      </c>
      <c r="I516" s="10" t="s">
        <v>33</v>
      </c>
      <c r="J516" s="12">
        <v>21.13</v>
      </c>
      <c r="K516" s="13">
        <v>541.69</v>
      </c>
      <c r="L516" s="13">
        <v>11445.91</v>
      </c>
      <c r="M516" s="13" t="s">
        <v>5</v>
      </c>
      <c r="N516" s="1">
        <f t="shared" si="38"/>
        <v>11445.91</v>
      </c>
      <c r="P516" s="1" t="s">
        <v>293</v>
      </c>
      <c r="Q516" s="1"/>
      <c r="R516" s="1"/>
      <c r="S516" s="1" t="s">
        <v>20</v>
      </c>
      <c r="T516" s="1" t="s">
        <v>21</v>
      </c>
      <c r="U516" s="1" t="s">
        <v>19</v>
      </c>
      <c r="V516" s="1" t="s">
        <v>22</v>
      </c>
      <c r="W516" s="1" t="s">
        <v>23</v>
      </c>
      <c r="X516" s="1" t="str">
        <f>P516&amp;H516&amp;S516&amp;J516&amp;I516&amp;T516&amp;K516&amp;U516&amp;I516&amp;V516&amp;N516&amp;W516</f>
        <v>新增C25水泥混凝土保护层，审定工程量为21.13m³，审定单价为541.69元/m³，核增11445.91元；</v>
      </c>
    </row>
    <row r="517" ht="18" customHeight="1" spans="1:24">
      <c r="A517" s="10"/>
      <c r="B517" s="11" t="s">
        <v>906</v>
      </c>
      <c r="C517" s="10" t="s">
        <v>815</v>
      </c>
      <c r="D517" s="12">
        <f>10*6.3585</f>
        <v>63.585</v>
      </c>
      <c r="E517" s="13">
        <f>1382.99/10</f>
        <v>138.299</v>
      </c>
      <c r="F517" s="13" t="s">
        <v>907</v>
      </c>
      <c r="G517" s="11"/>
      <c r="H517" s="11"/>
      <c r="I517" s="10"/>
      <c r="J517" s="12"/>
      <c r="K517" s="13"/>
      <c r="L517" s="13"/>
      <c r="M517" s="13"/>
      <c r="N517" s="1">
        <f t="shared" si="38"/>
        <v>-8793.74</v>
      </c>
      <c r="P517" s="1" t="s">
        <v>17</v>
      </c>
      <c r="Q517" s="1" t="s">
        <v>18</v>
      </c>
      <c r="R517" s="1" t="s">
        <v>19</v>
      </c>
      <c r="S517" s="1" t="s">
        <v>266</v>
      </c>
      <c r="T517" s="1"/>
      <c r="U517" s="1"/>
      <c r="V517" s="1" t="s">
        <v>30</v>
      </c>
      <c r="W517" s="1" t="s">
        <v>23</v>
      </c>
      <c r="X517" s="1" t="str">
        <f>B517&amp;P517&amp;D517&amp;C517&amp;Q517&amp;E517&amp;R517&amp;C517&amp;S517&amp;J517&amp;I517&amp;T517&amp;K517&amp;U517&amp;I517&amp;V517&amp;N517&amp;W517</f>
        <v>起重机安装圆管涵管径1.0m以上送审工程量为63.585m3，送审单价为138.299元/m3，审定无工程量，核减-8793.74元；</v>
      </c>
    </row>
    <row r="518" ht="18" customHeight="1" spans="1:14">
      <c r="A518" s="10" t="s">
        <v>908</v>
      </c>
      <c r="B518" s="11" t="s">
        <v>909</v>
      </c>
      <c r="C518" s="10" t="s">
        <v>64</v>
      </c>
      <c r="D518" s="12" t="s">
        <v>910</v>
      </c>
      <c r="E518" s="13">
        <v>937.68</v>
      </c>
      <c r="F518" s="13">
        <v>33756.45</v>
      </c>
      <c r="G518" s="20" t="s">
        <v>911</v>
      </c>
      <c r="H518" s="11" t="s">
        <v>912</v>
      </c>
      <c r="I518" s="10" t="s">
        <v>64</v>
      </c>
      <c r="J518" s="12">
        <v>36</v>
      </c>
      <c r="K518" s="13">
        <v>949.56</v>
      </c>
      <c r="L518" s="13">
        <v>34184.16</v>
      </c>
      <c r="M518" s="13" t="s">
        <v>5</v>
      </c>
      <c r="N518" s="1">
        <f t="shared" si="38"/>
        <v>427.710000000006</v>
      </c>
    </row>
    <row r="519" ht="18" customHeight="1" spans="1:14">
      <c r="A519" s="10" t="s">
        <v>913</v>
      </c>
      <c r="B519" s="11"/>
      <c r="C519" s="10"/>
      <c r="D519" s="12"/>
      <c r="E519" s="13"/>
      <c r="F519" s="13"/>
      <c r="G519" s="11" t="s">
        <v>914</v>
      </c>
      <c r="H519" s="11" t="s">
        <v>915</v>
      </c>
      <c r="I519" s="10" t="s">
        <v>29</v>
      </c>
      <c r="J519" s="12">
        <v>4.761</v>
      </c>
      <c r="K519" s="13">
        <v>1.09</v>
      </c>
      <c r="L519" s="13">
        <v>5.19</v>
      </c>
      <c r="M519" s="13" t="s">
        <v>5</v>
      </c>
      <c r="N519" s="1">
        <f t="shared" ref="N518:N539" si="40">L519-F519</f>
        <v>5.19</v>
      </c>
    </row>
    <row r="520" ht="18" customHeight="1" spans="1:14">
      <c r="A520" s="10" t="s">
        <v>916</v>
      </c>
      <c r="B520" s="11"/>
      <c r="C520" s="10"/>
      <c r="D520" s="12"/>
      <c r="E520" s="13"/>
      <c r="F520" s="13"/>
      <c r="G520" s="11" t="s">
        <v>917</v>
      </c>
      <c r="H520" s="11" t="s">
        <v>842</v>
      </c>
      <c r="I520" s="10" t="s">
        <v>29</v>
      </c>
      <c r="J520" s="12">
        <v>613.386</v>
      </c>
      <c r="K520" s="13">
        <v>1.09</v>
      </c>
      <c r="L520" s="13">
        <v>668.59</v>
      </c>
      <c r="M520" s="13" t="s">
        <v>5</v>
      </c>
      <c r="N520" s="1">
        <f t="shared" si="40"/>
        <v>668.59</v>
      </c>
    </row>
    <row r="521" ht="18" customHeight="1" spans="1:24">
      <c r="A521" s="10" t="s">
        <v>918</v>
      </c>
      <c r="B521" s="11"/>
      <c r="C521" s="10"/>
      <c r="D521" s="12"/>
      <c r="E521" s="13"/>
      <c r="F521" s="13"/>
      <c r="G521" s="11" t="s">
        <v>919</v>
      </c>
      <c r="H521" s="11" t="s">
        <v>845</v>
      </c>
      <c r="I521" s="10" t="s">
        <v>29</v>
      </c>
      <c r="J521" s="12">
        <v>3531.997</v>
      </c>
      <c r="K521" s="13">
        <v>1.09</v>
      </c>
      <c r="L521" s="13">
        <v>3849.88</v>
      </c>
      <c r="M521" s="13" t="s">
        <v>5</v>
      </c>
      <c r="N521" s="1">
        <f t="shared" si="40"/>
        <v>3849.88</v>
      </c>
      <c r="P521" s="1" t="s">
        <v>293</v>
      </c>
      <c r="Q521" s="1"/>
      <c r="R521" s="1"/>
      <c r="S521" s="1" t="s">
        <v>20</v>
      </c>
      <c r="T521" s="1" t="s">
        <v>21</v>
      </c>
      <c r="U521" s="1" t="s">
        <v>19</v>
      </c>
      <c r="V521" s="1" t="s">
        <v>22</v>
      </c>
      <c r="W521" s="1" t="s">
        <v>23</v>
      </c>
      <c r="X521" s="1" t="str">
        <f t="shared" ref="X521:X525" si="41">P521&amp;H521&amp;S521&amp;J521&amp;I521&amp;T521&amp;K521&amp;U521&amp;I521&amp;V521&amp;N521&amp;W521</f>
        <v>新增砂长途运输费（坛乐村那玩屯），审定工程量为3531.997km.t，审定单价为1.09元/km.t，核增3849.88元；</v>
      </c>
    </row>
    <row r="522" ht="18" customHeight="1" spans="1:24">
      <c r="A522" s="10" t="s">
        <v>920</v>
      </c>
      <c r="B522" s="11"/>
      <c r="C522" s="10"/>
      <c r="D522" s="12"/>
      <c r="E522" s="13"/>
      <c r="F522" s="13"/>
      <c r="G522" s="11" t="s">
        <v>921</v>
      </c>
      <c r="H522" s="11" t="s">
        <v>848</v>
      </c>
      <c r="I522" s="10" t="s">
        <v>29</v>
      </c>
      <c r="J522" s="12">
        <v>5102.099</v>
      </c>
      <c r="K522" s="13">
        <v>1.09</v>
      </c>
      <c r="L522" s="13">
        <v>5561.29</v>
      </c>
      <c r="M522" s="13" t="s">
        <v>5</v>
      </c>
      <c r="N522" s="1">
        <f t="shared" si="40"/>
        <v>5561.29</v>
      </c>
      <c r="P522" s="1" t="s">
        <v>293</v>
      </c>
      <c r="Q522" s="1"/>
      <c r="R522" s="1"/>
      <c r="S522" s="1" t="s">
        <v>20</v>
      </c>
      <c r="T522" s="1" t="s">
        <v>21</v>
      </c>
      <c r="U522" s="1" t="s">
        <v>19</v>
      </c>
      <c r="V522" s="1" t="s">
        <v>22</v>
      </c>
      <c r="W522" s="1" t="s">
        <v>23</v>
      </c>
      <c r="X522" s="1" t="str">
        <f t="shared" si="41"/>
        <v>新增碎石长途运输费（坛乐村那玩屯），审定工程量为5102.099km.t，审定单价为1.09元/km.t，核增5561.29元；</v>
      </c>
    </row>
    <row r="523" ht="18" customHeight="1" spans="1:13">
      <c r="A523" s="14" t="s">
        <v>5</v>
      </c>
      <c r="B523" s="15" t="s">
        <v>82</v>
      </c>
      <c r="C523" s="14" t="s">
        <v>5</v>
      </c>
      <c r="D523" s="16" t="s">
        <v>5</v>
      </c>
      <c r="E523" s="17" t="s">
        <v>5</v>
      </c>
      <c r="F523" s="17"/>
      <c r="G523" s="15" t="s">
        <v>5</v>
      </c>
      <c r="H523" s="15" t="s">
        <v>82</v>
      </c>
      <c r="I523" s="14" t="s">
        <v>5</v>
      </c>
      <c r="J523" s="16" t="s">
        <v>5</v>
      </c>
      <c r="K523" s="17" t="s">
        <v>5</v>
      </c>
      <c r="L523" s="17"/>
      <c r="M523" s="17"/>
    </row>
    <row r="524" ht="18" customHeight="1" spans="1:24">
      <c r="A524" s="10" t="s">
        <v>922</v>
      </c>
      <c r="B524" s="11"/>
      <c r="C524" s="10"/>
      <c r="D524" s="12"/>
      <c r="E524" s="13"/>
      <c r="F524" s="13"/>
      <c r="G524" s="11" t="s">
        <v>923</v>
      </c>
      <c r="H524" s="11" t="s">
        <v>924</v>
      </c>
      <c r="I524" s="10" t="s">
        <v>13</v>
      </c>
      <c r="J524" s="12">
        <v>24</v>
      </c>
      <c r="K524" s="13">
        <v>103.11</v>
      </c>
      <c r="L524" s="13">
        <v>2474.64</v>
      </c>
      <c r="M524" s="13" t="s">
        <v>5</v>
      </c>
      <c r="N524" s="1">
        <f t="shared" si="40"/>
        <v>2474.64</v>
      </c>
      <c r="P524" s="1" t="s">
        <v>293</v>
      </c>
      <c r="Q524" s="1"/>
      <c r="R524" s="1"/>
      <c r="S524" s="1" t="s">
        <v>20</v>
      </c>
      <c r="T524" s="1" t="s">
        <v>21</v>
      </c>
      <c r="U524" s="1" t="s">
        <v>19</v>
      </c>
      <c r="V524" s="1" t="s">
        <v>22</v>
      </c>
      <c r="W524" s="1" t="s">
        <v>23</v>
      </c>
      <c r="X524" s="1" t="str">
        <f t="shared" si="41"/>
        <v>新增混凝土防撞立柱模板，审定工程量为24㎡，审定单价为103.11元/㎡，核增2474.64元；</v>
      </c>
    </row>
    <row r="525" ht="18" customHeight="1" spans="1:24">
      <c r="A525" s="10" t="s">
        <v>925</v>
      </c>
      <c r="B525" s="11"/>
      <c r="C525" s="10"/>
      <c r="D525" s="12"/>
      <c r="E525" s="13"/>
      <c r="F525" s="13"/>
      <c r="G525" s="11" t="s">
        <v>926</v>
      </c>
      <c r="H525" s="11" t="s">
        <v>927</v>
      </c>
      <c r="I525" s="10" t="s">
        <v>33</v>
      </c>
      <c r="J525" s="12">
        <v>1.44</v>
      </c>
      <c r="K525" s="13">
        <v>1075.78</v>
      </c>
      <c r="L525" s="13">
        <v>1549.12</v>
      </c>
      <c r="M525" s="13" t="s">
        <v>5</v>
      </c>
      <c r="N525" s="1">
        <f t="shared" si="40"/>
        <v>1549.12</v>
      </c>
      <c r="P525" s="1" t="s">
        <v>293</v>
      </c>
      <c r="Q525" s="1"/>
      <c r="R525" s="1"/>
      <c r="S525" s="1" t="s">
        <v>20</v>
      </c>
      <c r="T525" s="1" t="s">
        <v>21</v>
      </c>
      <c r="U525" s="1" t="s">
        <v>19</v>
      </c>
      <c r="V525" s="1" t="s">
        <v>22</v>
      </c>
      <c r="W525" s="1" t="s">
        <v>23</v>
      </c>
      <c r="X525" s="1" t="str">
        <f t="shared" si="41"/>
        <v>新增混凝土防撞扶手模板，审定工程量为1.44m³，审定单价为1075.78元/m³，核增1549.12元；</v>
      </c>
    </row>
    <row r="526" ht="18" customHeight="1" spans="1:24">
      <c r="A526" s="5" t="s">
        <v>5</v>
      </c>
      <c r="B526" s="6" t="s">
        <v>928</v>
      </c>
      <c r="C526" s="7" t="s">
        <v>5</v>
      </c>
      <c r="D526" s="8" t="s">
        <v>5</v>
      </c>
      <c r="E526" s="9" t="s">
        <v>5</v>
      </c>
      <c r="F526" s="9"/>
      <c r="G526" s="6" t="s">
        <v>5</v>
      </c>
      <c r="H526" s="6" t="s">
        <v>928</v>
      </c>
      <c r="I526" s="7" t="s">
        <v>5</v>
      </c>
      <c r="J526" s="8" t="s">
        <v>5</v>
      </c>
      <c r="K526" s="9" t="s">
        <v>5</v>
      </c>
      <c r="L526" s="9">
        <v>774.13</v>
      </c>
      <c r="M526" s="18" t="s">
        <v>5</v>
      </c>
      <c r="N526" s="1">
        <f t="shared" si="40"/>
        <v>774.13</v>
      </c>
      <c r="X526" s="19" t="str">
        <f>H526</f>
        <v>那玩屯项目标志碑</v>
      </c>
    </row>
    <row r="527" ht="18" customHeight="1" spans="1:13">
      <c r="A527" s="14" t="s">
        <v>5</v>
      </c>
      <c r="B527" s="15" t="s">
        <v>41</v>
      </c>
      <c r="C527" s="14" t="s">
        <v>5</v>
      </c>
      <c r="D527" s="16" t="s">
        <v>5</v>
      </c>
      <c r="E527" s="17" t="s">
        <v>5</v>
      </c>
      <c r="F527" s="17"/>
      <c r="G527" s="15" t="s">
        <v>5</v>
      </c>
      <c r="H527" s="15" t="s">
        <v>41</v>
      </c>
      <c r="I527" s="14" t="s">
        <v>5</v>
      </c>
      <c r="J527" s="16" t="s">
        <v>5</v>
      </c>
      <c r="K527" s="17" t="s">
        <v>5</v>
      </c>
      <c r="L527" s="17"/>
      <c r="M527" s="17"/>
    </row>
    <row r="528" ht="18" customHeight="1" spans="1:14">
      <c r="A528" s="10" t="s">
        <v>929</v>
      </c>
      <c r="B528" s="11" t="s">
        <v>930</v>
      </c>
      <c r="C528" s="10" t="s">
        <v>931</v>
      </c>
      <c r="D528" s="12" t="s">
        <v>932</v>
      </c>
      <c r="E528" s="13" t="s">
        <v>933</v>
      </c>
      <c r="F528" s="13" t="s">
        <v>934</v>
      </c>
      <c r="G528" s="11"/>
      <c r="H528" s="11"/>
      <c r="I528" s="10"/>
      <c r="J528" s="12"/>
      <c r="K528" s="13"/>
      <c r="L528" s="13"/>
      <c r="M528" s="13" t="s">
        <v>5</v>
      </c>
      <c r="N528" s="1">
        <f t="shared" si="40"/>
        <v>-1.28</v>
      </c>
    </row>
    <row r="529" ht="18" customHeight="1" spans="1:14">
      <c r="A529" s="10" t="s">
        <v>935</v>
      </c>
      <c r="B529" s="11"/>
      <c r="C529" s="10"/>
      <c r="D529" s="12"/>
      <c r="E529" s="13"/>
      <c r="F529" s="13"/>
      <c r="G529" s="11"/>
      <c r="H529" s="11"/>
      <c r="I529" s="10"/>
      <c r="J529" s="12"/>
      <c r="K529" s="13"/>
      <c r="L529" s="13"/>
      <c r="M529" s="13" t="s">
        <v>5</v>
      </c>
      <c r="N529" s="1">
        <f t="shared" si="40"/>
        <v>0</v>
      </c>
    </row>
    <row r="530" ht="18" customHeight="1" spans="1:14">
      <c r="A530" s="10" t="s">
        <v>936</v>
      </c>
      <c r="B530" s="11" t="s">
        <v>427</v>
      </c>
      <c r="C530" s="10" t="s">
        <v>937</v>
      </c>
      <c r="D530" s="12" t="s">
        <v>938</v>
      </c>
      <c r="E530" s="13" t="s">
        <v>939</v>
      </c>
      <c r="F530" s="13" t="s">
        <v>940</v>
      </c>
      <c r="G530" s="11"/>
      <c r="H530" s="11"/>
      <c r="I530" s="10"/>
      <c r="J530" s="12"/>
      <c r="K530" s="13"/>
      <c r="L530" s="13"/>
      <c r="M530" s="13" t="s">
        <v>5</v>
      </c>
      <c r="N530" s="1">
        <f t="shared" si="40"/>
        <v>-34.11</v>
      </c>
    </row>
    <row r="531" ht="18" customHeight="1" spans="1:14">
      <c r="A531" s="10" t="s">
        <v>941</v>
      </c>
      <c r="B531" s="11" t="s">
        <v>942</v>
      </c>
      <c r="C531" s="10" t="s">
        <v>937</v>
      </c>
      <c r="D531" s="12" t="s">
        <v>943</v>
      </c>
      <c r="E531" s="13" t="s">
        <v>944</v>
      </c>
      <c r="F531" s="13" t="s">
        <v>945</v>
      </c>
      <c r="G531" s="11"/>
      <c r="H531" s="11"/>
      <c r="I531" s="10"/>
      <c r="J531" s="12"/>
      <c r="K531" s="13"/>
      <c r="L531" s="13"/>
      <c r="M531" s="13" t="s">
        <v>5</v>
      </c>
      <c r="N531" s="1">
        <f t="shared" si="40"/>
        <v>-33.75</v>
      </c>
    </row>
    <row r="532" ht="18" customHeight="1" spans="1:14">
      <c r="A532" s="10" t="s">
        <v>946</v>
      </c>
      <c r="B532" s="11" t="s">
        <v>947</v>
      </c>
      <c r="C532" s="10" t="s">
        <v>948</v>
      </c>
      <c r="D532" s="12" t="s">
        <v>949</v>
      </c>
      <c r="E532" s="13" t="s">
        <v>950</v>
      </c>
      <c r="F532" s="13" t="s">
        <v>951</v>
      </c>
      <c r="G532" s="11"/>
      <c r="H532" s="11"/>
      <c r="I532" s="10"/>
      <c r="J532" s="12"/>
      <c r="K532" s="13"/>
      <c r="L532" s="13"/>
      <c r="M532" s="13" t="s">
        <v>5</v>
      </c>
      <c r="N532" s="1">
        <f t="shared" si="40"/>
        <v>-14.25</v>
      </c>
    </row>
    <row r="533" ht="18" customHeight="1" spans="1:14">
      <c r="A533" s="10" t="s">
        <v>952</v>
      </c>
      <c r="B533" s="11" t="s">
        <v>953</v>
      </c>
      <c r="C533" s="10" t="s">
        <v>13</v>
      </c>
      <c r="D533" s="12" t="s">
        <v>954</v>
      </c>
      <c r="E533" s="13">
        <v>196.88</v>
      </c>
      <c r="F533" s="13">
        <v>94.5</v>
      </c>
      <c r="G533" s="11"/>
      <c r="H533" s="11"/>
      <c r="I533" s="10"/>
      <c r="J533" s="12"/>
      <c r="K533" s="13"/>
      <c r="L533" s="13"/>
      <c r="M533" s="13" t="s">
        <v>5</v>
      </c>
      <c r="N533" s="1">
        <f t="shared" si="40"/>
        <v>-94.5</v>
      </c>
    </row>
    <row r="534" ht="18" customHeight="1" spans="1:14">
      <c r="A534" s="10" t="s">
        <v>955</v>
      </c>
      <c r="B534" s="11" t="s">
        <v>956</v>
      </c>
      <c r="C534" s="10" t="s">
        <v>791</v>
      </c>
      <c r="D534" s="12" t="s">
        <v>14</v>
      </c>
      <c r="E534" s="13" t="s">
        <v>957</v>
      </c>
      <c r="F534" s="13" t="s">
        <v>957</v>
      </c>
      <c r="G534" s="11"/>
      <c r="H534" s="11"/>
      <c r="I534" s="10"/>
      <c r="J534" s="12"/>
      <c r="K534" s="13"/>
      <c r="L534" s="13"/>
      <c r="M534" s="13" t="s">
        <v>5</v>
      </c>
      <c r="N534" s="1">
        <f t="shared" si="40"/>
        <v>-819.61</v>
      </c>
    </row>
    <row r="535" ht="18" customHeight="1" spans="1:14">
      <c r="A535" s="10"/>
      <c r="B535" s="11"/>
      <c r="C535" s="10"/>
      <c r="D535" s="12"/>
      <c r="E535" s="13"/>
      <c r="F535" s="13"/>
      <c r="G535" s="11"/>
      <c r="H535" s="11"/>
      <c r="I535" s="10"/>
      <c r="J535" s="12"/>
      <c r="K535" s="13"/>
      <c r="L535" s="13"/>
      <c r="M535" s="13"/>
      <c r="N535" s="1">
        <f t="shared" si="40"/>
        <v>0</v>
      </c>
    </row>
    <row r="536" ht="18" customHeight="1" spans="1:14">
      <c r="A536" s="10"/>
      <c r="B536" s="11"/>
      <c r="C536" s="10"/>
      <c r="D536" s="12"/>
      <c r="E536" s="13"/>
      <c r="F536" s="13"/>
      <c r="G536" s="11"/>
      <c r="H536" s="11"/>
      <c r="I536" s="10"/>
      <c r="J536" s="12"/>
      <c r="K536" s="13"/>
      <c r="L536" s="13"/>
      <c r="M536" s="13"/>
      <c r="N536" s="1">
        <f t="shared" si="40"/>
        <v>0</v>
      </c>
    </row>
    <row r="537" ht="18" customHeight="1" spans="1:14">
      <c r="A537" s="10"/>
      <c r="B537" s="11"/>
      <c r="C537" s="10"/>
      <c r="D537" s="12"/>
      <c r="E537" s="13"/>
      <c r="F537" s="13"/>
      <c r="G537" s="11"/>
      <c r="H537" s="11"/>
      <c r="I537" s="10"/>
      <c r="J537" s="12"/>
      <c r="K537" s="13"/>
      <c r="L537" s="13"/>
      <c r="M537" s="13"/>
      <c r="N537" s="1">
        <f t="shared" si="40"/>
        <v>0</v>
      </c>
    </row>
    <row r="538" ht="18" customHeight="1" spans="1:13">
      <c r="A538" s="14" t="s">
        <v>5</v>
      </c>
      <c r="B538" s="15" t="s">
        <v>82</v>
      </c>
      <c r="C538" s="14" t="s">
        <v>5</v>
      </c>
      <c r="D538" s="16" t="s">
        <v>5</v>
      </c>
      <c r="E538" s="17" t="s">
        <v>5</v>
      </c>
      <c r="F538" s="17"/>
      <c r="G538" s="15" t="s">
        <v>5</v>
      </c>
      <c r="H538" s="15" t="s">
        <v>82</v>
      </c>
      <c r="I538" s="14" t="s">
        <v>5</v>
      </c>
      <c r="J538" s="16" t="s">
        <v>5</v>
      </c>
      <c r="K538" s="17" t="s">
        <v>5</v>
      </c>
      <c r="L538" s="17"/>
      <c r="M538" s="17"/>
    </row>
    <row r="539" ht="18" customHeight="1" spans="1:14">
      <c r="A539" s="10" t="s">
        <v>958</v>
      </c>
      <c r="B539" s="11"/>
      <c r="C539" s="10"/>
      <c r="D539" s="12"/>
      <c r="E539" s="13"/>
      <c r="F539" s="13"/>
      <c r="G539" s="11"/>
      <c r="H539" s="11"/>
      <c r="I539" s="10"/>
      <c r="J539" s="12"/>
      <c r="K539" s="13"/>
      <c r="L539" s="13"/>
      <c r="M539" s="13" t="s">
        <v>5</v>
      </c>
      <c r="N539" s="1">
        <f t="shared" si="40"/>
        <v>0</v>
      </c>
    </row>
  </sheetData>
  <autoFilter xmlns:etc="http://www.wps.cn/officeDocument/2017/etCustomData" ref="A2:XFD539" etc:filterBottomFollowUsedRange="0">
    <extLst/>
  </autoFilter>
  <mergeCells count="10">
    <mergeCell ref="E1:F1"/>
    <mergeCell ref="K1:M1"/>
    <mergeCell ref="A1:A2"/>
    <mergeCell ref="B1:B2"/>
    <mergeCell ref="C1:C2"/>
    <mergeCell ref="D1:D2"/>
    <mergeCell ref="G1:G2"/>
    <mergeCell ref="H1:H2"/>
    <mergeCell ref="I1:I2"/>
    <mergeCell ref="J1:J2"/>
  </mergeCells>
  <pageMargins left="0.590541666666667" right="0" top="0.590541666666667" bottom="0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表-08分部分项工程和单价措施项目清单与计价表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</dc:creator>
  <cp:lastModifiedBy>德斯巴基 ドスバギィ</cp:lastModifiedBy>
  <dcterms:created xsi:type="dcterms:W3CDTF">2024-12-10T17:50:00Z</dcterms:created>
  <dcterms:modified xsi:type="dcterms:W3CDTF">2025-02-10T03:30:57Z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2052-12.1.0.19770</vt:lpwstr>
  </property>
  <property fmtid="{D5CDD505-2E9C-101B-9397-08002B2CF9AE}" pid="3" name="ICV">
    <vt:lpwstr>70CC9B1743314CF38678B07C85F749CD_12</vt:lpwstr>
  </property>
</Properties>
</file>