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500"/>
  </bookViews>
  <sheets>
    <sheet name="对比表" sheetId="7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<sst xmlns="http://schemas.openxmlformats.org/spreadsheetml/2006/main" count="1628" uniqueCount="677">
  <si>
    <t>建设项目评审审增（减）情况明细表</t>
  </si>
  <si>
    <t>工程名称:博白县亚山镇中心幼儿园保教楼改造</t>
  </si>
  <si>
    <t/>
  </si>
  <si>
    <t>序号</t>
  </si>
  <si>
    <t>项目名称及
项目特征描述</t>
  </si>
  <si>
    <t>计量
单位</t>
  </si>
  <si>
    <t>项目单位送审价</t>
  </si>
  <si>
    <t>评审审定价</t>
  </si>
  <si>
    <t>评审审定增减（与送审价对比）</t>
  </si>
  <si>
    <t>审减或审增的主要原因及依据</t>
  </si>
  <si>
    <t>数量</t>
  </si>
  <si>
    <t>综合单价</t>
  </si>
  <si>
    <t>合 价</t>
  </si>
  <si>
    <t>校门改造</t>
  </si>
  <si>
    <t>分部分项工程</t>
  </si>
  <si>
    <t>G.1 人工拆除工程</t>
  </si>
  <si>
    <t>1</t>
  </si>
  <si>
    <t>砖砌体拆除
1.拆除方式:人工拆除工程</t>
  </si>
  <si>
    <t></t>
  </si>
  <si>
    <t>2</t>
  </si>
  <si>
    <t>金属门窗拆除
1.门窗洞口尺寸:0.9*2.1</t>
  </si>
  <si>
    <t>㎡</t>
  </si>
  <si>
    <t>1.89</t>
  </si>
  <si>
    <t>3</t>
  </si>
  <si>
    <t>余渣弃置
1.废弃料品种:余渣
2.运距:1km</t>
  </si>
  <si>
    <t>1.14</t>
  </si>
  <si>
    <t>4</t>
  </si>
  <si>
    <t>土（石）方运输增（减）m3·km
1.运距:2km</t>
  </si>
  <si>
    <t>·km</t>
  </si>
  <si>
    <t>2.28</t>
  </si>
  <si>
    <t>A.4 混凝土及钢筋混凝土工程</t>
  </si>
  <si>
    <t>5</t>
  </si>
  <si>
    <t>挡水门槛</t>
  </si>
  <si>
    <t>0.05</t>
  </si>
  <si>
    <t>A.12 门窗工程</t>
  </si>
  <si>
    <t>6</t>
  </si>
  <si>
    <t>乙级防火门
1.含防火锁.闭门器.防火铰链.顺序器.五金配件及运输.安装等
2.消防部门认证产品</t>
  </si>
  <si>
    <t>2.64</t>
  </si>
  <si>
    <t>一扇门送审按26.4把L形执手插锁计，审核按1把锁计，共核减25.4把锁。</t>
  </si>
  <si>
    <t>室内应急照明工程</t>
  </si>
  <si>
    <t>应急照明安装工程</t>
  </si>
  <si>
    <t>7</t>
  </si>
  <si>
    <t>配电箱 AP.XK
安装方式：箱中心距地1.8m明装
箱内元器件祥电施-DQ-01</t>
  </si>
  <si>
    <t>台</t>
  </si>
  <si>
    <t>8</t>
  </si>
  <si>
    <t>配电箱 AC.WY
安装方式：箱中心距地1.8m明装
箱内元器件祥电施-DQ-01</t>
  </si>
  <si>
    <t>稳压设备已含控制箱，不另外列项</t>
  </si>
  <si>
    <t>9</t>
  </si>
  <si>
    <t>A型应急照明集中电源 8回路 TY-D
安装方式：底距地1.2m明装
应急时间≥90min</t>
  </si>
  <si>
    <t>10</t>
  </si>
  <si>
    <t>二联单控开关
安装方式：底距地1.3m明装  10A~250V</t>
  </si>
  <si>
    <t>套</t>
  </si>
  <si>
    <t>11</t>
  </si>
  <si>
    <t>双管荧光灯 2x28W 应急时间≥180min
安装方式：吸顶安装</t>
  </si>
  <si>
    <t>应急三管荧光灯T8 3x36W 应急时间≥180min
安装方式：吸顶安装</t>
  </si>
  <si>
    <t>12</t>
  </si>
  <si>
    <t>疏散出口标志灯 
型号、规格：J-BLJC-1OEⅡ0.5W-12系列 中型 DC36V LED
安装方式：门框上方0.2m壁挂</t>
  </si>
  <si>
    <t>28</t>
  </si>
  <si>
    <t>27</t>
  </si>
  <si>
    <t>工程量核减</t>
  </si>
  <si>
    <t>13</t>
  </si>
  <si>
    <t>安全出口标志灯 
型号、规格：J-BLJC-1OEⅡ0.5W-12系列 中型 DC36V LED
安装方式：门框上方0.2m壁挂</t>
  </si>
  <si>
    <t>14</t>
  </si>
  <si>
    <t>楼层标志灯 
型号、规格：J-BLJC-1OEⅡ0.5W-12系列 中型 DC36V LED
安装方式：底距地2.5m管吊</t>
  </si>
  <si>
    <t>15</t>
  </si>
  <si>
    <t>单向疏散标志灯
型号、规格：J-BLJC-1OEⅡ0.5W-12系列 中型 DC36V LED
安装方式：底距地0.3m壁挂</t>
  </si>
  <si>
    <t>30</t>
  </si>
  <si>
    <t>16</t>
  </si>
  <si>
    <t>多信息复合标志灯(双面)
型号、规格：J-BLJC-1OEⅡ0.5W-12系列 中型 DC36V LED
安装方式：底距地2.5m管吊</t>
  </si>
  <si>
    <t>消防应急照明灯具 5W IP67
型号、规格：J-ZFJC-E5W-17系列 DC36V 600lm
安装方式：壁装,底距地2.5m安装</t>
  </si>
  <si>
    <t>17</t>
  </si>
  <si>
    <t>消防应急照明灯具
型号、规格：J-ZFJC-E8W-17系列 DC36V 800lm
安装方式：壁装,底距地2.5m</t>
  </si>
  <si>
    <t>112</t>
  </si>
  <si>
    <t>109</t>
  </si>
  <si>
    <t>18</t>
  </si>
  <si>
    <t>电力电缆 普通敷设 WDZCN-B1-YJY-1kV-5x6mm2</t>
  </si>
  <si>
    <t>m</t>
  </si>
  <si>
    <t>5.16</t>
  </si>
  <si>
    <t>工程量核减，在总平电气计算</t>
  </si>
  <si>
    <t>19</t>
  </si>
  <si>
    <t>电力电缆 普通敷设 BTTRZ-5x2.5mm2</t>
  </si>
  <si>
    <t>12.01</t>
  </si>
  <si>
    <t>20</t>
  </si>
  <si>
    <t>控制电缆敷设 普通敷设 NH-KVV-4x1.5mm2</t>
  </si>
  <si>
    <t>9.83</t>
  </si>
  <si>
    <t>21</t>
  </si>
  <si>
    <t>管内穿线 照明线路 铜芯 WDZCN-B1-BYJ-1.5mm2</t>
  </si>
  <si>
    <t>91.56</t>
  </si>
  <si>
    <t>51.76</t>
  </si>
  <si>
    <t>22</t>
  </si>
  <si>
    <t>管内穿线 照明线路 铜芯 WDZCN-B1-BYJ-2.5mm2</t>
  </si>
  <si>
    <t>34.47</t>
  </si>
  <si>
    <t>224.64</t>
  </si>
  <si>
    <t>送审漏计从AP.XK至保教楼1ALE电源线</t>
  </si>
  <si>
    <t>23</t>
  </si>
  <si>
    <t>管内穿线 动力线路 铜芯 WDZCN-B1-BYJ-2.5mm2</t>
  </si>
  <si>
    <t>34.18</t>
  </si>
  <si>
    <t>按照明线路计算</t>
  </si>
  <si>
    <t>24</t>
  </si>
  <si>
    <t>管内穿多芯软导线 WDZCN-B1-RYJS-2X2.5mm2</t>
  </si>
  <si>
    <t>1131.34</t>
  </si>
  <si>
    <t>工程量核增</t>
  </si>
  <si>
    <t>25</t>
  </si>
  <si>
    <t>砖、混凝土结构明配 JDG20</t>
  </si>
  <si>
    <t>904.09</t>
  </si>
  <si>
    <t>923.10</t>
  </si>
  <si>
    <t>26</t>
  </si>
  <si>
    <t>砖、混凝土结构明配 SC32</t>
  </si>
  <si>
    <t>16.01</t>
  </si>
  <si>
    <t>施工图无此项</t>
  </si>
  <si>
    <t>混凝土楼板楼板开孔 钻孔直径（63mm以内）</t>
  </si>
  <si>
    <t>个</t>
  </si>
  <si>
    <t>混凝土楼板 楼板防火封堵</t>
  </si>
  <si>
    <t>处</t>
  </si>
  <si>
    <t>29</t>
  </si>
  <si>
    <t>砌筑结构打洞（孔）公称直径（25mm以内）</t>
  </si>
  <si>
    <t>砌筑结构打洞（孔）公称直径（50mm以内）</t>
  </si>
  <si>
    <t>31</t>
  </si>
  <si>
    <t>防火堵洞 保护管</t>
  </si>
  <si>
    <t>38</t>
  </si>
  <si>
    <t>金属线槽 MR100*50*1.0mm
1、含桥架盖板、连接件、螺栓、扣锁、三通、弯头等配件</t>
  </si>
  <si>
    <t>10.10</t>
  </si>
  <si>
    <t>送审漏项</t>
  </si>
  <si>
    <t>桥架支架制作安装  ∠40*4</t>
  </si>
  <si>
    <t>kg</t>
  </si>
  <si>
    <t>6.06</t>
  </si>
  <si>
    <t>桥架支架刷油
除锈，刷防锈漆两遍、调和漆两遍</t>
  </si>
  <si>
    <t>钢制接线盒 明装</t>
  </si>
  <si>
    <t>63</t>
  </si>
  <si>
    <t>室内消防电工程</t>
  </si>
  <si>
    <t>火灾自动报警系统工程</t>
  </si>
  <si>
    <t>32</t>
  </si>
  <si>
    <t>火灾报警控制器 JB-TG-JBF-11S</t>
  </si>
  <si>
    <t>33</t>
  </si>
  <si>
    <t>消防电源监控主机</t>
  </si>
  <si>
    <t>单价核减，定额按64点主机</t>
  </si>
  <si>
    <t>34</t>
  </si>
  <si>
    <t>电气火灾监控主机</t>
  </si>
  <si>
    <t>35</t>
  </si>
  <si>
    <t>可燃气体报警控制器</t>
  </si>
  <si>
    <t>36</t>
  </si>
  <si>
    <t>应急照明控制器</t>
  </si>
  <si>
    <t>单价核减，定额按应急照明控制器</t>
  </si>
  <si>
    <t>37</t>
  </si>
  <si>
    <t>消防水池水位显示仪表</t>
  </si>
  <si>
    <t>单价核减，定额按显示仪表</t>
  </si>
  <si>
    <t>总线消防广播主机 HY5727B</t>
  </si>
  <si>
    <t>39</t>
  </si>
  <si>
    <t>总线消防电话主机 HY5711B</t>
  </si>
  <si>
    <t>40</t>
  </si>
  <si>
    <t>联动电源 JBF-11S/PA</t>
  </si>
  <si>
    <t>41</t>
  </si>
  <si>
    <t>备用电源 JBF-11S/PB</t>
  </si>
  <si>
    <t>42</t>
  </si>
  <si>
    <t>手动直接控制盘 JBF-11S/CD8</t>
  </si>
  <si>
    <t>43</t>
  </si>
  <si>
    <t>总线联动控制盘 JBF-11S/CK50</t>
  </si>
  <si>
    <t>44</t>
  </si>
  <si>
    <t>图形显示装置</t>
  </si>
  <si>
    <t>45</t>
  </si>
  <si>
    <t>信号浪涌保护器SPD
采用I级试验的电涌保护器</t>
  </si>
  <si>
    <t>46</t>
  </si>
  <si>
    <t>接线端子箱
1.底距地1.5m明装</t>
  </si>
  <si>
    <t>工程量及单价核减</t>
  </si>
  <si>
    <t>47</t>
  </si>
  <si>
    <t>模块箱
1.底距地1.5m明装</t>
  </si>
  <si>
    <t>单价核减</t>
  </si>
  <si>
    <t>48</t>
  </si>
  <si>
    <t>带电话插孔的手动报警按钮
1.底距地1.5m明装</t>
  </si>
  <si>
    <t>49</t>
  </si>
  <si>
    <t>消火栓起泵、报警按钮
1、安装方式：消火栓箱内</t>
  </si>
  <si>
    <t>50</t>
  </si>
  <si>
    <t>火灾声光警报器
安装方式：底距地2.3m壁装</t>
  </si>
  <si>
    <t>51</t>
  </si>
  <si>
    <t>楼层火灾显示盘
安装方式：底距地1.5m明装</t>
  </si>
  <si>
    <t>52</t>
  </si>
  <si>
    <t>感烟探测器
安装方式：吸顶安装</t>
  </si>
  <si>
    <t>104</t>
  </si>
  <si>
    <t>102</t>
  </si>
  <si>
    <t>53</t>
  </si>
  <si>
    <t>输入/输出模块
安装方式：设备旁明装</t>
  </si>
  <si>
    <t>输入/输出模块JBF5155
安装方式：设备旁明装</t>
  </si>
  <si>
    <t>54</t>
  </si>
  <si>
    <t>输入模块
安装方式：设备旁明装</t>
  </si>
  <si>
    <t>总线消防电话模块</t>
  </si>
  <si>
    <t>55</t>
  </si>
  <si>
    <t>总线消防广播模块</t>
  </si>
  <si>
    <t>56</t>
  </si>
  <si>
    <t>总线消防电话插孔</t>
  </si>
  <si>
    <t>57</t>
  </si>
  <si>
    <t>吸顶式火警扬声器
安装方式：吸顶安装</t>
  </si>
  <si>
    <t>58</t>
  </si>
  <si>
    <t>总线短路隔离器
安装方式：底距地1.5m明装</t>
  </si>
  <si>
    <t>59</t>
  </si>
  <si>
    <t>消防电话分机
安装方式：底距地1.5m明装</t>
  </si>
  <si>
    <t>60</t>
  </si>
  <si>
    <t>消防电源监控模块(JBF62P-ATV1A1)
安装方式：设备旁明装</t>
  </si>
  <si>
    <t>工程量核增，单价核减</t>
  </si>
  <si>
    <t>61</t>
  </si>
  <si>
    <t>电气火灾监控探测器(JBF62E-AT8)
安装方式：设备旁明装</t>
  </si>
  <si>
    <t>62</t>
  </si>
  <si>
    <t>金属桥架 CT100*100*1.2mm</t>
  </si>
  <si>
    <t>16.43</t>
  </si>
  <si>
    <t>1、含桥架盖板、连接件、螺栓、扣锁、三通、弯头等配件</t>
  </si>
  <si>
    <t>金属桥架 MR100*100*1.0mm
含桥架盖板、连接件、螺栓、扣锁、三通、弯头等配件</t>
  </si>
  <si>
    <t>8.90</t>
  </si>
  <si>
    <t>金属桥架 MR150*100*1.0mm
含桥架盖板、连接件、螺栓、扣锁、三通、弯头等配件</t>
  </si>
  <si>
    <t>8.40</t>
  </si>
  <si>
    <t>18.77</t>
  </si>
  <si>
    <t>10.33</t>
  </si>
  <si>
    <t>64</t>
  </si>
  <si>
    <t>65</t>
  </si>
  <si>
    <t>桥架布放24V直流电源线 WDZCN-B1-BYJ-4.0mm2</t>
  </si>
  <si>
    <t>78.18</t>
  </si>
  <si>
    <t>66.40</t>
  </si>
  <si>
    <t>66</t>
  </si>
  <si>
    <t>桥架布放多芯软导线 WDZCN-B1-RYJS-2x1.5mm2</t>
  </si>
  <si>
    <t>19.43</t>
  </si>
  <si>
    <t>67</t>
  </si>
  <si>
    <t>控制电缆 普通敷设 WDZCN-B1-KYJY-2x1.5mm2</t>
  </si>
  <si>
    <t>放总平电气计算</t>
  </si>
  <si>
    <t>68</t>
  </si>
  <si>
    <t>桥架布放通信总线 WDZCN-B1-RYJSP-2X1.5mm2</t>
  </si>
  <si>
    <t>8.18</t>
  </si>
  <si>
    <t>69</t>
  </si>
  <si>
    <t>管内穿24V直流电源线 WDZCN-B1-BYJ-2.5mm2</t>
  </si>
  <si>
    <t>393.38</t>
  </si>
  <si>
    <t>372.20</t>
  </si>
  <si>
    <t>工程量核减，单价核减</t>
  </si>
  <si>
    <t>70</t>
  </si>
  <si>
    <t>管内穿多芯软导线 WDZCN-B1-RYJS-2x1.5mm2</t>
  </si>
  <si>
    <t>1350.93</t>
  </si>
  <si>
    <t>1472.50</t>
  </si>
  <si>
    <t>71</t>
  </si>
  <si>
    <t>砖、混凝土结构明配 JDG25</t>
  </si>
  <si>
    <t>25.00</t>
  </si>
  <si>
    <t>72</t>
  </si>
  <si>
    <t>1195.96</t>
  </si>
  <si>
    <t>1232.78</t>
  </si>
  <si>
    <t>73</t>
  </si>
  <si>
    <t>镀锌钢管埋地敷设 SC20</t>
  </si>
  <si>
    <t>9.65</t>
  </si>
  <si>
    <t>74</t>
  </si>
  <si>
    <t>混凝土楼板楼板开孔 200*100</t>
  </si>
  <si>
    <t>75</t>
  </si>
  <si>
    <t>桥架过楼板、过墙防火封堵</t>
  </si>
  <si>
    <t>76</t>
  </si>
  <si>
    <t>砌筑结构打洞（孔）公称直径（100mm以内）</t>
  </si>
  <si>
    <t>77</t>
  </si>
  <si>
    <t>78</t>
  </si>
  <si>
    <t>79</t>
  </si>
  <si>
    <t>火灾事故广播喇叭及音箱、电话插孔系统调试</t>
  </si>
  <si>
    <t>只</t>
  </si>
  <si>
    <t>80</t>
  </si>
  <si>
    <t>消防通信系统调试</t>
  </si>
  <si>
    <t>部</t>
  </si>
  <si>
    <t>81</t>
  </si>
  <si>
    <t>水灭火控制装置调试 消火栓灭火系统</t>
  </si>
  <si>
    <t>点</t>
  </si>
  <si>
    <t>82</t>
  </si>
  <si>
    <t>自动报警系统调试 256点以下</t>
  </si>
  <si>
    <t>系统</t>
  </si>
  <si>
    <t>83</t>
  </si>
  <si>
    <t>电气火灾监控系统调试 64点以下</t>
  </si>
  <si>
    <t>84</t>
  </si>
  <si>
    <t>消防电源监控系统调试 64点以下</t>
  </si>
  <si>
    <t>室内消防水工程</t>
  </si>
  <si>
    <t>消火栓给水工程</t>
  </si>
  <si>
    <t>85</t>
  </si>
  <si>
    <t>国标壁厚内外壁热浸镀锌钢管及管件安装 DN150
连接方式：沟槽连接
公称压力:1.60MPa</t>
  </si>
  <si>
    <t>93.68</t>
  </si>
  <si>
    <t>设计图无此项</t>
  </si>
  <si>
    <t>86</t>
  </si>
  <si>
    <t>国标壁厚内外壁热浸镀锌钢管及管件安装 DN100
连接方式：沟槽连接
公称压力:1.60MPa</t>
  </si>
  <si>
    <t>304.19</t>
  </si>
  <si>
    <t>201.00</t>
  </si>
  <si>
    <t>87</t>
  </si>
  <si>
    <t>国标壁厚内外壁热浸镀锌钢管及管件安装 DN65
连接方式：沟槽连接
公称压力:1.60MPa</t>
  </si>
  <si>
    <t>20.21</t>
  </si>
  <si>
    <t>88</t>
  </si>
  <si>
    <t>明装管道刷油
管道刷调和漆两遍</t>
  </si>
  <si>
    <t>115.08</t>
  </si>
  <si>
    <t>76.87</t>
  </si>
  <si>
    <t>89</t>
  </si>
  <si>
    <t>管道支架制作、安装 ∠40*4</t>
  </si>
  <si>
    <t>256.01</t>
  </si>
  <si>
    <t>229.19</t>
  </si>
  <si>
    <t>90</t>
  </si>
  <si>
    <t>支架除锈、刷油
除锈后樟丹防锈漆二道,醇酸磁漆二道</t>
  </si>
  <si>
    <t>91</t>
  </si>
  <si>
    <t>不锈钢波纹管件 DN100</t>
  </si>
  <si>
    <t>92</t>
  </si>
  <si>
    <t>蝶阀 DN100
连接方式：沟槽连接
压力等级1.60MPa</t>
  </si>
  <si>
    <t>蝶阀 DN65
连接方式：法兰连接
压力等级1.60MPa</t>
  </si>
  <si>
    <t>93</t>
  </si>
  <si>
    <t>压力表</t>
  </si>
  <si>
    <t>94</t>
  </si>
  <si>
    <t>法兰封堵 DN65
连接方式：法兰连接
压力等级1.60MPa</t>
  </si>
  <si>
    <t>截止阀 DN25
连接方式：螺纹连接
压力等级1.60MPa</t>
  </si>
  <si>
    <t>95</t>
  </si>
  <si>
    <t>自动排气阀 DN25</t>
  </si>
  <si>
    <t>96</t>
  </si>
  <si>
    <t>乙型单栓带灭火器箱组合式消防柜(均配置消防软管卷盘)</t>
  </si>
  <si>
    <t>消防柜含灭火器，重新组价</t>
  </si>
  <si>
    <t>型号：箱体规格如下:SG24E65Z-J,厚x宽x高=240x700x1800</t>
  </si>
  <si>
    <t>乙型单栓带灭火器箱组合式消防柜(均配置消防软管卷盘)
型号：箱体规格如下:SG24E65Z-J,厚x宽x高=240x700x1800
含2具手提式磷酸铵盐干粉灭火器 MF/ABC5</t>
  </si>
  <si>
    <t>乙型单栓带灭火器箱组合式消防柜(均配置消防软管卷盘) 减压稳压型
型号：箱体规格如下:SG24E65Z-J,厚x宽x高=240x700x1800
含2具手提式磷酸铵盐干粉灭火器 MF/ABC5</t>
  </si>
  <si>
    <t>97</t>
  </si>
  <si>
    <t>内含手提式灭火器 MF/ABC5</t>
  </si>
  <si>
    <t>具</t>
  </si>
  <si>
    <t>有部分灭火器在消防柜计算</t>
  </si>
  <si>
    <t>98</t>
  </si>
  <si>
    <t>混凝土楼板钻孔机钻孔 钻孔直径（108mm以内）</t>
  </si>
  <si>
    <t>混凝土楼板钻孔机钻孔 钻孔直径（200mm以内）</t>
  </si>
  <si>
    <t>砌筑结构打洞（孔）公称直径（≤150mm）</t>
  </si>
  <si>
    <t>99</t>
  </si>
  <si>
    <t>过楼板钢套管制作、安装 公称直径(mm以内) 50</t>
  </si>
  <si>
    <t>过楼板钢套管制作、安装 公称直径(mm以内) 80
含补洞眼</t>
  </si>
  <si>
    <t>过楼板钢套管制作、安装 公称直径(mm以内) 150
含补洞眼</t>
  </si>
  <si>
    <t>穿墙钢套管制作、安装 公称直径(mm以内) 150
含补洞眼</t>
  </si>
  <si>
    <t>喷淋水工程</t>
  </si>
  <si>
    <t>100</t>
  </si>
  <si>
    <t>国标壁厚内外壁热浸镀锌钢管及管件安装 DN150
连接方式：沟槽连接
公称压力:1.60MPa</t>
  </si>
  <si>
    <t>21.50</t>
  </si>
  <si>
    <t>50.84</t>
  </si>
  <si>
    <t>101</t>
  </si>
  <si>
    <t>2.80</t>
  </si>
  <si>
    <t>国标壁厚内外壁热浸镀锌钢管及管件安装 DN80
连接方式：沟槽连接
公称压力:1.60MPa</t>
  </si>
  <si>
    <t>90.63</t>
  </si>
  <si>
    <t>91.12</t>
  </si>
  <si>
    <t>103</t>
  </si>
  <si>
    <t>151.31</t>
  </si>
  <si>
    <t>国标壁厚内外壁热浸镀锌钢管及管件安装 DN50
连接方式：丝扣连接
公称压力:1.60MPa</t>
  </si>
  <si>
    <t>58.70</t>
  </si>
  <si>
    <t>105</t>
  </si>
  <si>
    <t>国标壁厚内外壁热浸镀锌钢管及管件安装 DN40
连接方式：丝扣连接
公称压力:1.60MPa</t>
  </si>
  <si>
    <t>37.20</t>
  </si>
  <si>
    <t>106</t>
  </si>
  <si>
    <t>国标壁厚内外壁热浸镀锌钢管及管件安装 DN32
连接方式：丝扣连接
公称压力:1.60MPa</t>
  </si>
  <si>
    <t>275.77</t>
  </si>
  <si>
    <t>107</t>
  </si>
  <si>
    <t>国标壁厚内外壁热浸镀锌钢管及管件安装 DN25
连接方式：丝扣连接
公称压力:1.60MPa</t>
  </si>
  <si>
    <t>514.88</t>
  </si>
  <si>
    <t>486.88</t>
  </si>
  <si>
    <t>108</t>
  </si>
  <si>
    <t>管道刷油
管道刷调和漆两遍</t>
  </si>
  <si>
    <t>180.74</t>
  </si>
  <si>
    <t>192.96</t>
  </si>
  <si>
    <t>457.54</t>
  </si>
  <si>
    <t>110</t>
  </si>
  <si>
    <t>111</t>
  </si>
  <si>
    <t>双向抗震支架安装 DN100</t>
  </si>
  <si>
    <t>双向抗震支架安装 DN80</t>
  </si>
  <si>
    <t>113</t>
  </si>
  <si>
    <t>双向抗震支架安装 DN65</t>
  </si>
  <si>
    <t>114</t>
  </si>
  <si>
    <t>单向抗震支架安装 DN100</t>
  </si>
  <si>
    <t>115</t>
  </si>
  <si>
    <t>单向抗震支架安装 DN80</t>
  </si>
  <si>
    <t>116</t>
  </si>
  <si>
    <t>单向抗震支架安装 DN65</t>
  </si>
  <si>
    <t>117</t>
  </si>
  <si>
    <t>直立型玻璃球喷头 DN15
喷头动作温度68℃,K=80。</t>
  </si>
  <si>
    <t>240</t>
  </si>
  <si>
    <t>118</t>
  </si>
  <si>
    <t>信号蝶阀 DN150
连接方式：法兰连接</t>
  </si>
  <si>
    <t>119</t>
  </si>
  <si>
    <t>信号蝶阀 DN80
连接方式：法兰连接</t>
  </si>
  <si>
    <t>120</t>
  </si>
  <si>
    <t>水流指示器 DN150
连接方式：法兰连接</t>
  </si>
  <si>
    <t>121</t>
  </si>
  <si>
    <t>水流指示器 DN80
连接方式：法兰连接</t>
  </si>
  <si>
    <t>122</t>
  </si>
  <si>
    <t>不锈钢减压孔板 DN150
孔径φ65~φ49</t>
  </si>
  <si>
    <t>123</t>
  </si>
  <si>
    <t>不锈钢减压孔板 DN80
孔径φ45</t>
  </si>
  <si>
    <t>124</t>
  </si>
  <si>
    <t>闸阀 DN65
连接方式：法兰连接
压力等级1.60MPa</t>
  </si>
  <si>
    <t>125</t>
  </si>
  <si>
    <t>不锈钢波纹管件 DN150</t>
  </si>
  <si>
    <t>126</t>
  </si>
  <si>
    <t>水力警铃</t>
  </si>
  <si>
    <t>报警阀已含</t>
  </si>
  <si>
    <t>127</t>
  </si>
  <si>
    <t>湿式报警阀 DN150
连接方式：法兰连接</t>
  </si>
  <si>
    <t>单价核增</t>
  </si>
  <si>
    <t>128</t>
  </si>
  <si>
    <t>129</t>
  </si>
  <si>
    <t>自动排气阀 DN25
连接方式：螺纹连接
压力等级1.60MPa</t>
  </si>
  <si>
    <t>130</t>
  </si>
  <si>
    <t>末端试水装置 DN25</t>
  </si>
  <si>
    <t>组</t>
  </si>
  <si>
    <t>131</t>
  </si>
  <si>
    <t>132</t>
  </si>
  <si>
    <t>133</t>
  </si>
  <si>
    <t>砌筑结构打洞（孔）公称直径（150mm以内）</t>
  </si>
  <si>
    <t>134</t>
  </si>
  <si>
    <t>135</t>
  </si>
  <si>
    <t>136</t>
  </si>
  <si>
    <t>刚性防水套管制作、安装 公称直径（mm以内）150</t>
  </si>
  <si>
    <t>137</t>
  </si>
  <si>
    <t>过楼板钢套管制作、安装 公称直径(mm以内) 200</t>
  </si>
  <si>
    <t>过楼板钢套管制作、安装 DN100</t>
  </si>
  <si>
    <t>138</t>
  </si>
  <si>
    <t>过墙钢套管制作、安装 DN150</t>
  </si>
  <si>
    <t>139</t>
  </si>
  <si>
    <t>过墙钢套管制作、安装 DN80</t>
  </si>
  <si>
    <t>140</t>
  </si>
  <si>
    <t>过墙钢套管制作、安装 DN65</t>
  </si>
  <si>
    <t>141</t>
  </si>
  <si>
    <t>过墙钢套管制作、安装 DN50</t>
  </si>
  <si>
    <t>总平电气工程</t>
  </si>
  <si>
    <t>土方工程</t>
  </si>
  <si>
    <t>142</t>
  </si>
  <si>
    <t>管沟土方开挖 不装车
1.土壤类别：三类土</t>
  </si>
  <si>
    <t>79.43</t>
  </si>
  <si>
    <t>81.15</t>
  </si>
  <si>
    <t>143</t>
  </si>
  <si>
    <t>管沟土方回填
原土夯填</t>
  </si>
  <si>
    <t>144</t>
  </si>
  <si>
    <t>垫层
100厚C20混凝土垫层</t>
  </si>
  <si>
    <t>7.42</t>
  </si>
  <si>
    <t>7.40</t>
  </si>
  <si>
    <t>总平电气安装工程</t>
  </si>
  <si>
    <t>145</t>
  </si>
  <si>
    <t>配电箱 APE.XF
安装方式：混凝土支高300mm安装
箱内元器件祥电施-DQ-01
含基础</t>
  </si>
  <si>
    <t>146</t>
  </si>
  <si>
    <t>电缆手井(长x宽x深) 600x600x1000
做法参照JD5-151
1.规格（内空）：600x600x800mm
2.C20垫层，厚100mm
3.水泥砂浆砌MU7.5号砖，厚120mm
4.井内墙M10水泥砂浆抹面，厚10mm</t>
  </si>
  <si>
    <t>座</t>
  </si>
  <si>
    <t>5.C20井盖，规格800*800*100mm</t>
  </si>
  <si>
    <t>147</t>
  </si>
  <si>
    <t>电缆保护管 埋地敷设 SC80</t>
  </si>
  <si>
    <t>147.09</t>
  </si>
  <si>
    <t>76.80</t>
  </si>
  <si>
    <t>148</t>
  </si>
  <si>
    <t>电缆保护管 埋地敷设 SC50</t>
  </si>
  <si>
    <t>9.98</t>
  </si>
  <si>
    <t>149</t>
  </si>
  <si>
    <t>电缆保护管 埋地敷设 SC32</t>
  </si>
  <si>
    <t>269.70</t>
  </si>
  <si>
    <t>89.88</t>
  </si>
  <si>
    <t>工程量核减，单价核增</t>
  </si>
  <si>
    <t>砖、混凝土结构明配 钢管SC50</t>
  </si>
  <si>
    <t>32.00</t>
  </si>
  <si>
    <t>砖、混凝土结构明配 钢管SC25</t>
  </si>
  <si>
    <t>4.80</t>
  </si>
  <si>
    <t>34.90</t>
  </si>
  <si>
    <t>150</t>
  </si>
  <si>
    <t>电力电缆 普通敷设 NH-YJV-1kV-4x50mm2</t>
  </si>
  <si>
    <t>47.98</t>
  </si>
  <si>
    <t>85.46</t>
  </si>
  <si>
    <t>151</t>
  </si>
  <si>
    <t>电力电缆 普通敷设 WDZCN-B1-YJY-1kV-3x25+2x16mm2</t>
  </si>
  <si>
    <t>7.79</t>
  </si>
  <si>
    <t>152</t>
  </si>
  <si>
    <t>电力电缆 普通敷设 WDZCN-B1-YJY-1kV-5x16mm2</t>
  </si>
  <si>
    <t>6.76</t>
  </si>
  <si>
    <t>9.43</t>
  </si>
  <si>
    <t>工程量核增，单价核增</t>
  </si>
  <si>
    <t>153</t>
  </si>
  <si>
    <t>93.66</t>
  </si>
  <si>
    <t>95.20</t>
  </si>
  <si>
    <t>电力电缆 普通敷设 WDZCN-B1-YJY-1kV-5x2.5mm2</t>
  </si>
  <si>
    <t>4.72</t>
  </si>
  <si>
    <t>154</t>
  </si>
  <si>
    <t>186.43</t>
  </si>
  <si>
    <t>155</t>
  </si>
  <si>
    <t>户内热缩式电力电缆终端头制作、安装1kV以下端头(截面m㎡以下)16 (五芯)</t>
  </si>
  <si>
    <t>156</t>
  </si>
  <si>
    <t>户内热缩式电力电缆终端头制作、安装1kV以下端头(截面m㎡以下)25 (五芯)</t>
  </si>
  <si>
    <t>157</t>
  </si>
  <si>
    <t>户内热缩式电力电缆终端头制作、安装1kV以下端头(截面m㎡以下)70 (四芯)</t>
  </si>
  <si>
    <t>管内穿线 铜芯 WDZCN-B1-BYJ-16mm2</t>
  </si>
  <si>
    <t>147.20</t>
  </si>
  <si>
    <t>171.60</t>
  </si>
  <si>
    <t>总平电气消防电安装工程</t>
  </si>
  <si>
    <t>158</t>
  </si>
  <si>
    <t>268.63</t>
  </si>
  <si>
    <t>159</t>
  </si>
  <si>
    <t>552.60</t>
  </si>
  <si>
    <t>160</t>
  </si>
  <si>
    <t>控制电缆头 终端头制作、安装 终端头(芯以下)6</t>
  </si>
  <si>
    <t>管内穿线 24V直流电源线 WDZCN-B1-BYJ-4.0mm2</t>
  </si>
  <si>
    <t>119.56</t>
  </si>
  <si>
    <t>管内穿线 多芯软导线 WDZCN-B1-RYJS-2x1.5mm2</t>
  </si>
  <si>
    <t>328.22</t>
  </si>
  <si>
    <t>管内穿线通信总线 WDZCN-B1-RYJSP-2X1.5mm2</t>
  </si>
  <si>
    <t>59.78</t>
  </si>
  <si>
    <t>一体化泵房消防水及室外消火栓给水工程</t>
  </si>
  <si>
    <t>161</t>
  </si>
  <si>
    <t>72.50</t>
  </si>
  <si>
    <t>162</t>
  </si>
  <si>
    <t>总平喷淋管</t>
  </si>
  <si>
    <t>163</t>
  </si>
  <si>
    <t>91.81</t>
  </si>
  <si>
    <t>164</t>
  </si>
  <si>
    <t>喷淋系统水泵接合器 多用式SQD100-1.6型</t>
  </si>
  <si>
    <t>总平消火栓给水管</t>
  </si>
  <si>
    <t>165</t>
  </si>
  <si>
    <t>131.84</t>
  </si>
  <si>
    <t>泵房压力排水</t>
  </si>
  <si>
    <t>166</t>
  </si>
  <si>
    <t>内外壁热浸镀锌钢管及管件安装 DN100
连接方式：沟槽连接
公称压力:1.6MPa
含水压试验、管道冲洗通水</t>
  </si>
  <si>
    <t>6.50</t>
  </si>
  <si>
    <t>3.50</t>
  </si>
  <si>
    <t>167</t>
  </si>
  <si>
    <t>内外壁热浸镀锌钢管及管件安装 DN80
连接方式：沟槽连接
公称压力:1.60MPa</t>
  </si>
  <si>
    <t>6.86</t>
  </si>
  <si>
    <t>168</t>
  </si>
  <si>
    <t>4.25</t>
  </si>
  <si>
    <t>3.17</t>
  </si>
  <si>
    <t>169</t>
  </si>
  <si>
    <t>可挠橡胶软接头 DN80
1、连接方式：法兰连接
2、公称压力：PN=1.60MPa</t>
  </si>
  <si>
    <t>170</t>
  </si>
  <si>
    <t>闸阀 DN80
1、连接方式：法兰连接
2、公称压力：PN=1.60MPa</t>
  </si>
  <si>
    <t>171</t>
  </si>
  <si>
    <t>止回阀 DN80
1、连接方式：法兰连接
2、公称压力：PN=1.60MPa</t>
  </si>
  <si>
    <t>一体化泵房</t>
  </si>
  <si>
    <t>172</t>
  </si>
  <si>
    <t>24.28</t>
  </si>
  <si>
    <t>29.11</t>
  </si>
  <si>
    <t>173</t>
  </si>
  <si>
    <t>32.29</t>
  </si>
  <si>
    <t>29.17</t>
  </si>
  <si>
    <t>174</t>
  </si>
  <si>
    <t>0.50</t>
  </si>
  <si>
    <t>175</t>
  </si>
  <si>
    <t>国标壁厚内外壁热浸镀锌钢管及管件安装 DN40
连接方式：螺纹连接
公称压力:1.60MPa</t>
  </si>
  <si>
    <t>1.56</t>
  </si>
  <si>
    <t>6.20</t>
  </si>
  <si>
    <t>176</t>
  </si>
  <si>
    <t>20.65</t>
  </si>
  <si>
    <t>26.62</t>
  </si>
  <si>
    <t>177</t>
  </si>
  <si>
    <t>25.14</t>
  </si>
  <si>
    <t>77.88</t>
  </si>
  <si>
    <t>178</t>
  </si>
  <si>
    <t>管道支架刷油
管道支架除锈后防腐,采用环氧煤沥青涂料,普通级(三油),厚度不小于0.3mm</t>
  </si>
  <si>
    <t>179</t>
  </si>
  <si>
    <t>闸阀 DN150
1、连接方式：法兰连接
2、公称压力：PN=1.60MPa</t>
  </si>
  <si>
    <t>180</t>
  </si>
  <si>
    <t>闸阀 DN100
1、连接方式：法兰连接
2、公称压力：PN=1.60MPa</t>
  </si>
  <si>
    <t>181</t>
  </si>
  <si>
    <t>闸阀 DN65
1、连接方式：法兰连接
2、公称压力：PN=1.60MPa</t>
  </si>
  <si>
    <t>182</t>
  </si>
  <si>
    <t>放水阀 DN65
1、连接方式：法兰连接
2、公称压力：PN=1.60MPa</t>
  </si>
  <si>
    <t>183</t>
  </si>
  <si>
    <t>消声止回阀 DN150
1、连接方式：法兰连接
2、公称压力：PN=1.60MPa</t>
  </si>
  <si>
    <t>184</t>
  </si>
  <si>
    <t>消声止回阀 DN100
1、连接方式：法兰连接
2、公称压力：PN=1.60MPa</t>
  </si>
  <si>
    <t>185</t>
  </si>
  <si>
    <t>止回阀 DN65
1、连接方式：法兰连接
2、公称压力：PN=1.60MPa</t>
  </si>
  <si>
    <t>186</t>
  </si>
  <si>
    <t>止回阀 DN50
1、连接方式：螺纹连接
2、公称压力：PN=1.60MPa</t>
  </si>
  <si>
    <t>187</t>
  </si>
  <si>
    <t>泄压阀 DN65
1、连接方式：法兰连接
2、启泵压力：0.56MPa</t>
  </si>
  <si>
    <t>188</t>
  </si>
  <si>
    <t>蝶阀 DN150
1、连接方式：法兰连接
2、公称压力：PN=1.60MPa</t>
  </si>
  <si>
    <t>189</t>
  </si>
  <si>
    <t>蝶阀 DN100 PN=1.6MPa
1、连接方式：法兰连接
2、公称压力：PN=1.60MPa</t>
  </si>
  <si>
    <t>190</t>
  </si>
  <si>
    <t>蝶阀 DN65 PN=1.6MPa
1、连接方式：法兰连接
2、公称压力：PN=1.60MPa</t>
  </si>
  <si>
    <t>蝶阀 DN125
1、连接方式：法兰连接
2、公称压力：PN=1.60MPa</t>
  </si>
  <si>
    <t>191</t>
  </si>
  <si>
    <t>Y型过滤器 DN200
1、连接方式：法兰连接
2、公称压力：PN=1.60MPa</t>
  </si>
  <si>
    <t>Y型过滤器 DN150
1、连接方式：法兰连接
2、公称压力：PN=1.60MPa</t>
  </si>
  <si>
    <t>Y型过滤器 DN100
1、连接方式：法兰连接
2、公称压力：PN=1.60MPa</t>
  </si>
  <si>
    <t>192</t>
  </si>
  <si>
    <t>可曲挠橡胶接头 DN150
1、连接方式：法兰连接
2、公称压力：PN=1.60MPa</t>
  </si>
  <si>
    <t>193</t>
  </si>
  <si>
    <t>可挠橡胶软接头 DN100
1、连接方式：法兰连接
2、公称压力：PN=1.60MPa</t>
  </si>
  <si>
    <t>194</t>
  </si>
  <si>
    <t>水锤消除器 DN150
1、连接方式：法兰连接
2、公称压力：PN=1.60MPa</t>
  </si>
  <si>
    <t>195</t>
  </si>
  <si>
    <t>水锤消除器 DN100
1、连接方式：法兰连接
2、公称压力：PN=1.60MPa</t>
  </si>
  <si>
    <t>安全泄压阀 DN150
1、连接方式：法兰连接
2、公称压力：PN=1.60MPa</t>
  </si>
  <si>
    <t>安全泄压阀 DN100
1、连接方式：法兰连接
2、公称压力：PN=1.60MPa</t>
  </si>
  <si>
    <t>试水用减压稳压型消火栓栓口 DN65
栓口出水压力0.35-0.5MPa</t>
  </si>
  <si>
    <t>196</t>
  </si>
  <si>
    <t>压力开关 DN150
启泵压力0.30MPa</t>
  </si>
  <si>
    <t>197</t>
  </si>
  <si>
    <t>压力开关 DN100
启泵压力0.30MPa</t>
  </si>
  <si>
    <t>198</t>
  </si>
  <si>
    <t>吸水喇叭口
含支架</t>
  </si>
  <si>
    <t>199</t>
  </si>
  <si>
    <t>流量测试装置 DN65
精度为0.4级</t>
  </si>
  <si>
    <t>分流量与压力检测</t>
  </si>
  <si>
    <t>流量检测装置</t>
  </si>
  <si>
    <t>压力检测装置</t>
  </si>
  <si>
    <t>200</t>
  </si>
  <si>
    <t>201</t>
  </si>
  <si>
    <t>柔性防水套管制作、安装 DN150</t>
  </si>
  <si>
    <t>柔性防水套管制作、安装 DN200</t>
  </si>
  <si>
    <t>刚性防水套管制作安装 DN50</t>
  </si>
  <si>
    <t>刚性防水套管制作安装 DN200</t>
  </si>
  <si>
    <t>热镀锌钢管 DN200
公称压力:1.60MPa
预埋管1,含卡槽</t>
  </si>
  <si>
    <t>5.50</t>
  </si>
  <si>
    <t>热镀锌钢管 DN50
公称压力:1.60MPa
预埋管2,含卡槽</t>
  </si>
  <si>
    <t>2.20</t>
  </si>
  <si>
    <t>球墨铸铁管消防取水口
公称压力:1.60MPa
做法详见施工图</t>
  </si>
  <si>
    <t>潜水泵 Q=30m3/h H=16m N=3.0KW
1、一用一备,液位自动控制启停
2、含控制柜及电机检查接线</t>
  </si>
  <si>
    <t>泵站单分出</t>
  </si>
  <si>
    <t>202</t>
  </si>
  <si>
    <t>地埋式箱泵一体化消防泵站 有效容积360m3
L*B*H=20m*10m*3m
立式室内消火栓泵 Q=15L/S H=65m N=18.5kW   一用一备 提供CCCF及检测报告
立式室内喷淋泵 Q=15L/S H=65m N=18.5k 一用一备 提供CCCF及检测报告
排水泵(设于泵房内)Q=30m3/h H=16m N=3.0KW，一用一备,液位自动控制启停
喷淋稳压设备/消火栓稳压设备 设备运行压力:Po=0.32MPa,Ps1=0.35MPa,Ps2=0.41MPa 配用水泵参数:Q=1.0L/S,H=38m,N=0.75kW
每套配两台水泵、一个立式隔膜式气压罐(SQL1000*0.6),设备安装参考17S205
室内消火栓控制柜  星三角启动+双电源+机械应急装置 IP55 提供CCCF及检测报告 
喷淋控制柜  星三角启动+双电源+机械应急装置 IP55 提供CCCF及检测报告 
消火栓系统稳压泵控制柜
喷淋系统稳压泵控制柜</t>
  </si>
  <si>
    <t>一体化泵房-基础部分</t>
  </si>
  <si>
    <t>A.1 土（石）方工程</t>
  </si>
  <si>
    <t>206</t>
  </si>
  <si>
    <t>挖一般土方
土壤类别：三类土
基础类型：筏板基础</t>
  </si>
  <si>
    <t>1066.45</t>
  </si>
  <si>
    <t>207</t>
  </si>
  <si>
    <t>回填方
土质要求：原土回填
回填深度：5m以内</t>
  </si>
  <si>
    <t>882.87</t>
  </si>
  <si>
    <t>208</t>
  </si>
  <si>
    <t>余土弃置
运距：1公里</t>
  </si>
  <si>
    <t>183.58</t>
  </si>
  <si>
    <t>209</t>
  </si>
  <si>
    <t>土（石）方运输增（减）m3·km
运距：2km</t>
  </si>
  <si>
    <t>367.16</t>
  </si>
  <si>
    <t>210</t>
  </si>
  <si>
    <t>筏板碎石垫层 厚100mm
1、垫层材料种类:碎石
2、垫层厚度:100mm厚</t>
  </si>
  <si>
    <t>211</t>
  </si>
  <si>
    <t>垫层
混凝土种类:商品普通砼
混凝土强度等级:C15</t>
  </si>
  <si>
    <t>212</t>
  </si>
  <si>
    <t>止水围护
混凝土种类:商品普通砼
混凝土强度等级:C30膨胀混凝土</t>
  </si>
  <si>
    <t>213</t>
  </si>
  <si>
    <t>满堂基础
混凝土种类:泵送商品普通砼
混凝土强度等级:C30 P6</t>
  </si>
  <si>
    <t>191.47</t>
  </si>
  <si>
    <t>214</t>
  </si>
  <si>
    <t>现浇构件螺纹钢制安 10以上</t>
  </si>
  <si>
    <t>t</t>
  </si>
  <si>
    <t>材料单价差额</t>
  </si>
  <si>
    <t>单价措施项目</t>
  </si>
  <si>
    <t>混凝土模板及支架(撑)</t>
  </si>
  <si>
    <t>215</t>
  </si>
  <si>
    <t>混凝土基础垫层 胶合板模板 木支撑</t>
  </si>
  <si>
    <t>29.54</t>
  </si>
  <si>
    <t>工程量计算差额</t>
  </si>
  <si>
    <t>216</t>
  </si>
  <si>
    <t>满堂基础无梁式胶合板模板 木支撑</t>
  </si>
  <si>
    <t>114.54</t>
  </si>
  <si>
    <t>大型机械设备进出场及安拆</t>
  </si>
  <si>
    <t xml:space="preserve">履带式挖掘机进出场费 斗容量（1以内） </t>
  </si>
  <si>
    <t>台次</t>
  </si>
  <si>
    <t>混凝土运输及泵送工程</t>
  </si>
  <si>
    <t>混凝土泵送</t>
  </si>
  <si>
    <t>194.34</t>
  </si>
  <si>
    <t>室外地坪拆除恢复</t>
  </si>
  <si>
    <t>土石方工程</t>
  </si>
  <si>
    <t>219</t>
  </si>
  <si>
    <t>拆除路面
150厚C25砼浇筑</t>
  </si>
  <si>
    <t>184.58</t>
  </si>
  <si>
    <t>186.74</t>
  </si>
  <si>
    <t>增加切缝机切缝</t>
  </si>
  <si>
    <t>220</t>
  </si>
  <si>
    <t>废渣弃置
1、各类拆除的石渣等
2、含装车、运输
3、运距：第1km</t>
  </si>
  <si>
    <t>59.99</t>
  </si>
  <si>
    <t xml:space="preserve">土石方运输每增1km
1、各类拆除的石渣等
2、弃方运距:暂按增运3公里计算，结算时按实际运距进行调整
3、清单工程量按外弃方量乘以增运运距计算
</t>
  </si>
  <si>
    <t>道路工程</t>
  </si>
  <si>
    <t>221</t>
  </si>
  <si>
    <t>路床(槽)整形
土基压实</t>
  </si>
  <si>
    <t>本工程为沟槽顶硬化</t>
  </si>
  <si>
    <t xml:space="preserve">回填级配砂石 厚100
1、厚度:100m
2、部位：沟槽顶
</t>
  </si>
  <si>
    <t>送审按100厚配砂石+150厚路面计，审核分开计；主要为工程量计算差额。</t>
  </si>
  <si>
    <t>222</t>
  </si>
  <si>
    <t>硬化C25混凝土路面 厚150
1、混凝土种类、强度等级:C25
2、厚度:150mm
3、部位：沟槽顶
4、水泥砼面板拉毛、打磨处理，含养护、模板安拆等</t>
  </si>
  <si>
    <t>沟槽顶硬化C25混凝土</t>
  </si>
  <si>
    <t>m3</t>
  </si>
  <si>
    <t>大型机械、设备进出场及安拆、使用</t>
  </si>
  <si>
    <t>223</t>
  </si>
  <si>
    <t>台·次</t>
  </si>
  <si>
    <t>本工程不需要压路机</t>
  </si>
  <si>
    <t>其他工程</t>
  </si>
  <si>
    <t>沟槽顶硬化 胶合板模板 木支撑
1、模板、支撑材质:木模板、木支撑
2、部位：沟槽顶硬化</t>
  </si>
  <si>
    <t>1.19</t>
  </si>
  <si>
    <t>安装工程</t>
  </si>
  <si>
    <t>建筑市政工程</t>
  </si>
  <si>
    <t>建筑市政+安装工程合计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</si>
</sst>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8"/>
      <color theme="1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7" borderId="22" applyNumberFormat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</cellStyleXfs>
  <cellXfs count="199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2" fontId="7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2" fontId="8" fillId="0" borderId="8" xfId="0" applyNumberFormat="1" applyFont="1" applyBorder="1" applyAlignment="1">
      <alignment horizontal="right" vertical="center" wrapText="1"/>
    </xf>
    <xf numFmtId="2" fontId="7" fillId="0" borderId="8" xfId="0" applyNumberFormat="1" applyFont="1" applyBorder="1" applyAlignment="1">
      <alignment horizontal="right" vertical="center" wrapText="1"/>
    </xf>
    <xf numFmtId="2" fontId="7" fillId="0" borderId="9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6" fillId="0" borderId="2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7" fillId="0" borderId="2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2" fontId="8" fillId="0" borderId="5" xfId="0" applyNumberFormat="1" applyFont="1" applyBorder="1" applyAlignment="1">
      <alignment horizontal="right" vertical="center" wrapText="1"/>
    </xf>
    <xf numFmtId="2" fontId="7" fillId="0" borderId="5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2" xfId="0" applyNumberFormat="1" applyFont="1" applyFill="1" applyBorder="1" applyAlignment="1">
      <alignment horizontal="right" vertical="top" wrapText="1"/>
    </xf>
    <xf numFmtId="0" fontId="8" fillId="0" borderId="5" xfId="0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2" fontId="12" fillId="0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7" fillId="0" borderId="10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top" wrapText="1"/>
    </xf>
    <xf numFmtId="2" fontId="13" fillId="0" borderId="1" xfId="0" applyNumberFormat="1" applyFont="1" applyFill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center" wrapText="1"/>
    </xf>
    <xf numFmtId="2" fontId="8" fillId="0" borderId="2" xfId="0" applyNumberFormat="1" applyFont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top" wrapText="1"/>
    </xf>
    <xf numFmtId="2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right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2" fontId="12" fillId="0" borderId="3" xfId="0" applyNumberFormat="1" applyFont="1" applyFill="1" applyBorder="1" applyAlignment="1">
      <alignment horizontal="right" vertical="center" wrapText="1"/>
    </xf>
    <xf numFmtId="2" fontId="7" fillId="2" borderId="5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vertical="center" wrapText="1"/>
    </xf>
    <xf numFmtId="2" fontId="12" fillId="2" borderId="1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2" fontId="8" fillId="2" borderId="5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2" fontId="13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2" fontId="13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top" wrapText="1"/>
    </xf>
    <xf numFmtId="2" fontId="14" fillId="0" borderId="3" xfId="0" applyNumberFormat="1" applyFont="1" applyFill="1" applyBorder="1" applyAlignment="1">
      <alignment horizontal="right" vertical="center" wrapText="1"/>
    </xf>
    <xf numFmtId="2" fontId="14" fillId="0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right" vertical="top" wrapText="1"/>
    </xf>
    <xf numFmtId="2" fontId="13" fillId="2" borderId="1" xfId="0" applyNumberFormat="1" applyFont="1" applyFill="1" applyBorder="1" applyAlignment="1">
      <alignment horizontal="right" vertical="top" wrapText="1"/>
    </xf>
    <xf numFmtId="2" fontId="11" fillId="2" borderId="1" xfId="0" applyNumberFormat="1" applyFont="1" applyFill="1" applyBorder="1" applyAlignment="1">
      <alignment horizontal="right" vertical="top" wrapText="1"/>
    </xf>
    <xf numFmtId="2" fontId="10" fillId="2" borderId="2" xfId="0" applyNumberFormat="1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2" fontId="8" fillId="2" borderId="5" xfId="0" applyNumberFormat="1" applyFont="1" applyFill="1" applyBorder="1" applyAlignment="1">
      <alignment horizontal="right" vertical="top" wrapText="1"/>
    </xf>
    <xf numFmtId="2" fontId="8" fillId="2" borderId="7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2" fontId="12" fillId="2" borderId="2" xfId="0" applyNumberFormat="1" applyFont="1" applyFill="1" applyBorder="1" applyAlignment="1">
      <alignment horizontal="right" vertical="top" wrapText="1"/>
    </xf>
    <xf numFmtId="0" fontId="7" fillId="2" borderId="5" xfId="0" applyFont="1" applyFill="1" applyBorder="1" applyAlignment="1">
      <alignment horizontal="right" vertical="top" wrapText="1"/>
    </xf>
    <xf numFmtId="2" fontId="7" fillId="2" borderId="5" xfId="0" applyNumberFormat="1" applyFont="1" applyFill="1" applyBorder="1" applyAlignment="1">
      <alignment horizontal="right" vertical="top" wrapText="1"/>
    </xf>
    <xf numFmtId="2" fontId="7" fillId="2" borderId="4" xfId="0" applyNumberFormat="1" applyFont="1" applyFill="1" applyBorder="1" applyAlignment="1">
      <alignment horizontal="left" vertical="center" wrapText="1"/>
    </xf>
    <xf numFmtId="0" fontId="15" fillId="3" borderId="0" xfId="0" applyFont="1" applyFill="1"/>
    <xf numFmtId="0" fontId="13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right" vertical="top" wrapText="1"/>
    </xf>
    <xf numFmtId="2" fontId="16" fillId="3" borderId="1" xfId="0" applyNumberFormat="1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right" vertical="top" wrapText="1"/>
    </xf>
    <xf numFmtId="2" fontId="11" fillId="3" borderId="1" xfId="0" applyNumberFormat="1" applyFont="1" applyFill="1" applyBorder="1" applyAlignment="1">
      <alignment horizontal="right" vertical="top" wrapText="1"/>
    </xf>
    <xf numFmtId="2" fontId="16" fillId="3" borderId="2" xfId="0" applyNumberFormat="1" applyFont="1" applyFill="1" applyBorder="1" applyAlignment="1">
      <alignment horizontal="right" vertical="top" wrapText="1"/>
    </xf>
    <xf numFmtId="0" fontId="11" fillId="3" borderId="5" xfId="0" applyFont="1" applyFill="1" applyBorder="1" applyAlignment="1">
      <alignment horizontal="right" vertical="top" wrapText="1"/>
    </xf>
    <xf numFmtId="2" fontId="11" fillId="3" borderId="5" xfId="0" applyNumberFormat="1" applyFont="1" applyFill="1" applyBorder="1" applyAlignment="1">
      <alignment horizontal="right" vertical="top" wrapText="1"/>
    </xf>
    <xf numFmtId="2" fontId="8" fillId="3" borderId="4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horizontal="right" vertical="top" wrapText="1"/>
    </xf>
    <xf numFmtId="2" fontId="7" fillId="2" borderId="4" xfId="0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right" vertical="center" wrapText="1"/>
    </xf>
    <xf numFmtId="2" fontId="13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right" vertical="center" wrapText="1"/>
    </xf>
    <xf numFmtId="2" fontId="10" fillId="3" borderId="2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2" fontId="8" fillId="3" borderId="5" xfId="0" applyNumberFormat="1" applyFont="1" applyFill="1" applyBorder="1" applyAlignment="1">
      <alignment horizontal="right" vertical="center" wrapText="1"/>
    </xf>
    <xf numFmtId="2" fontId="8" fillId="3" borderId="4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2" fontId="14" fillId="0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2" fontId="12" fillId="3" borderId="2" xfId="0" applyNumberFormat="1" applyFont="1" applyFill="1" applyBorder="1" applyAlignment="1">
      <alignment horizontal="right" vertical="top" wrapText="1"/>
    </xf>
    <xf numFmtId="2" fontId="7" fillId="3" borderId="5" xfId="0" applyNumberFormat="1" applyFont="1" applyFill="1" applyBorder="1" applyAlignment="1">
      <alignment horizontal="right" vertical="center" wrapText="1"/>
    </xf>
    <xf numFmtId="2" fontId="7" fillId="3" borderId="4" xfId="0" applyNumberFormat="1" applyFont="1" applyFill="1" applyBorder="1" applyAlignment="1">
      <alignment horizontal="right" vertical="center" wrapText="1"/>
    </xf>
    <xf numFmtId="2" fontId="12" fillId="3" borderId="2" xfId="0" applyNumberFormat="1" applyFont="1" applyFill="1" applyBorder="1" applyAlignment="1">
      <alignment horizontal="right" vertical="center" wrapText="1"/>
    </xf>
    <xf numFmtId="2" fontId="10" fillId="3" borderId="2" xfId="0" applyNumberFormat="1" applyFont="1" applyFill="1" applyBorder="1" applyAlignment="1">
      <alignment horizontal="right" vertical="top" wrapText="1"/>
    </xf>
    <xf numFmtId="2" fontId="8" fillId="3" borderId="4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2" fontId="10" fillId="2" borderId="2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1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top" wrapText="1"/>
    </xf>
    <xf numFmtId="2" fontId="16" fillId="0" borderId="2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2" fontId="11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top" wrapText="1"/>
    </xf>
    <xf numFmtId="2" fontId="11" fillId="0" borderId="5" xfId="0" applyNumberFormat="1" applyFont="1" applyBorder="1" applyAlignment="1">
      <alignment horizontal="right" vertical="top" wrapText="1"/>
    </xf>
    <xf numFmtId="2" fontId="11" fillId="0" borderId="14" xfId="0" applyNumberFormat="1" applyFont="1" applyBorder="1" applyAlignment="1">
      <alignment horizontal="center" vertical="center" wrapText="1"/>
    </xf>
    <xf numFmtId="2" fontId="8" fillId="0" borderId="1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2" fontId="8" fillId="0" borderId="6" xfId="0" applyNumberFormat="1" applyFont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right" vertical="center" wrapText="1"/>
    </xf>
    <xf numFmtId="10" fontId="1" fillId="0" borderId="0" xfId="0" applyNumberFormat="1" applyFont="1"/>
    <xf numFmtId="0" fontId="17" fillId="0" borderId="16" xfId="0" applyFont="1" applyBorder="1" applyAlignment="1">
      <alignment horizontal="right" vertical="center" wrapText="1"/>
    </xf>
    <xf numFmtId="0" fontId="18" fillId="0" borderId="16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4"/>
  <sheetViews>
    <sheetView showGridLines="0" tabSelected="1" workbookViewId="0">
      <pane xSplit="6" ySplit="4" topLeftCell="G313" activePane="bottomRight" state="frozen"/>
      <selection/>
      <selection pane="topRight"/>
      <selection pane="bottomLeft"/>
      <selection pane="bottomRight" activeCell="B193" sqref="B193"/>
    </sheetView>
  </sheetViews>
  <sheetFormatPr defaultColWidth="9" defaultRowHeight="13.5"/>
  <cols>
    <col min="1" max="1" width="4.5" customWidth="1"/>
    <col min="2" max="2" width="30.7583333333333" customWidth="1"/>
    <col min="3" max="3" width="4.625" customWidth="1"/>
    <col min="4" max="4" width="9.64166666666667" customWidth="1"/>
    <col min="5" max="5" width="9.50833333333333" customWidth="1"/>
    <col min="6" max="6" width="11.675" customWidth="1"/>
    <col min="7" max="7" width="9.64166666666667" style="4" customWidth="1"/>
    <col min="8" max="8" width="9.50833333333333" style="4" customWidth="1"/>
    <col min="9" max="9" width="11.675" style="4" customWidth="1"/>
    <col min="10" max="10" width="9.64166666666667" style="4" customWidth="1"/>
    <col min="11" max="11" width="9.50833333333333" style="4" customWidth="1"/>
    <col min="12" max="12" width="11.675" style="4" customWidth="1"/>
    <col min="13" max="13" width="18.25" style="4" customWidth="1"/>
    <col min="14" max="14" width="14.125"/>
    <col min="15" max="15" width="11.5"/>
    <col min="16" max="16" width="9.375"/>
    <col min="17" max="17" width="11.5"/>
  </cols>
  <sheetData>
    <row r="1" ht="60" customHeight="1" spans="1:13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6"/>
      <c r="L1" s="6"/>
      <c r="M1" s="6"/>
    </row>
    <row r="2" ht="18" customHeight="1" spans="1:13">
      <c r="A2" s="7" t="s">
        <v>1</v>
      </c>
      <c r="B2" s="7" t="s">
        <v>2</v>
      </c>
      <c r="C2" s="7" t="s">
        <v>2</v>
      </c>
      <c r="D2" s="7" t="s">
        <v>2</v>
      </c>
      <c r="E2" s="7" t="s">
        <v>2</v>
      </c>
      <c r="F2" s="8"/>
      <c r="G2" s="9"/>
      <c r="H2" s="9"/>
      <c r="I2" s="10"/>
      <c r="J2" s="9"/>
      <c r="K2" s="9"/>
      <c r="L2" s="10"/>
      <c r="M2" s="10"/>
    </row>
    <row r="3" ht="18" customHeight="1" spans="1:13">
      <c r="A3" s="11" t="s">
        <v>3</v>
      </c>
      <c r="B3" s="11" t="s">
        <v>4</v>
      </c>
      <c r="C3" s="11" t="s">
        <v>5</v>
      </c>
      <c r="D3" s="12" t="s">
        <v>6</v>
      </c>
      <c r="E3" s="13"/>
      <c r="F3" s="14"/>
      <c r="G3" s="15" t="s">
        <v>7</v>
      </c>
      <c r="H3" s="16"/>
      <c r="I3" s="17"/>
      <c r="J3" s="15" t="s">
        <v>8</v>
      </c>
      <c r="K3" s="16"/>
      <c r="L3" s="16"/>
      <c r="M3" s="18" t="s">
        <v>9</v>
      </c>
    </row>
    <row r="4" ht="28.5" customHeight="1" spans="1:13">
      <c r="A4" s="11" t="s">
        <v>2</v>
      </c>
      <c r="B4" s="11" t="s">
        <v>2</v>
      </c>
      <c r="C4" s="11" t="s">
        <v>2</v>
      </c>
      <c r="D4" s="11" t="s">
        <v>10</v>
      </c>
      <c r="E4" s="11" t="s">
        <v>11</v>
      </c>
      <c r="F4" s="11" t="s">
        <v>12</v>
      </c>
      <c r="G4" s="19" t="s">
        <v>10</v>
      </c>
      <c r="H4" s="19" t="s">
        <v>11</v>
      </c>
      <c r="I4" s="19" t="s">
        <v>12</v>
      </c>
      <c r="J4" s="19" t="s">
        <v>10</v>
      </c>
      <c r="K4" s="19" t="s">
        <v>11</v>
      </c>
      <c r="L4" s="15" t="s">
        <v>12</v>
      </c>
      <c r="M4" s="20"/>
    </row>
    <row r="5" ht="18" customHeight="1" spans="1:13">
      <c r="A5" s="21" t="s">
        <v>2</v>
      </c>
      <c r="B5" s="22" t="s">
        <v>13</v>
      </c>
      <c r="C5" s="23" t="s">
        <v>2</v>
      </c>
      <c r="D5" s="24" t="s">
        <v>2</v>
      </c>
      <c r="E5" s="25" t="s">
        <v>2</v>
      </c>
      <c r="F5" s="25">
        <v>5733.03</v>
      </c>
      <c r="G5" s="26"/>
      <c r="H5" s="27"/>
      <c r="I5" s="27">
        <v>2053.12</v>
      </c>
      <c r="J5" s="28"/>
      <c r="K5" s="29"/>
      <c r="L5" s="30">
        <f t="shared" ref="L5:L15" si="0">I5-F5</f>
        <v>-3679.91</v>
      </c>
      <c r="M5" s="31"/>
    </row>
    <row r="6" ht="18" customHeight="1" spans="1:13">
      <c r="A6" s="32" t="s">
        <v>2</v>
      </c>
      <c r="B6" s="33" t="s">
        <v>14</v>
      </c>
      <c r="C6" s="32" t="s">
        <v>2</v>
      </c>
      <c r="D6" s="34" t="s">
        <v>2</v>
      </c>
      <c r="E6" s="35" t="s">
        <v>2</v>
      </c>
      <c r="F6" s="36">
        <f>F7+F12+F14</f>
        <v>5376.29</v>
      </c>
      <c r="G6" s="37"/>
      <c r="H6" s="38"/>
      <c r="I6" s="39">
        <f>I7+I12+I14</f>
        <v>1969.6883</v>
      </c>
      <c r="J6" s="40"/>
      <c r="K6" s="41"/>
      <c r="L6" s="42">
        <f t="shared" si="0"/>
        <v>-3406.6017</v>
      </c>
      <c r="M6" s="43"/>
    </row>
    <row r="7" ht="18" customHeight="1" spans="1:13">
      <c r="A7" s="32" t="s">
        <v>2</v>
      </c>
      <c r="B7" s="33" t="s">
        <v>15</v>
      </c>
      <c r="C7" s="32" t="s">
        <v>2</v>
      </c>
      <c r="D7" s="34" t="s">
        <v>2</v>
      </c>
      <c r="E7" s="35" t="s">
        <v>2</v>
      </c>
      <c r="F7" s="36">
        <f>F8+F9+F10+F11</f>
        <v>215.9</v>
      </c>
      <c r="G7" s="37"/>
      <c r="H7" s="38"/>
      <c r="I7" s="39">
        <f>I8+I9+I10+I11</f>
        <v>215.4075</v>
      </c>
      <c r="J7" s="40"/>
      <c r="K7" s="41"/>
      <c r="L7" s="42">
        <f t="shared" si="0"/>
        <v>-0.492500000000035</v>
      </c>
      <c r="M7" s="43"/>
    </row>
    <row r="8" ht="24" customHeight="1" spans="1:13">
      <c r="A8" s="44" t="s">
        <v>16</v>
      </c>
      <c r="B8" s="45" t="s">
        <v>17</v>
      </c>
      <c r="C8" s="44" t="s">
        <v>18</v>
      </c>
      <c r="D8" s="46">
        <v>0.78</v>
      </c>
      <c r="E8" s="47">
        <v>113.08</v>
      </c>
      <c r="F8" s="47">
        <v>88.2</v>
      </c>
      <c r="G8" s="48">
        <v>0.78</v>
      </c>
      <c r="H8" s="49">
        <v>113.08</v>
      </c>
      <c r="I8" s="50">
        <f t="shared" ref="I8:I11" si="1">G8*H8</f>
        <v>88.2024</v>
      </c>
      <c r="J8" s="51">
        <f t="shared" ref="J8:J11" si="2">G8-D8</f>
        <v>0</v>
      </c>
      <c r="K8" s="52">
        <f t="shared" ref="K8:K11" si="3">H8-E8</f>
        <v>0</v>
      </c>
      <c r="L8" s="41">
        <f t="shared" si="0"/>
        <v>0.00239999999999441</v>
      </c>
      <c r="M8" s="53"/>
    </row>
    <row r="9" ht="24" customHeight="1" spans="1:13">
      <c r="A9" s="44" t="s">
        <v>19</v>
      </c>
      <c r="B9" s="45" t="s">
        <v>20</v>
      </c>
      <c r="C9" s="44" t="s">
        <v>21</v>
      </c>
      <c r="D9" s="46" t="s">
        <v>22</v>
      </c>
      <c r="E9" s="47">
        <v>36.47</v>
      </c>
      <c r="F9" s="47">
        <v>68.93</v>
      </c>
      <c r="G9" s="48" t="s">
        <v>22</v>
      </c>
      <c r="H9" s="49">
        <v>36.47</v>
      </c>
      <c r="I9" s="50">
        <f t="shared" si="1"/>
        <v>68.9283</v>
      </c>
      <c r="J9" s="51">
        <f t="shared" si="2"/>
        <v>0</v>
      </c>
      <c r="K9" s="52">
        <f t="shared" si="3"/>
        <v>0</v>
      </c>
      <c r="L9" s="41">
        <f t="shared" si="0"/>
        <v>-0.0017000000000138</v>
      </c>
      <c r="M9" s="53"/>
    </row>
    <row r="10" ht="36" customHeight="1" spans="1:13">
      <c r="A10" s="44" t="s">
        <v>23</v>
      </c>
      <c r="B10" s="45" t="s">
        <v>24</v>
      </c>
      <c r="C10" s="44" t="s">
        <v>18</v>
      </c>
      <c r="D10" s="46" t="s">
        <v>25</v>
      </c>
      <c r="E10" s="47">
        <v>42.65</v>
      </c>
      <c r="F10" s="47">
        <v>48.62</v>
      </c>
      <c r="G10" s="48" t="s">
        <v>25</v>
      </c>
      <c r="H10" s="49">
        <v>42.4</v>
      </c>
      <c r="I10" s="50">
        <f t="shared" si="1"/>
        <v>48.336</v>
      </c>
      <c r="J10" s="51">
        <f t="shared" si="2"/>
        <v>0</v>
      </c>
      <c r="K10" s="52">
        <f t="shared" si="3"/>
        <v>-0.25</v>
      </c>
      <c r="L10" s="52">
        <f t="shared" si="0"/>
        <v>-0.284000000000006</v>
      </c>
      <c r="M10" s="53"/>
    </row>
    <row r="11" ht="24" customHeight="1" spans="1:13">
      <c r="A11" s="44" t="s">
        <v>26</v>
      </c>
      <c r="B11" s="45" t="s">
        <v>27</v>
      </c>
      <c r="C11" s="44" t="s">
        <v>28</v>
      </c>
      <c r="D11" s="46" t="s">
        <v>29</v>
      </c>
      <c r="E11" s="47">
        <v>4.45</v>
      </c>
      <c r="F11" s="47">
        <v>10.15</v>
      </c>
      <c r="G11" s="48" t="s">
        <v>29</v>
      </c>
      <c r="H11" s="54">
        <v>4.36</v>
      </c>
      <c r="I11" s="50">
        <f t="shared" si="1"/>
        <v>9.9408</v>
      </c>
      <c r="J11" s="51">
        <f t="shared" si="2"/>
        <v>0</v>
      </c>
      <c r="K11" s="52">
        <f t="shared" si="3"/>
        <v>-0.0899999999999999</v>
      </c>
      <c r="L11" s="52">
        <f t="shared" si="0"/>
        <v>-0.209200000000001</v>
      </c>
      <c r="M11" s="53"/>
    </row>
    <row r="12" ht="18" customHeight="1" spans="1:13">
      <c r="A12" s="32" t="s">
        <v>2</v>
      </c>
      <c r="B12" s="33" t="s">
        <v>30</v>
      </c>
      <c r="C12" s="32" t="s">
        <v>2</v>
      </c>
      <c r="D12" s="34" t="s">
        <v>2</v>
      </c>
      <c r="E12" s="35" t="s">
        <v>2</v>
      </c>
      <c r="F12" s="35">
        <v>30.5</v>
      </c>
      <c r="G12" s="37" t="s">
        <v>2</v>
      </c>
      <c r="H12" s="38"/>
      <c r="I12" s="55">
        <f>I13</f>
        <v>30.44</v>
      </c>
      <c r="J12" s="51"/>
      <c r="K12" s="52"/>
      <c r="L12" s="42">
        <f t="shared" si="0"/>
        <v>-0.0600000000000023</v>
      </c>
      <c r="M12" s="43"/>
    </row>
    <row r="13" ht="18" customHeight="1" spans="1:13">
      <c r="A13" s="56" t="s">
        <v>31</v>
      </c>
      <c r="B13" s="57" t="s">
        <v>32</v>
      </c>
      <c r="C13" s="56" t="s">
        <v>18</v>
      </c>
      <c r="D13" s="58" t="s">
        <v>33</v>
      </c>
      <c r="E13" s="59">
        <v>610</v>
      </c>
      <c r="F13" s="59">
        <v>30.5</v>
      </c>
      <c r="G13" s="60" t="s">
        <v>33</v>
      </c>
      <c r="H13" s="61">
        <v>608.8</v>
      </c>
      <c r="I13" s="62">
        <f>G13*H13</f>
        <v>30.44</v>
      </c>
      <c r="J13" s="51">
        <f>G13-D13</f>
        <v>0</v>
      </c>
      <c r="K13" s="41">
        <f>H13-E13</f>
        <v>-1.20000000000005</v>
      </c>
      <c r="L13" s="41">
        <f t="shared" si="0"/>
        <v>-0.0600000000000023</v>
      </c>
      <c r="M13" s="63"/>
    </row>
    <row r="14" ht="18" customHeight="1" spans="1:13">
      <c r="A14" s="32" t="s">
        <v>2</v>
      </c>
      <c r="B14" s="33" t="s">
        <v>34</v>
      </c>
      <c r="C14" s="32" t="s">
        <v>2</v>
      </c>
      <c r="D14" s="34" t="s">
        <v>2</v>
      </c>
      <c r="E14" s="35" t="s">
        <v>2</v>
      </c>
      <c r="F14" s="35">
        <v>5129.89</v>
      </c>
      <c r="G14" s="37" t="s">
        <v>2</v>
      </c>
      <c r="H14" s="38"/>
      <c r="I14" s="55">
        <f>I15</f>
        <v>1723.8408</v>
      </c>
      <c r="J14" s="51"/>
      <c r="K14" s="52"/>
      <c r="L14" s="42">
        <f t="shared" si="0"/>
        <v>-3406.0492</v>
      </c>
      <c r="M14" s="43"/>
    </row>
    <row r="15" ht="46.5" customHeight="1" spans="1:13">
      <c r="A15" s="44" t="s">
        <v>35</v>
      </c>
      <c r="B15" s="45" t="s">
        <v>36</v>
      </c>
      <c r="C15" s="44" t="s">
        <v>21</v>
      </c>
      <c r="D15" s="46" t="s">
        <v>37</v>
      </c>
      <c r="E15" s="47">
        <v>1943.14</v>
      </c>
      <c r="F15" s="47">
        <v>5129.89</v>
      </c>
      <c r="G15" s="48" t="s">
        <v>37</v>
      </c>
      <c r="H15" s="49">
        <v>652.97</v>
      </c>
      <c r="I15" s="50">
        <f>G15*H15</f>
        <v>1723.8408</v>
      </c>
      <c r="J15" s="51">
        <f>G15-D15</f>
        <v>0</v>
      </c>
      <c r="K15" s="52">
        <f>H15-E15</f>
        <v>-1290.17</v>
      </c>
      <c r="L15" s="52">
        <f t="shared" si="0"/>
        <v>-3406.0492</v>
      </c>
      <c r="M15" s="64" t="s">
        <v>38</v>
      </c>
    </row>
    <row r="16" ht="18" customHeight="1" spans="1:13">
      <c r="A16" s="21" t="s">
        <v>2</v>
      </c>
      <c r="B16" s="22" t="s">
        <v>39</v>
      </c>
      <c r="C16" s="23" t="s">
        <v>2</v>
      </c>
      <c r="D16" s="65" t="s">
        <v>2</v>
      </c>
      <c r="E16" s="66" t="s">
        <v>2</v>
      </c>
      <c r="F16" s="66">
        <v>58645.87</v>
      </c>
      <c r="G16" s="26"/>
      <c r="H16" s="27"/>
      <c r="I16" s="67">
        <v>61079.63</v>
      </c>
      <c r="J16" s="40"/>
      <c r="K16" s="41"/>
      <c r="L16" s="42">
        <f t="shared" ref="L6:L72" si="4">I16-F16</f>
        <v>2433.75999999999</v>
      </c>
      <c r="M16" s="68"/>
    </row>
    <row r="17" ht="18" customHeight="1" spans="1:13">
      <c r="A17" s="32" t="s">
        <v>2</v>
      </c>
      <c r="B17" s="33" t="s">
        <v>14</v>
      </c>
      <c r="C17" s="32" t="s">
        <v>2</v>
      </c>
      <c r="D17" s="34" t="s">
        <v>2</v>
      </c>
      <c r="E17" s="35" t="s">
        <v>2</v>
      </c>
      <c r="F17" s="35">
        <v>55504.29</v>
      </c>
      <c r="G17" s="37"/>
      <c r="H17" s="38"/>
      <c r="I17" s="39">
        <f>I18</f>
        <v>57784.51</v>
      </c>
      <c r="J17" s="40"/>
      <c r="K17" s="41"/>
      <c r="L17" s="42">
        <f t="shared" si="4"/>
        <v>2280.22</v>
      </c>
      <c r="M17" s="68"/>
    </row>
    <row r="18" ht="18" customHeight="1" spans="1:13">
      <c r="A18" s="32" t="s">
        <v>2</v>
      </c>
      <c r="B18" s="33" t="s">
        <v>40</v>
      </c>
      <c r="C18" s="32" t="s">
        <v>2</v>
      </c>
      <c r="D18" s="34" t="s">
        <v>2</v>
      </c>
      <c r="E18" s="35" t="s">
        <v>2</v>
      </c>
      <c r="F18" s="35">
        <v>55504.29</v>
      </c>
      <c r="G18" s="37"/>
      <c r="H18" s="38"/>
      <c r="I18" s="39">
        <f>SUM(I19:I49)</f>
        <v>57784.51</v>
      </c>
      <c r="J18" s="40"/>
      <c r="K18" s="41"/>
      <c r="L18" s="42">
        <f t="shared" si="4"/>
        <v>2280.22</v>
      </c>
      <c r="M18" s="68"/>
    </row>
    <row r="19" ht="36" customHeight="1" spans="1:13">
      <c r="A19" s="44" t="s">
        <v>41</v>
      </c>
      <c r="B19" s="45" t="s">
        <v>42</v>
      </c>
      <c r="C19" s="44" t="s">
        <v>43</v>
      </c>
      <c r="D19" s="46" t="s">
        <v>16</v>
      </c>
      <c r="E19" s="47">
        <v>1081.94</v>
      </c>
      <c r="F19" s="47">
        <v>1081.94</v>
      </c>
      <c r="G19" s="69" t="s">
        <v>16</v>
      </c>
      <c r="H19" s="70">
        <v>1049.23</v>
      </c>
      <c r="I19" s="70">
        <v>1049.23</v>
      </c>
      <c r="J19" s="40">
        <f t="shared" ref="J6:J69" si="5">G19-D19</f>
        <v>0</v>
      </c>
      <c r="K19" s="41">
        <f t="shared" ref="K6:K72" si="6">H19-E19</f>
        <v>-32.71</v>
      </c>
      <c r="L19" s="41">
        <f t="shared" si="4"/>
        <v>-32.71</v>
      </c>
      <c r="M19" s="68"/>
    </row>
    <row r="20" ht="36" customHeight="1" spans="1:13">
      <c r="A20" s="44" t="s">
        <v>44</v>
      </c>
      <c r="B20" s="45" t="s">
        <v>45</v>
      </c>
      <c r="C20" s="44" t="s">
        <v>43</v>
      </c>
      <c r="D20" s="46" t="s">
        <v>16</v>
      </c>
      <c r="E20" s="47">
        <v>1299.94</v>
      </c>
      <c r="F20" s="47">
        <v>1299.94</v>
      </c>
      <c r="G20" s="48"/>
      <c r="H20" s="49"/>
      <c r="I20" s="71"/>
      <c r="J20" s="40">
        <f t="shared" si="5"/>
        <v>-1</v>
      </c>
      <c r="K20" s="41">
        <f t="shared" si="6"/>
        <v>-1299.94</v>
      </c>
      <c r="L20" s="41">
        <f t="shared" si="4"/>
        <v>-1299.94</v>
      </c>
      <c r="M20" s="72" t="s">
        <v>46</v>
      </c>
    </row>
    <row r="21" ht="36" customHeight="1" spans="1:13">
      <c r="A21" s="44" t="s">
        <v>47</v>
      </c>
      <c r="B21" s="45" t="s">
        <v>48</v>
      </c>
      <c r="C21" s="44" t="s">
        <v>43</v>
      </c>
      <c r="D21" s="46" t="s">
        <v>16</v>
      </c>
      <c r="E21" s="47">
        <v>2748.71</v>
      </c>
      <c r="F21" s="47">
        <v>2748.71</v>
      </c>
      <c r="G21" s="69" t="s">
        <v>16</v>
      </c>
      <c r="H21" s="70">
        <v>2748.7</v>
      </c>
      <c r="I21" s="70">
        <v>2748.7</v>
      </c>
      <c r="J21" s="40">
        <f t="shared" si="5"/>
        <v>0</v>
      </c>
      <c r="K21" s="41">
        <f t="shared" si="6"/>
        <v>-0.0100000000002183</v>
      </c>
      <c r="L21" s="41">
        <f t="shared" si="4"/>
        <v>-0.0100000000002183</v>
      </c>
      <c r="M21" s="68"/>
    </row>
    <row r="22" ht="27" customHeight="1" spans="1:13">
      <c r="A22" s="44" t="s">
        <v>49</v>
      </c>
      <c r="B22" s="45" t="s">
        <v>50</v>
      </c>
      <c r="C22" s="44" t="s">
        <v>51</v>
      </c>
      <c r="D22" s="46" t="s">
        <v>16</v>
      </c>
      <c r="E22" s="47">
        <v>28.42</v>
      </c>
      <c r="F22" s="47">
        <v>28.42</v>
      </c>
      <c r="G22" s="69" t="s">
        <v>16</v>
      </c>
      <c r="H22" s="70">
        <v>28.43</v>
      </c>
      <c r="I22" s="70">
        <v>28.43</v>
      </c>
      <c r="J22" s="40">
        <f t="shared" si="5"/>
        <v>0</v>
      </c>
      <c r="K22" s="41">
        <f t="shared" si="6"/>
        <v>0.00999999999999801</v>
      </c>
      <c r="L22" s="41">
        <f t="shared" si="4"/>
        <v>0.00999999999999801</v>
      </c>
      <c r="M22" s="68"/>
    </row>
    <row r="23" ht="24" customHeight="1" spans="1:13">
      <c r="A23" s="44" t="s">
        <v>52</v>
      </c>
      <c r="B23" s="45" t="s">
        <v>53</v>
      </c>
      <c r="C23" s="44" t="s">
        <v>51</v>
      </c>
      <c r="D23" s="46" t="s">
        <v>19</v>
      </c>
      <c r="E23" s="47">
        <v>223.4</v>
      </c>
      <c r="F23" s="47">
        <v>446.8</v>
      </c>
      <c r="G23" s="48"/>
      <c r="H23" s="49"/>
      <c r="I23" s="71"/>
      <c r="J23" s="40">
        <f t="shared" si="5"/>
        <v>-2</v>
      </c>
      <c r="K23" s="41">
        <f t="shared" si="6"/>
        <v>-223.4</v>
      </c>
      <c r="L23" s="41">
        <f t="shared" si="4"/>
        <v>-446.8</v>
      </c>
      <c r="M23" s="68"/>
    </row>
    <row r="24" ht="24" customHeight="1" spans="1:13">
      <c r="A24" s="44"/>
      <c r="B24" s="73" t="s">
        <v>54</v>
      </c>
      <c r="C24" s="74" t="s">
        <v>51</v>
      </c>
      <c r="D24" s="46"/>
      <c r="E24" s="47"/>
      <c r="F24" s="47"/>
      <c r="G24" s="69" t="s">
        <v>19</v>
      </c>
      <c r="H24" s="70">
        <v>220.32</v>
      </c>
      <c r="I24" s="70">
        <v>440.64</v>
      </c>
      <c r="J24" s="40">
        <f t="shared" si="5"/>
        <v>2</v>
      </c>
      <c r="K24" s="41">
        <f t="shared" si="6"/>
        <v>220.32</v>
      </c>
      <c r="L24" s="41">
        <f t="shared" si="4"/>
        <v>440.64</v>
      </c>
      <c r="M24" s="68"/>
    </row>
    <row r="25" ht="46.5" customHeight="1" spans="1:13">
      <c r="A25" s="44" t="s">
        <v>55</v>
      </c>
      <c r="B25" s="45" t="s">
        <v>56</v>
      </c>
      <c r="C25" s="44" t="s">
        <v>51</v>
      </c>
      <c r="D25" s="46" t="s">
        <v>57</v>
      </c>
      <c r="E25" s="47">
        <v>93.58</v>
      </c>
      <c r="F25" s="47">
        <v>2620.24</v>
      </c>
      <c r="G25" s="69" t="s">
        <v>58</v>
      </c>
      <c r="H25" s="70">
        <v>93.58</v>
      </c>
      <c r="I25" s="70">
        <v>2526.66</v>
      </c>
      <c r="J25" s="40">
        <f t="shared" si="5"/>
        <v>-1</v>
      </c>
      <c r="K25" s="41">
        <f t="shared" si="6"/>
        <v>0</v>
      </c>
      <c r="L25" s="41">
        <f t="shared" si="4"/>
        <v>-93.5799999999999</v>
      </c>
      <c r="M25" s="68" t="s">
        <v>59</v>
      </c>
    </row>
    <row r="26" ht="46.5" customHeight="1" spans="1:13">
      <c r="A26" s="44" t="s">
        <v>60</v>
      </c>
      <c r="B26" s="45" t="s">
        <v>61</v>
      </c>
      <c r="C26" s="44" t="s">
        <v>51</v>
      </c>
      <c r="D26" s="46" t="s">
        <v>26</v>
      </c>
      <c r="E26" s="47">
        <v>93.58</v>
      </c>
      <c r="F26" s="47">
        <v>374.32</v>
      </c>
      <c r="G26" s="69" t="s">
        <v>23</v>
      </c>
      <c r="H26" s="70">
        <v>93.58</v>
      </c>
      <c r="I26" s="70">
        <v>280.74</v>
      </c>
      <c r="J26" s="40">
        <f t="shared" si="5"/>
        <v>-1</v>
      </c>
      <c r="K26" s="41">
        <f t="shared" si="6"/>
        <v>0</v>
      </c>
      <c r="L26" s="41">
        <f t="shared" si="4"/>
        <v>-93.58</v>
      </c>
      <c r="M26" s="68" t="s">
        <v>59</v>
      </c>
    </row>
    <row r="27" ht="46.5" customHeight="1" spans="1:13">
      <c r="A27" s="44" t="s">
        <v>62</v>
      </c>
      <c r="B27" s="45" t="s">
        <v>63</v>
      </c>
      <c r="C27" s="44" t="s">
        <v>51</v>
      </c>
      <c r="D27" s="46" t="s">
        <v>52</v>
      </c>
      <c r="E27" s="47">
        <v>103.98</v>
      </c>
      <c r="F27" s="47">
        <v>1143.78</v>
      </c>
      <c r="G27" s="69" t="s">
        <v>49</v>
      </c>
      <c r="H27" s="70">
        <v>103.98</v>
      </c>
      <c r="I27" s="70">
        <v>1039.8</v>
      </c>
      <c r="J27" s="40">
        <f t="shared" si="5"/>
        <v>-1</v>
      </c>
      <c r="K27" s="41">
        <f t="shared" si="6"/>
        <v>0</v>
      </c>
      <c r="L27" s="41">
        <f t="shared" si="4"/>
        <v>-103.98</v>
      </c>
      <c r="M27" s="68" t="s">
        <v>59</v>
      </c>
    </row>
    <row r="28" ht="46.5" customHeight="1" spans="1:13">
      <c r="A28" s="44" t="s">
        <v>64</v>
      </c>
      <c r="B28" s="45" t="s">
        <v>65</v>
      </c>
      <c r="C28" s="44" t="s">
        <v>51</v>
      </c>
      <c r="D28" s="46" t="s">
        <v>66</v>
      </c>
      <c r="E28" s="47">
        <v>93.58</v>
      </c>
      <c r="F28" s="47">
        <v>2807.4</v>
      </c>
      <c r="G28" s="69" t="s">
        <v>57</v>
      </c>
      <c r="H28" s="70">
        <v>93.58</v>
      </c>
      <c r="I28" s="70">
        <v>2620.24</v>
      </c>
      <c r="J28" s="40">
        <f t="shared" si="5"/>
        <v>-2</v>
      </c>
      <c r="K28" s="41">
        <f t="shared" si="6"/>
        <v>0</v>
      </c>
      <c r="L28" s="41">
        <f t="shared" si="4"/>
        <v>-187.16</v>
      </c>
      <c r="M28" s="68" t="s">
        <v>59</v>
      </c>
    </row>
    <row r="29" ht="46.5" customHeight="1" spans="1:13">
      <c r="A29" s="44" t="s">
        <v>67</v>
      </c>
      <c r="B29" s="45" t="s">
        <v>68</v>
      </c>
      <c r="C29" s="44" t="s">
        <v>51</v>
      </c>
      <c r="D29" s="46" t="s">
        <v>47</v>
      </c>
      <c r="E29" s="47">
        <v>103.98</v>
      </c>
      <c r="F29" s="47">
        <v>935.82</v>
      </c>
      <c r="G29" s="69" t="s">
        <v>44</v>
      </c>
      <c r="H29" s="70">
        <v>103.98</v>
      </c>
      <c r="I29" s="70">
        <v>831.84</v>
      </c>
      <c r="J29" s="40">
        <f t="shared" si="5"/>
        <v>-1</v>
      </c>
      <c r="K29" s="41">
        <f t="shared" si="6"/>
        <v>0</v>
      </c>
      <c r="L29" s="41">
        <f t="shared" si="4"/>
        <v>-103.98</v>
      </c>
      <c r="M29" s="68" t="s">
        <v>59</v>
      </c>
    </row>
    <row r="30" ht="46.5" customHeight="1" spans="1:13">
      <c r="A30" s="44"/>
      <c r="B30" s="73" t="s">
        <v>69</v>
      </c>
      <c r="C30" s="74" t="s">
        <v>51</v>
      </c>
      <c r="D30" s="46"/>
      <c r="E30" s="47"/>
      <c r="F30" s="47"/>
      <c r="G30" s="69" t="s">
        <v>19</v>
      </c>
      <c r="H30" s="70">
        <v>93.58</v>
      </c>
      <c r="I30" s="70">
        <v>187.16</v>
      </c>
      <c r="J30" s="40">
        <f t="shared" si="5"/>
        <v>2</v>
      </c>
      <c r="K30" s="41">
        <f t="shared" si="6"/>
        <v>93.58</v>
      </c>
      <c r="L30" s="41">
        <f t="shared" si="4"/>
        <v>187.16</v>
      </c>
      <c r="M30" s="68" t="s">
        <v>59</v>
      </c>
    </row>
    <row r="31" ht="46.5" customHeight="1" spans="1:13">
      <c r="A31" s="44" t="s">
        <v>70</v>
      </c>
      <c r="B31" s="45" t="s">
        <v>71</v>
      </c>
      <c r="C31" s="44" t="s">
        <v>51</v>
      </c>
      <c r="D31" s="46" t="s">
        <v>72</v>
      </c>
      <c r="E31" s="47">
        <v>93.58</v>
      </c>
      <c r="F31" s="47">
        <v>10480.96</v>
      </c>
      <c r="G31" s="69" t="s">
        <v>73</v>
      </c>
      <c r="H31" s="70">
        <v>93.58</v>
      </c>
      <c r="I31" s="70">
        <v>10200.22</v>
      </c>
      <c r="J31" s="40">
        <f t="shared" si="5"/>
        <v>-3</v>
      </c>
      <c r="K31" s="41">
        <f t="shared" si="6"/>
        <v>0</v>
      </c>
      <c r="L31" s="41">
        <f t="shared" si="4"/>
        <v>-280.74</v>
      </c>
      <c r="M31" s="68" t="s">
        <v>59</v>
      </c>
    </row>
    <row r="32" ht="24" customHeight="1" spans="1:13">
      <c r="A32" s="56" t="s">
        <v>74</v>
      </c>
      <c r="B32" s="57" t="s">
        <v>75</v>
      </c>
      <c r="C32" s="56" t="s">
        <v>76</v>
      </c>
      <c r="D32" s="58" t="s">
        <v>77</v>
      </c>
      <c r="E32" s="59">
        <v>57.02</v>
      </c>
      <c r="F32" s="59">
        <v>294.22</v>
      </c>
      <c r="G32" s="60"/>
      <c r="H32" s="75"/>
      <c r="I32" s="76"/>
      <c r="J32" s="40">
        <f t="shared" si="5"/>
        <v>-5.16</v>
      </c>
      <c r="K32" s="41">
        <f t="shared" si="6"/>
        <v>-57.02</v>
      </c>
      <c r="L32" s="41">
        <f t="shared" si="4"/>
        <v>-294.22</v>
      </c>
      <c r="M32" s="68" t="s">
        <v>78</v>
      </c>
    </row>
    <row r="33" ht="26" customHeight="1" spans="1:13">
      <c r="A33" s="56" t="s">
        <v>79</v>
      </c>
      <c r="B33" s="57" t="s">
        <v>80</v>
      </c>
      <c r="C33" s="56" t="s">
        <v>76</v>
      </c>
      <c r="D33" s="58" t="s">
        <v>81</v>
      </c>
      <c r="E33" s="59">
        <v>33.51</v>
      </c>
      <c r="F33" s="59">
        <v>402.46</v>
      </c>
      <c r="G33" s="60"/>
      <c r="H33" s="75"/>
      <c r="I33" s="76"/>
      <c r="J33" s="40">
        <f t="shared" si="5"/>
        <v>-12.01</v>
      </c>
      <c r="K33" s="41">
        <f t="shared" si="6"/>
        <v>-33.51</v>
      </c>
      <c r="L33" s="41">
        <f t="shared" si="4"/>
        <v>-402.46</v>
      </c>
      <c r="M33" s="68" t="s">
        <v>78</v>
      </c>
    </row>
    <row r="34" ht="24" customHeight="1" spans="1:13">
      <c r="A34" s="56" t="s">
        <v>82</v>
      </c>
      <c r="B34" s="57" t="s">
        <v>83</v>
      </c>
      <c r="C34" s="56" t="s">
        <v>76</v>
      </c>
      <c r="D34" s="58" t="s">
        <v>84</v>
      </c>
      <c r="E34" s="59">
        <v>13.82</v>
      </c>
      <c r="F34" s="59">
        <v>135.85</v>
      </c>
      <c r="G34" s="77" t="s">
        <v>84</v>
      </c>
      <c r="H34" s="78">
        <v>11.95</v>
      </c>
      <c r="I34" s="78">
        <v>117.47</v>
      </c>
      <c r="J34" s="40">
        <f t="shared" si="5"/>
        <v>0</v>
      </c>
      <c r="K34" s="41">
        <f t="shared" si="6"/>
        <v>-1.87</v>
      </c>
      <c r="L34" s="41">
        <f t="shared" si="4"/>
        <v>-18.38</v>
      </c>
      <c r="M34" s="68"/>
    </row>
    <row r="35" ht="24" customHeight="1" spans="1:13">
      <c r="A35" s="56" t="s">
        <v>85</v>
      </c>
      <c r="B35" s="57" t="s">
        <v>86</v>
      </c>
      <c r="C35" s="56" t="s">
        <v>76</v>
      </c>
      <c r="D35" s="58" t="s">
        <v>87</v>
      </c>
      <c r="E35" s="59">
        <v>4.4</v>
      </c>
      <c r="F35" s="59">
        <v>402.86</v>
      </c>
      <c r="G35" s="77" t="s">
        <v>88</v>
      </c>
      <c r="H35" s="78">
        <v>3.51</v>
      </c>
      <c r="I35" s="78">
        <v>181.68</v>
      </c>
      <c r="J35" s="40">
        <f t="shared" si="5"/>
        <v>-39.8</v>
      </c>
      <c r="K35" s="41">
        <f t="shared" si="6"/>
        <v>-0.890000000000001</v>
      </c>
      <c r="L35" s="41">
        <f t="shared" si="4"/>
        <v>-221.18</v>
      </c>
      <c r="M35" s="68"/>
    </row>
    <row r="36" ht="24" customHeight="1" spans="1:13">
      <c r="A36" s="56" t="s">
        <v>89</v>
      </c>
      <c r="B36" s="57" t="s">
        <v>90</v>
      </c>
      <c r="C36" s="56" t="s">
        <v>76</v>
      </c>
      <c r="D36" s="58" t="s">
        <v>91</v>
      </c>
      <c r="E36" s="59">
        <v>4.74</v>
      </c>
      <c r="F36" s="59">
        <v>163.39</v>
      </c>
      <c r="G36" s="77" t="s">
        <v>92</v>
      </c>
      <c r="H36" s="78">
        <v>4.29</v>
      </c>
      <c r="I36" s="78">
        <v>963.71</v>
      </c>
      <c r="J36" s="40">
        <f t="shared" si="5"/>
        <v>190.17</v>
      </c>
      <c r="K36" s="41">
        <f t="shared" si="6"/>
        <v>-0.45</v>
      </c>
      <c r="L36" s="41">
        <f t="shared" si="4"/>
        <v>800.32</v>
      </c>
      <c r="M36" s="68" t="s">
        <v>93</v>
      </c>
    </row>
    <row r="37" ht="24" customHeight="1" spans="1:13">
      <c r="A37" s="56" t="s">
        <v>94</v>
      </c>
      <c r="B37" s="57" t="s">
        <v>95</v>
      </c>
      <c r="C37" s="56" t="s">
        <v>76</v>
      </c>
      <c r="D37" s="58" t="s">
        <v>96</v>
      </c>
      <c r="E37" s="59">
        <v>4.6</v>
      </c>
      <c r="F37" s="59">
        <v>157.23</v>
      </c>
      <c r="G37" s="60"/>
      <c r="H37" s="75"/>
      <c r="I37" s="76"/>
      <c r="J37" s="40">
        <f t="shared" si="5"/>
        <v>-34.18</v>
      </c>
      <c r="K37" s="41">
        <f t="shared" si="6"/>
        <v>-4.6</v>
      </c>
      <c r="L37" s="41">
        <f t="shared" si="4"/>
        <v>-157.23</v>
      </c>
      <c r="M37" s="68" t="s">
        <v>97</v>
      </c>
    </row>
    <row r="38" ht="24" customHeight="1" spans="1:13">
      <c r="A38" s="56" t="s">
        <v>98</v>
      </c>
      <c r="B38" s="57" t="s">
        <v>99</v>
      </c>
      <c r="C38" s="56" t="s">
        <v>76</v>
      </c>
      <c r="D38" s="58">
        <v>822.23</v>
      </c>
      <c r="E38" s="59">
        <v>9.24</v>
      </c>
      <c r="F38" s="59">
        <v>7597.41</v>
      </c>
      <c r="G38" s="77" t="s">
        <v>100</v>
      </c>
      <c r="H38" s="78">
        <v>9.16</v>
      </c>
      <c r="I38" s="78">
        <v>10363.07</v>
      </c>
      <c r="J38" s="40">
        <f t="shared" si="5"/>
        <v>309.11</v>
      </c>
      <c r="K38" s="41">
        <f t="shared" si="6"/>
        <v>-0.0800000000000001</v>
      </c>
      <c r="L38" s="41">
        <f t="shared" si="4"/>
        <v>2765.66</v>
      </c>
      <c r="M38" s="68" t="s">
        <v>101</v>
      </c>
    </row>
    <row r="39" ht="18" customHeight="1" spans="1:13">
      <c r="A39" s="56" t="s">
        <v>102</v>
      </c>
      <c r="B39" s="57" t="s">
        <v>103</v>
      </c>
      <c r="C39" s="56" t="s">
        <v>76</v>
      </c>
      <c r="D39" s="58" t="s">
        <v>104</v>
      </c>
      <c r="E39" s="59">
        <v>22.37</v>
      </c>
      <c r="F39" s="59">
        <v>20224.49</v>
      </c>
      <c r="G39" s="77" t="s">
        <v>105</v>
      </c>
      <c r="H39" s="78">
        <v>22.37</v>
      </c>
      <c r="I39" s="78">
        <v>20649.75</v>
      </c>
      <c r="J39" s="40">
        <f t="shared" si="5"/>
        <v>19.01</v>
      </c>
      <c r="K39" s="41">
        <f t="shared" si="6"/>
        <v>0</v>
      </c>
      <c r="L39" s="41">
        <f t="shared" si="4"/>
        <v>425.259999999998</v>
      </c>
      <c r="M39" s="68" t="s">
        <v>101</v>
      </c>
    </row>
    <row r="40" ht="18" customHeight="1" spans="1:13">
      <c r="A40" s="56" t="s">
        <v>106</v>
      </c>
      <c r="B40" s="57" t="s">
        <v>107</v>
      </c>
      <c r="C40" s="56" t="s">
        <v>76</v>
      </c>
      <c r="D40" s="58" t="s">
        <v>108</v>
      </c>
      <c r="E40" s="59">
        <v>34.8</v>
      </c>
      <c r="F40" s="59">
        <v>557.15</v>
      </c>
      <c r="G40" s="60"/>
      <c r="H40" s="75"/>
      <c r="I40" s="76"/>
      <c r="J40" s="40">
        <f t="shared" si="5"/>
        <v>-16.01</v>
      </c>
      <c r="K40" s="41">
        <f t="shared" si="6"/>
        <v>-34.8</v>
      </c>
      <c r="L40" s="41">
        <f t="shared" si="4"/>
        <v>-557.15</v>
      </c>
      <c r="M40" s="68" t="s">
        <v>109</v>
      </c>
    </row>
    <row r="41" ht="24" customHeight="1" spans="1:13">
      <c r="A41" s="56" t="s">
        <v>58</v>
      </c>
      <c r="B41" s="57" t="s">
        <v>110</v>
      </c>
      <c r="C41" s="56" t="s">
        <v>111</v>
      </c>
      <c r="D41" s="58" t="s">
        <v>19</v>
      </c>
      <c r="E41" s="59">
        <v>64.38</v>
      </c>
      <c r="F41" s="59">
        <v>128.76</v>
      </c>
      <c r="G41" s="77" t="s">
        <v>19</v>
      </c>
      <c r="H41" s="78">
        <v>64.34</v>
      </c>
      <c r="I41" s="78">
        <v>128.68</v>
      </c>
      <c r="J41" s="40">
        <f t="shared" si="5"/>
        <v>0</v>
      </c>
      <c r="K41" s="41">
        <f t="shared" si="6"/>
        <v>-0.039999999999992</v>
      </c>
      <c r="L41" s="41">
        <f t="shared" si="4"/>
        <v>-0.0799999999999841</v>
      </c>
      <c r="M41" s="68"/>
    </row>
    <row r="42" ht="18" customHeight="1" spans="1:13">
      <c r="A42" s="56" t="s">
        <v>57</v>
      </c>
      <c r="B42" s="57" t="s">
        <v>112</v>
      </c>
      <c r="C42" s="56" t="s">
        <v>113</v>
      </c>
      <c r="D42" s="58" t="s">
        <v>19</v>
      </c>
      <c r="E42" s="59">
        <v>315.72</v>
      </c>
      <c r="F42" s="59">
        <v>631.44</v>
      </c>
      <c r="G42" s="77" t="s">
        <v>23</v>
      </c>
      <c r="H42" s="78">
        <v>315.51</v>
      </c>
      <c r="I42" s="78">
        <v>946.53</v>
      </c>
      <c r="J42" s="40">
        <f t="shared" si="5"/>
        <v>1</v>
      </c>
      <c r="K42" s="41">
        <f t="shared" si="6"/>
        <v>-0.210000000000036</v>
      </c>
      <c r="L42" s="41">
        <f t="shared" si="4"/>
        <v>315.09</v>
      </c>
      <c r="M42" s="68" t="s">
        <v>101</v>
      </c>
    </row>
    <row r="43" ht="24" customHeight="1" spans="1:13">
      <c r="A43" s="56" t="s">
        <v>114</v>
      </c>
      <c r="B43" s="57" t="s">
        <v>115</v>
      </c>
      <c r="C43" s="56" t="s">
        <v>111</v>
      </c>
      <c r="D43" s="58" t="s">
        <v>74</v>
      </c>
      <c r="E43" s="59">
        <v>8.14</v>
      </c>
      <c r="F43" s="59">
        <v>146.52</v>
      </c>
      <c r="G43" s="77" t="s">
        <v>57</v>
      </c>
      <c r="H43" s="78">
        <v>8.14</v>
      </c>
      <c r="I43" s="78">
        <v>227.92</v>
      </c>
      <c r="J43" s="40">
        <f t="shared" si="5"/>
        <v>10</v>
      </c>
      <c r="K43" s="41">
        <f t="shared" si="6"/>
        <v>0</v>
      </c>
      <c r="L43" s="41">
        <f t="shared" si="4"/>
        <v>81.4</v>
      </c>
      <c r="M43" s="68" t="s">
        <v>101</v>
      </c>
    </row>
    <row r="44" ht="24" customHeight="1" spans="1:13">
      <c r="A44" s="56" t="s">
        <v>66</v>
      </c>
      <c r="B44" s="57" t="s">
        <v>116</v>
      </c>
      <c r="C44" s="56" t="s">
        <v>111</v>
      </c>
      <c r="D44" s="58" t="s">
        <v>49</v>
      </c>
      <c r="E44" s="59">
        <v>9.91</v>
      </c>
      <c r="F44" s="59">
        <v>99.1</v>
      </c>
      <c r="G44" s="77" t="s">
        <v>26</v>
      </c>
      <c r="H44" s="78">
        <v>9.91</v>
      </c>
      <c r="I44" s="78">
        <v>39.64</v>
      </c>
      <c r="J44" s="40">
        <f t="shared" si="5"/>
        <v>-6</v>
      </c>
      <c r="K44" s="41">
        <f t="shared" si="6"/>
        <v>0</v>
      </c>
      <c r="L44" s="41">
        <f t="shared" si="4"/>
        <v>-59.46</v>
      </c>
      <c r="M44" s="68" t="s">
        <v>59</v>
      </c>
    </row>
    <row r="45" ht="18" customHeight="1" spans="1:13">
      <c r="A45" s="56" t="s">
        <v>117</v>
      </c>
      <c r="B45" s="57" t="s">
        <v>118</v>
      </c>
      <c r="C45" s="56" t="s">
        <v>113</v>
      </c>
      <c r="D45" s="58" t="s">
        <v>119</v>
      </c>
      <c r="E45" s="59">
        <v>15.66</v>
      </c>
      <c r="F45" s="59">
        <v>595.08</v>
      </c>
      <c r="G45" s="77" t="s">
        <v>119</v>
      </c>
      <c r="H45" s="78">
        <v>15.69</v>
      </c>
      <c r="I45" s="78">
        <v>596.22</v>
      </c>
      <c r="J45" s="40">
        <f t="shared" si="5"/>
        <v>0</v>
      </c>
      <c r="K45" s="41">
        <f t="shared" si="6"/>
        <v>0.0299999999999994</v>
      </c>
      <c r="L45" s="41">
        <f t="shared" si="4"/>
        <v>1.13999999999999</v>
      </c>
      <c r="M45" s="68"/>
    </row>
    <row r="46" ht="24" customHeight="1" spans="1:13">
      <c r="A46" s="56"/>
      <c r="B46" s="73" t="s">
        <v>120</v>
      </c>
      <c r="C46" s="74" t="s">
        <v>76</v>
      </c>
      <c r="D46" s="58"/>
      <c r="E46" s="59"/>
      <c r="F46" s="59"/>
      <c r="G46" s="69" t="s">
        <v>121</v>
      </c>
      <c r="H46" s="70">
        <v>52.08</v>
      </c>
      <c r="I46" s="70">
        <v>526.01</v>
      </c>
      <c r="J46" s="40">
        <f t="shared" si="5"/>
        <v>10.1</v>
      </c>
      <c r="K46" s="41">
        <f t="shared" si="6"/>
        <v>52.08</v>
      </c>
      <c r="L46" s="41">
        <f t="shared" si="4"/>
        <v>526.01</v>
      </c>
      <c r="M46" s="68" t="s">
        <v>122</v>
      </c>
    </row>
    <row r="47" ht="24" customHeight="1" spans="1:13">
      <c r="A47" s="56"/>
      <c r="B47" s="79" t="s">
        <v>123</v>
      </c>
      <c r="C47" s="80" t="s">
        <v>124</v>
      </c>
      <c r="D47" s="58"/>
      <c r="E47" s="59"/>
      <c r="F47" s="59"/>
      <c r="G47" s="77" t="s">
        <v>125</v>
      </c>
      <c r="H47" s="78">
        <v>20.19</v>
      </c>
      <c r="I47" s="78">
        <v>122.35</v>
      </c>
      <c r="J47" s="40">
        <f t="shared" si="5"/>
        <v>6.06</v>
      </c>
      <c r="K47" s="41">
        <f t="shared" si="6"/>
        <v>20.19</v>
      </c>
      <c r="L47" s="41">
        <f t="shared" si="4"/>
        <v>122.35</v>
      </c>
      <c r="M47" s="68" t="s">
        <v>122</v>
      </c>
    </row>
    <row r="48" ht="24" customHeight="1" spans="1:13">
      <c r="A48" s="56"/>
      <c r="B48" s="73" t="s">
        <v>126</v>
      </c>
      <c r="C48" s="74" t="s">
        <v>124</v>
      </c>
      <c r="D48" s="58"/>
      <c r="E48" s="59"/>
      <c r="F48" s="59"/>
      <c r="G48" s="69" t="s">
        <v>125</v>
      </c>
      <c r="H48" s="70">
        <v>3.35</v>
      </c>
      <c r="I48" s="70">
        <v>20.3</v>
      </c>
      <c r="J48" s="40">
        <f t="shared" si="5"/>
        <v>6.06</v>
      </c>
      <c r="K48" s="41">
        <f t="shared" si="6"/>
        <v>3.35</v>
      </c>
      <c r="L48" s="41">
        <f t="shared" si="4"/>
        <v>20.3</v>
      </c>
      <c r="M48" s="68" t="s">
        <v>122</v>
      </c>
    </row>
    <row r="49" ht="24" customHeight="1" spans="1:13">
      <c r="A49" s="56"/>
      <c r="B49" s="79" t="s">
        <v>127</v>
      </c>
      <c r="C49" s="80" t="s">
        <v>111</v>
      </c>
      <c r="D49" s="58"/>
      <c r="E49" s="59"/>
      <c r="F49" s="59"/>
      <c r="G49" s="77" t="s">
        <v>128</v>
      </c>
      <c r="H49" s="78">
        <v>15.04</v>
      </c>
      <c r="I49" s="78">
        <v>947.52</v>
      </c>
      <c r="J49" s="40">
        <f t="shared" si="5"/>
        <v>63</v>
      </c>
      <c r="K49" s="41">
        <f t="shared" si="6"/>
        <v>15.04</v>
      </c>
      <c r="L49" s="41">
        <f t="shared" si="4"/>
        <v>947.52</v>
      </c>
      <c r="M49" s="68" t="s">
        <v>122</v>
      </c>
    </row>
    <row r="50" ht="18" customHeight="1" spans="1:13">
      <c r="A50" s="21" t="s">
        <v>2</v>
      </c>
      <c r="B50" s="22" t="s">
        <v>129</v>
      </c>
      <c r="C50" s="23" t="s">
        <v>2</v>
      </c>
      <c r="D50" s="65" t="s">
        <v>2</v>
      </c>
      <c r="E50" s="66" t="s">
        <v>2</v>
      </c>
      <c r="F50" s="66">
        <v>178080.66</v>
      </c>
      <c r="G50" s="26"/>
      <c r="H50" s="27"/>
      <c r="I50" s="67">
        <v>157755.04</v>
      </c>
      <c r="J50" s="40"/>
      <c r="K50" s="41"/>
      <c r="L50" s="42">
        <f t="shared" si="4"/>
        <v>-20325.62</v>
      </c>
      <c r="M50" s="68"/>
    </row>
    <row r="51" ht="18" customHeight="1" spans="1:13">
      <c r="A51" s="32" t="s">
        <v>2</v>
      </c>
      <c r="B51" s="33" t="s">
        <v>14</v>
      </c>
      <c r="C51" s="32" t="s">
        <v>2</v>
      </c>
      <c r="D51" s="34" t="s">
        <v>2</v>
      </c>
      <c r="E51" s="35" t="s">
        <v>2</v>
      </c>
      <c r="F51" s="35">
        <v>165618.33</v>
      </c>
      <c r="G51" s="37"/>
      <c r="H51" s="38"/>
      <c r="I51" s="39">
        <f>I52</f>
        <v>146745.77</v>
      </c>
      <c r="J51" s="40"/>
      <c r="K51" s="41"/>
      <c r="L51" s="42">
        <f t="shared" si="4"/>
        <v>-18872.5599999999</v>
      </c>
      <c r="M51" s="68"/>
    </row>
    <row r="52" ht="18" customHeight="1" spans="1:13">
      <c r="A52" s="32" t="s">
        <v>2</v>
      </c>
      <c r="B52" s="33" t="s">
        <v>130</v>
      </c>
      <c r="C52" s="32" t="s">
        <v>2</v>
      </c>
      <c r="D52" s="34" t="s">
        <v>2</v>
      </c>
      <c r="E52" s="35" t="s">
        <v>2</v>
      </c>
      <c r="F52" s="35">
        <v>165618.33</v>
      </c>
      <c r="G52" s="37"/>
      <c r="H52" s="38"/>
      <c r="I52" s="39">
        <f>SUM(I53:I110)</f>
        <v>146745.77</v>
      </c>
      <c r="J52" s="40"/>
      <c r="K52" s="41"/>
      <c r="L52" s="42">
        <f t="shared" si="4"/>
        <v>-18872.5599999999</v>
      </c>
      <c r="M52" s="68"/>
    </row>
    <row r="53" ht="28" customHeight="1" spans="1:13">
      <c r="A53" s="56" t="s">
        <v>131</v>
      </c>
      <c r="B53" s="57" t="s">
        <v>132</v>
      </c>
      <c r="C53" s="56" t="s">
        <v>43</v>
      </c>
      <c r="D53" s="58" t="s">
        <v>16</v>
      </c>
      <c r="E53" s="59">
        <v>9476.51</v>
      </c>
      <c r="F53" s="59">
        <v>9476.51</v>
      </c>
      <c r="G53" s="77" t="s">
        <v>16</v>
      </c>
      <c r="H53" s="78">
        <v>10840.55</v>
      </c>
      <c r="I53" s="78">
        <f>G53*H53</f>
        <v>10840.55</v>
      </c>
      <c r="J53" s="40">
        <f>G53-D53</f>
        <v>0</v>
      </c>
      <c r="K53" s="41">
        <f t="shared" ref="K53:K68" si="7">H53-E53</f>
        <v>1364.04</v>
      </c>
      <c r="L53" s="41">
        <f t="shared" si="4"/>
        <v>1364.04</v>
      </c>
      <c r="M53" s="72"/>
    </row>
    <row r="54" ht="27" customHeight="1" spans="1:13">
      <c r="A54" s="56" t="s">
        <v>133</v>
      </c>
      <c r="B54" s="57" t="s">
        <v>134</v>
      </c>
      <c r="C54" s="56" t="s">
        <v>43</v>
      </c>
      <c r="D54" s="58" t="s">
        <v>16</v>
      </c>
      <c r="E54" s="59">
        <v>7460.01</v>
      </c>
      <c r="F54" s="59">
        <v>7460.01</v>
      </c>
      <c r="G54" s="77" t="s">
        <v>16</v>
      </c>
      <c r="H54" s="78">
        <v>2774.27</v>
      </c>
      <c r="I54" s="78">
        <v>2774.27</v>
      </c>
      <c r="J54" s="40">
        <f t="shared" ref="J54:J68" si="8">G54-D54</f>
        <v>0</v>
      </c>
      <c r="K54" s="41">
        <f t="shared" si="7"/>
        <v>-4685.74</v>
      </c>
      <c r="L54" s="41">
        <f t="shared" si="4"/>
        <v>-4685.74</v>
      </c>
      <c r="M54" s="68" t="s">
        <v>135</v>
      </c>
    </row>
    <row r="55" ht="24" customHeight="1" spans="1:13">
      <c r="A55" s="56" t="s">
        <v>136</v>
      </c>
      <c r="B55" s="57" t="s">
        <v>137</v>
      </c>
      <c r="C55" s="56" t="s">
        <v>43</v>
      </c>
      <c r="D55" s="58" t="s">
        <v>16</v>
      </c>
      <c r="E55" s="59">
        <v>7242.01</v>
      </c>
      <c r="F55" s="59">
        <v>7242.01</v>
      </c>
      <c r="G55" s="77" t="s">
        <v>16</v>
      </c>
      <c r="H55" s="78">
        <v>2127.99</v>
      </c>
      <c r="I55" s="78">
        <v>2127.99</v>
      </c>
      <c r="J55" s="40">
        <f t="shared" si="8"/>
        <v>0</v>
      </c>
      <c r="K55" s="41">
        <f t="shared" si="7"/>
        <v>-5114.02</v>
      </c>
      <c r="L55" s="41">
        <f t="shared" si="4"/>
        <v>-5114.02</v>
      </c>
      <c r="M55" s="68" t="s">
        <v>135</v>
      </c>
    </row>
    <row r="56" ht="18" customHeight="1" spans="1:13">
      <c r="A56" s="56" t="s">
        <v>138</v>
      </c>
      <c r="B56" s="57" t="s">
        <v>139</v>
      </c>
      <c r="C56" s="56" t="s">
        <v>43</v>
      </c>
      <c r="D56" s="58" t="s">
        <v>16</v>
      </c>
      <c r="E56" s="59">
        <v>6454.35</v>
      </c>
      <c r="F56" s="59">
        <v>6454.35</v>
      </c>
      <c r="G56" s="60"/>
      <c r="H56" s="75"/>
      <c r="I56" s="76"/>
      <c r="J56" s="40">
        <f t="shared" si="8"/>
        <v>-1</v>
      </c>
      <c r="K56" s="41">
        <f t="shared" si="7"/>
        <v>-6454.35</v>
      </c>
      <c r="L56" s="41">
        <f t="shared" si="4"/>
        <v>-6454.35</v>
      </c>
      <c r="M56" s="68" t="s">
        <v>109</v>
      </c>
    </row>
    <row r="57" ht="27" customHeight="1" spans="1:13">
      <c r="A57" s="56" t="s">
        <v>140</v>
      </c>
      <c r="B57" s="57" t="s">
        <v>141</v>
      </c>
      <c r="C57" s="56" t="s">
        <v>43</v>
      </c>
      <c r="D57" s="58" t="s">
        <v>16</v>
      </c>
      <c r="E57" s="59">
        <v>8059.51</v>
      </c>
      <c r="F57" s="59">
        <v>8059.51</v>
      </c>
      <c r="G57" s="77" t="s">
        <v>16</v>
      </c>
      <c r="H57" s="78">
        <v>4575.89</v>
      </c>
      <c r="I57" s="78">
        <v>4575.89</v>
      </c>
      <c r="J57" s="40">
        <f t="shared" si="8"/>
        <v>0</v>
      </c>
      <c r="K57" s="41">
        <f t="shared" si="7"/>
        <v>-3483.62</v>
      </c>
      <c r="L57" s="41">
        <f t="shared" si="4"/>
        <v>-3483.62</v>
      </c>
      <c r="M57" s="68" t="s">
        <v>142</v>
      </c>
    </row>
    <row r="58" ht="30" customHeight="1" spans="1:13">
      <c r="A58" s="56" t="s">
        <v>143</v>
      </c>
      <c r="B58" s="57" t="s">
        <v>144</v>
      </c>
      <c r="C58" s="56" t="s">
        <v>43</v>
      </c>
      <c r="D58" s="58" t="s">
        <v>16</v>
      </c>
      <c r="E58" s="59">
        <v>2954.86</v>
      </c>
      <c r="F58" s="59">
        <v>2954.86</v>
      </c>
      <c r="G58" s="69" t="s">
        <v>16</v>
      </c>
      <c r="H58" s="70">
        <v>2748.86</v>
      </c>
      <c r="I58" s="70">
        <v>2748.86</v>
      </c>
      <c r="J58" s="40">
        <f t="shared" si="8"/>
        <v>0</v>
      </c>
      <c r="K58" s="41">
        <f t="shared" si="7"/>
        <v>-206</v>
      </c>
      <c r="L58" s="41">
        <f t="shared" si="4"/>
        <v>-206</v>
      </c>
      <c r="M58" s="68" t="s">
        <v>145</v>
      </c>
    </row>
    <row r="59" ht="18" customHeight="1" spans="1:13">
      <c r="A59" s="56" t="s">
        <v>119</v>
      </c>
      <c r="B59" s="57" t="s">
        <v>146</v>
      </c>
      <c r="C59" s="56" t="s">
        <v>51</v>
      </c>
      <c r="D59" s="58" t="s">
        <v>16</v>
      </c>
      <c r="E59" s="59">
        <v>5433.03</v>
      </c>
      <c r="F59" s="59">
        <v>5433.03</v>
      </c>
      <c r="G59" s="77" t="s">
        <v>16</v>
      </c>
      <c r="H59" s="78">
        <v>5433.03</v>
      </c>
      <c r="I59" s="78">
        <v>5433.03</v>
      </c>
      <c r="J59" s="40">
        <f t="shared" si="8"/>
        <v>0</v>
      </c>
      <c r="K59" s="41">
        <f t="shared" si="7"/>
        <v>0</v>
      </c>
      <c r="L59" s="41">
        <f t="shared" si="4"/>
        <v>0</v>
      </c>
      <c r="M59" s="68"/>
    </row>
    <row r="60" ht="18" customHeight="1" spans="1:13">
      <c r="A60" s="56" t="s">
        <v>147</v>
      </c>
      <c r="B60" s="57" t="s">
        <v>148</v>
      </c>
      <c r="C60" s="56" t="s">
        <v>43</v>
      </c>
      <c r="D60" s="58" t="s">
        <v>16</v>
      </c>
      <c r="E60" s="59">
        <v>3096.29</v>
      </c>
      <c r="F60" s="59">
        <v>3096.29</v>
      </c>
      <c r="G60" s="77" t="s">
        <v>16</v>
      </c>
      <c r="H60" s="78">
        <v>3095.74</v>
      </c>
      <c r="I60" s="78">
        <v>3095.74</v>
      </c>
      <c r="J60" s="40">
        <f t="shared" si="8"/>
        <v>0</v>
      </c>
      <c r="K60" s="41">
        <f t="shared" si="7"/>
        <v>-0.550000000000182</v>
      </c>
      <c r="L60" s="41">
        <f t="shared" si="4"/>
        <v>-0.550000000000182</v>
      </c>
      <c r="M60" s="68"/>
    </row>
    <row r="61" ht="18" customHeight="1" spans="1:13">
      <c r="A61" s="56" t="s">
        <v>149</v>
      </c>
      <c r="B61" s="57" t="s">
        <v>150</v>
      </c>
      <c r="C61" s="56" t="s">
        <v>43</v>
      </c>
      <c r="D61" s="58" t="s">
        <v>16</v>
      </c>
      <c r="E61" s="59">
        <v>1982.06</v>
      </c>
      <c r="F61" s="59">
        <v>1982.06</v>
      </c>
      <c r="G61" s="77" t="s">
        <v>16</v>
      </c>
      <c r="H61" s="78">
        <v>1965.16</v>
      </c>
      <c r="I61" s="78">
        <v>1965.16</v>
      </c>
      <c r="J61" s="40">
        <f t="shared" si="8"/>
        <v>0</v>
      </c>
      <c r="K61" s="41">
        <f t="shared" si="7"/>
        <v>-16.8999999999999</v>
      </c>
      <c r="L61" s="41">
        <f t="shared" si="4"/>
        <v>-16.8999999999999</v>
      </c>
      <c r="M61" s="68"/>
    </row>
    <row r="62" ht="18" customHeight="1" spans="1:13">
      <c r="A62" s="56" t="s">
        <v>151</v>
      </c>
      <c r="B62" s="57" t="s">
        <v>152</v>
      </c>
      <c r="C62" s="56" t="s">
        <v>43</v>
      </c>
      <c r="D62" s="58" t="s">
        <v>16</v>
      </c>
      <c r="E62" s="59">
        <v>1982.06</v>
      </c>
      <c r="F62" s="59">
        <v>1982.06</v>
      </c>
      <c r="G62" s="77" t="s">
        <v>16</v>
      </c>
      <c r="H62" s="78">
        <v>1965.16</v>
      </c>
      <c r="I62" s="78">
        <v>1965.16</v>
      </c>
      <c r="J62" s="40">
        <f t="shared" si="8"/>
        <v>0</v>
      </c>
      <c r="K62" s="41">
        <f t="shared" si="7"/>
        <v>-16.8999999999999</v>
      </c>
      <c r="L62" s="41">
        <f t="shared" si="4"/>
        <v>-16.8999999999999</v>
      </c>
      <c r="M62" s="68"/>
    </row>
    <row r="63" ht="18" customHeight="1" spans="1:13">
      <c r="A63" s="56" t="s">
        <v>153</v>
      </c>
      <c r="B63" s="57" t="s">
        <v>154</v>
      </c>
      <c r="C63" s="56" t="s">
        <v>43</v>
      </c>
      <c r="D63" s="58" t="s">
        <v>16</v>
      </c>
      <c r="E63" s="59">
        <v>829.56</v>
      </c>
      <c r="F63" s="59">
        <v>829.56</v>
      </c>
      <c r="G63" s="77" t="s">
        <v>16</v>
      </c>
      <c r="H63" s="78">
        <v>829.56</v>
      </c>
      <c r="I63" s="78">
        <v>829.56</v>
      </c>
      <c r="J63" s="40">
        <f t="shared" si="8"/>
        <v>0</v>
      </c>
      <c r="K63" s="41">
        <f t="shared" si="7"/>
        <v>0</v>
      </c>
      <c r="L63" s="41">
        <f t="shared" si="4"/>
        <v>0</v>
      </c>
      <c r="M63" s="68"/>
    </row>
    <row r="64" ht="18" customHeight="1" spans="1:13">
      <c r="A64" s="56" t="s">
        <v>155</v>
      </c>
      <c r="B64" s="57" t="s">
        <v>156</v>
      </c>
      <c r="C64" s="56" t="s">
        <v>43</v>
      </c>
      <c r="D64" s="58" t="s">
        <v>16</v>
      </c>
      <c r="E64" s="59">
        <v>1362.5</v>
      </c>
      <c r="F64" s="59">
        <v>1362.5</v>
      </c>
      <c r="G64" s="77" t="s">
        <v>16</v>
      </c>
      <c r="H64" s="78">
        <v>1362.5</v>
      </c>
      <c r="I64" s="78">
        <v>1362.5</v>
      </c>
      <c r="J64" s="40">
        <f t="shared" si="8"/>
        <v>0</v>
      </c>
      <c r="K64" s="41">
        <f t="shared" si="7"/>
        <v>0</v>
      </c>
      <c r="L64" s="41">
        <f t="shared" si="4"/>
        <v>0</v>
      </c>
      <c r="M64" s="68"/>
    </row>
    <row r="65" ht="18" customHeight="1" spans="1:13">
      <c r="A65" s="56" t="s">
        <v>157</v>
      </c>
      <c r="B65" s="57" t="s">
        <v>158</v>
      </c>
      <c r="C65" s="56" t="s">
        <v>43</v>
      </c>
      <c r="D65" s="58" t="s">
        <v>16</v>
      </c>
      <c r="E65" s="59">
        <v>4922.36</v>
      </c>
      <c r="F65" s="59">
        <v>4922.36</v>
      </c>
      <c r="G65" s="77" t="s">
        <v>16</v>
      </c>
      <c r="H65" s="78">
        <v>4922.36</v>
      </c>
      <c r="I65" s="78">
        <v>4922.36</v>
      </c>
      <c r="J65" s="40">
        <f t="shared" si="8"/>
        <v>0</v>
      </c>
      <c r="K65" s="41">
        <f t="shared" si="7"/>
        <v>0</v>
      </c>
      <c r="L65" s="41">
        <f t="shared" si="4"/>
        <v>0</v>
      </c>
      <c r="M65" s="68"/>
    </row>
    <row r="66" ht="24" customHeight="1" spans="1:13">
      <c r="A66" s="44" t="s">
        <v>159</v>
      </c>
      <c r="B66" s="45" t="s">
        <v>160</v>
      </c>
      <c r="C66" s="44" t="s">
        <v>51</v>
      </c>
      <c r="D66" s="46" t="s">
        <v>19</v>
      </c>
      <c r="E66" s="47">
        <v>381.87</v>
      </c>
      <c r="F66" s="47">
        <v>763.74</v>
      </c>
      <c r="G66" s="69" t="s">
        <v>19</v>
      </c>
      <c r="H66" s="70">
        <v>370.97</v>
      </c>
      <c r="I66" s="70">
        <v>741.94</v>
      </c>
      <c r="J66" s="40">
        <f t="shared" si="8"/>
        <v>0</v>
      </c>
      <c r="K66" s="41">
        <f t="shared" si="7"/>
        <v>-10.9</v>
      </c>
      <c r="L66" s="41">
        <f t="shared" si="4"/>
        <v>-21.8</v>
      </c>
      <c r="M66" s="68"/>
    </row>
    <row r="67" ht="24" customHeight="1" spans="1:13">
      <c r="A67" s="44" t="s">
        <v>161</v>
      </c>
      <c r="B67" s="45" t="s">
        <v>162</v>
      </c>
      <c r="C67" s="44" t="s">
        <v>43</v>
      </c>
      <c r="D67" s="46" t="s">
        <v>35</v>
      </c>
      <c r="E67" s="47">
        <v>374.8</v>
      </c>
      <c r="F67" s="47">
        <v>2248.8</v>
      </c>
      <c r="G67" s="69" t="s">
        <v>26</v>
      </c>
      <c r="H67" s="70">
        <v>141.45</v>
      </c>
      <c r="I67" s="70">
        <v>565.8</v>
      </c>
      <c r="J67" s="40">
        <f t="shared" si="8"/>
        <v>-2</v>
      </c>
      <c r="K67" s="41">
        <f t="shared" si="7"/>
        <v>-233.35</v>
      </c>
      <c r="L67" s="41">
        <f t="shared" si="4"/>
        <v>-1683</v>
      </c>
      <c r="M67" s="68" t="s">
        <v>163</v>
      </c>
    </row>
    <row r="68" ht="24" customHeight="1" spans="1:13">
      <c r="A68" s="44" t="s">
        <v>164</v>
      </c>
      <c r="B68" s="45" t="s">
        <v>165</v>
      </c>
      <c r="C68" s="44" t="s">
        <v>43</v>
      </c>
      <c r="D68" s="46" t="s">
        <v>19</v>
      </c>
      <c r="E68" s="47">
        <v>368.98</v>
      </c>
      <c r="F68" s="47">
        <v>737.96</v>
      </c>
      <c r="G68" s="69" t="s">
        <v>19</v>
      </c>
      <c r="H68" s="70">
        <v>268.27</v>
      </c>
      <c r="I68" s="70">
        <v>536.54</v>
      </c>
      <c r="J68" s="40">
        <f t="shared" si="8"/>
        <v>0</v>
      </c>
      <c r="K68" s="41">
        <f t="shared" si="7"/>
        <v>-100.71</v>
      </c>
      <c r="L68" s="41">
        <f t="shared" si="4"/>
        <v>-201.42</v>
      </c>
      <c r="M68" s="68" t="s">
        <v>166</v>
      </c>
    </row>
    <row r="69" ht="24" customHeight="1" spans="1:13">
      <c r="A69" s="44" t="s">
        <v>167</v>
      </c>
      <c r="B69" s="45" t="s">
        <v>168</v>
      </c>
      <c r="C69" s="44" t="s">
        <v>111</v>
      </c>
      <c r="D69" s="46" t="s">
        <v>49</v>
      </c>
      <c r="E69" s="47">
        <v>171.33</v>
      </c>
      <c r="F69" s="47">
        <v>1713.3</v>
      </c>
      <c r="G69" s="69" t="s">
        <v>44</v>
      </c>
      <c r="H69" s="70">
        <v>171.33</v>
      </c>
      <c r="I69" s="70">
        <v>1370.64</v>
      </c>
      <c r="J69" s="40">
        <f t="shared" ref="J69:J132" si="9">G69-D69</f>
        <v>-2</v>
      </c>
      <c r="K69" s="41">
        <f t="shared" ref="K69:K132" si="10">H69-E69</f>
        <v>0</v>
      </c>
      <c r="L69" s="41">
        <f t="shared" ref="L69:L132" si="11">I69-F69</f>
        <v>-342.66</v>
      </c>
      <c r="M69" s="68" t="s">
        <v>59</v>
      </c>
    </row>
    <row r="70" ht="24" customHeight="1" spans="1:13">
      <c r="A70" s="44" t="s">
        <v>169</v>
      </c>
      <c r="B70" s="45" t="s">
        <v>170</v>
      </c>
      <c r="C70" s="44" t="s">
        <v>111</v>
      </c>
      <c r="D70" s="46" t="s">
        <v>74</v>
      </c>
      <c r="E70" s="47">
        <v>141.74</v>
      </c>
      <c r="F70" s="47">
        <v>2551.32</v>
      </c>
      <c r="G70" s="69" t="s">
        <v>74</v>
      </c>
      <c r="H70" s="70">
        <v>141.74</v>
      </c>
      <c r="I70" s="70">
        <v>2551.32</v>
      </c>
      <c r="J70" s="40">
        <f t="shared" si="9"/>
        <v>0</v>
      </c>
      <c r="K70" s="41">
        <f t="shared" si="10"/>
        <v>0</v>
      </c>
      <c r="L70" s="41">
        <f t="shared" si="11"/>
        <v>0</v>
      </c>
      <c r="M70" s="68"/>
    </row>
    <row r="71" ht="24" customHeight="1" spans="1:13">
      <c r="A71" s="44" t="s">
        <v>171</v>
      </c>
      <c r="B71" s="45" t="s">
        <v>172</v>
      </c>
      <c r="C71" s="44" t="s">
        <v>111</v>
      </c>
      <c r="D71" s="46" t="s">
        <v>49</v>
      </c>
      <c r="E71" s="47">
        <v>161.05</v>
      </c>
      <c r="F71" s="47">
        <v>1610.5</v>
      </c>
      <c r="G71" s="69" t="s">
        <v>44</v>
      </c>
      <c r="H71" s="70">
        <v>161.05</v>
      </c>
      <c r="I71" s="70">
        <v>1288.4</v>
      </c>
      <c r="J71" s="40">
        <f t="shared" si="9"/>
        <v>-2</v>
      </c>
      <c r="K71" s="41">
        <f t="shared" si="10"/>
        <v>0</v>
      </c>
      <c r="L71" s="41">
        <f t="shared" si="11"/>
        <v>-322.1</v>
      </c>
      <c r="M71" s="68" t="s">
        <v>59</v>
      </c>
    </row>
    <row r="72" ht="24" customHeight="1" spans="1:13">
      <c r="A72" s="44" t="s">
        <v>173</v>
      </c>
      <c r="B72" s="45" t="s">
        <v>174</v>
      </c>
      <c r="C72" s="44" t="s">
        <v>111</v>
      </c>
      <c r="D72" s="46" t="s">
        <v>26</v>
      </c>
      <c r="E72" s="47">
        <v>607.56</v>
      </c>
      <c r="F72" s="47">
        <v>2430.24</v>
      </c>
      <c r="G72" s="69" t="s">
        <v>26</v>
      </c>
      <c r="H72" s="70">
        <v>607.56</v>
      </c>
      <c r="I72" s="70">
        <v>2430.24</v>
      </c>
      <c r="J72" s="40">
        <f t="shared" si="9"/>
        <v>0</v>
      </c>
      <c r="K72" s="41">
        <f t="shared" si="10"/>
        <v>0</v>
      </c>
      <c r="L72" s="41">
        <f t="shared" si="11"/>
        <v>0</v>
      </c>
      <c r="M72" s="68"/>
    </row>
    <row r="73" ht="24" customHeight="1" spans="1:13">
      <c r="A73" s="44" t="s">
        <v>175</v>
      </c>
      <c r="B73" s="45" t="s">
        <v>176</v>
      </c>
      <c r="C73" s="44" t="s">
        <v>111</v>
      </c>
      <c r="D73" s="46" t="s">
        <v>177</v>
      </c>
      <c r="E73" s="47">
        <v>116.54</v>
      </c>
      <c r="F73" s="47">
        <v>12120.16</v>
      </c>
      <c r="G73" s="69" t="s">
        <v>178</v>
      </c>
      <c r="H73" s="70">
        <v>112.12</v>
      </c>
      <c r="I73" s="70">
        <f>G73*H73</f>
        <v>11436.24</v>
      </c>
      <c r="J73" s="40">
        <f t="shared" si="9"/>
        <v>-2</v>
      </c>
      <c r="K73" s="41">
        <f t="shared" si="10"/>
        <v>-4.42</v>
      </c>
      <c r="L73" s="41">
        <f t="shared" si="11"/>
        <v>-683.92</v>
      </c>
      <c r="M73" s="68" t="s">
        <v>59</v>
      </c>
    </row>
    <row r="74" ht="24" customHeight="1" spans="1:13">
      <c r="A74" s="44" t="s">
        <v>179</v>
      </c>
      <c r="B74" s="45" t="s">
        <v>180</v>
      </c>
      <c r="C74" s="44" t="s">
        <v>111</v>
      </c>
      <c r="D74" s="46" t="s">
        <v>19</v>
      </c>
      <c r="E74" s="47">
        <v>332.82</v>
      </c>
      <c r="F74" s="47">
        <v>665.64</v>
      </c>
      <c r="G74" s="69" t="s">
        <v>31</v>
      </c>
      <c r="H74" s="70">
        <v>332.82</v>
      </c>
      <c r="I74" s="70">
        <v>1664.1</v>
      </c>
      <c r="J74" s="40">
        <f t="shared" si="9"/>
        <v>3</v>
      </c>
      <c r="K74" s="41">
        <f t="shared" si="10"/>
        <v>0</v>
      </c>
      <c r="L74" s="41">
        <f t="shared" si="11"/>
        <v>998.46</v>
      </c>
      <c r="M74" s="68" t="s">
        <v>101</v>
      </c>
    </row>
    <row r="75" ht="24" customHeight="1" spans="1:13">
      <c r="A75" s="44"/>
      <c r="B75" s="73" t="s">
        <v>181</v>
      </c>
      <c r="C75" s="74" t="s">
        <v>111</v>
      </c>
      <c r="D75" s="46"/>
      <c r="E75" s="47"/>
      <c r="F75" s="47"/>
      <c r="G75" s="69" t="s">
        <v>26</v>
      </c>
      <c r="H75" s="70">
        <v>332.82</v>
      </c>
      <c r="I75" s="70">
        <v>1331.28</v>
      </c>
      <c r="J75" s="40">
        <f t="shared" si="9"/>
        <v>4</v>
      </c>
      <c r="K75" s="41">
        <f t="shared" si="10"/>
        <v>332.82</v>
      </c>
      <c r="L75" s="41">
        <f t="shared" si="11"/>
        <v>1331.28</v>
      </c>
      <c r="M75" s="68" t="s">
        <v>101</v>
      </c>
    </row>
    <row r="76" ht="24" customHeight="1" spans="1:13">
      <c r="A76" s="44" t="s">
        <v>182</v>
      </c>
      <c r="B76" s="45" t="s">
        <v>183</v>
      </c>
      <c r="C76" s="44" t="s">
        <v>111</v>
      </c>
      <c r="D76" s="46" t="s">
        <v>44</v>
      </c>
      <c r="E76" s="47">
        <v>280.81</v>
      </c>
      <c r="F76" s="47">
        <v>2246.48</v>
      </c>
      <c r="G76" s="69" t="s">
        <v>44</v>
      </c>
      <c r="H76" s="70">
        <v>271.06</v>
      </c>
      <c r="I76" s="70">
        <v>2168.48</v>
      </c>
      <c r="J76" s="40">
        <f t="shared" si="9"/>
        <v>0</v>
      </c>
      <c r="K76" s="41">
        <f t="shared" si="10"/>
        <v>-9.75</v>
      </c>
      <c r="L76" s="41">
        <f t="shared" si="11"/>
        <v>-78</v>
      </c>
      <c r="M76" s="68"/>
    </row>
    <row r="77" ht="24" customHeight="1" spans="1:13">
      <c r="A77" s="44"/>
      <c r="B77" s="79" t="s">
        <v>184</v>
      </c>
      <c r="C77" s="80" t="s">
        <v>111</v>
      </c>
      <c r="D77" s="46"/>
      <c r="E77" s="47"/>
      <c r="F77" s="47"/>
      <c r="G77" s="77" t="s">
        <v>16</v>
      </c>
      <c r="H77" s="78">
        <v>269.6</v>
      </c>
      <c r="I77" s="78">
        <v>269.6</v>
      </c>
      <c r="J77" s="40">
        <f t="shared" si="9"/>
        <v>1</v>
      </c>
      <c r="K77" s="41">
        <f t="shared" si="10"/>
        <v>269.6</v>
      </c>
      <c r="L77" s="41">
        <f t="shared" si="11"/>
        <v>269.6</v>
      </c>
      <c r="M77" s="68" t="s">
        <v>101</v>
      </c>
    </row>
    <row r="78" ht="18" customHeight="1" spans="1:13">
      <c r="A78" s="56" t="s">
        <v>185</v>
      </c>
      <c r="B78" s="57" t="s">
        <v>186</v>
      </c>
      <c r="C78" s="56" t="s">
        <v>111</v>
      </c>
      <c r="D78" s="58" t="s">
        <v>26</v>
      </c>
      <c r="E78" s="59">
        <v>393.17</v>
      </c>
      <c r="F78" s="59">
        <v>1572.68</v>
      </c>
      <c r="G78" s="77" t="s">
        <v>26</v>
      </c>
      <c r="H78" s="78">
        <v>264.1</v>
      </c>
      <c r="I78" s="78">
        <v>1056.4</v>
      </c>
      <c r="J78" s="40">
        <f t="shared" si="9"/>
        <v>0</v>
      </c>
      <c r="K78" s="41">
        <f t="shared" si="10"/>
        <v>-129.07</v>
      </c>
      <c r="L78" s="41">
        <f t="shared" si="11"/>
        <v>-516.28</v>
      </c>
      <c r="M78" s="68" t="s">
        <v>166</v>
      </c>
    </row>
    <row r="79" ht="18" customHeight="1" spans="1:13">
      <c r="A79" s="56" t="s">
        <v>187</v>
      </c>
      <c r="B79" s="57" t="s">
        <v>188</v>
      </c>
      <c r="C79" s="56" t="s">
        <v>111</v>
      </c>
      <c r="D79" s="58" t="s">
        <v>16</v>
      </c>
      <c r="E79" s="59">
        <v>495.1</v>
      </c>
      <c r="F79" s="59">
        <v>495.1</v>
      </c>
      <c r="G79" s="77" t="s">
        <v>16</v>
      </c>
      <c r="H79" s="78">
        <v>38.8</v>
      </c>
      <c r="I79" s="78">
        <v>38.8</v>
      </c>
      <c r="J79" s="40">
        <f t="shared" si="9"/>
        <v>0</v>
      </c>
      <c r="K79" s="41">
        <f t="shared" si="10"/>
        <v>-456.3</v>
      </c>
      <c r="L79" s="41">
        <f t="shared" si="11"/>
        <v>-456.3</v>
      </c>
      <c r="M79" s="68" t="s">
        <v>166</v>
      </c>
    </row>
    <row r="80" ht="24" customHeight="1" spans="1:13">
      <c r="A80" s="44" t="s">
        <v>189</v>
      </c>
      <c r="B80" s="45" t="s">
        <v>190</v>
      </c>
      <c r="C80" s="44" t="s">
        <v>111</v>
      </c>
      <c r="D80" s="46" t="s">
        <v>140</v>
      </c>
      <c r="E80" s="47">
        <v>110.64</v>
      </c>
      <c r="F80" s="47">
        <v>3983.04</v>
      </c>
      <c r="G80" s="69" t="s">
        <v>140</v>
      </c>
      <c r="H80" s="70">
        <v>110.64</v>
      </c>
      <c r="I80" s="70">
        <v>3983.04</v>
      </c>
      <c r="J80" s="40">
        <f t="shared" si="9"/>
        <v>0</v>
      </c>
      <c r="K80" s="41">
        <f t="shared" si="10"/>
        <v>0</v>
      </c>
      <c r="L80" s="41">
        <f t="shared" si="11"/>
        <v>0</v>
      </c>
      <c r="M80" s="68"/>
    </row>
    <row r="81" ht="24" customHeight="1" spans="1:13">
      <c r="A81" s="44" t="s">
        <v>191</v>
      </c>
      <c r="B81" s="45" t="s">
        <v>192</v>
      </c>
      <c r="C81" s="44" t="s">
        <v>111</v>
      </c>
      <c r="D81" s="46" t="s">
        <v>31</v>
      </c>
      <c r="E81" s="47">
        <v>269.12</v>
      </c>
      <c r="F81" s="47">
        <v>1345.6</v>
      </c>
      <c r="G81" s="69" t="s">
        <v>44</v>
      </c>
      <c r="H81" s="70">
        <v>269.12</v>
      </c>
      <c r="I81" s="70">
        <v>2152.96</v>
      </c>
      <c r="J81" s="40">
        <f t="shared" si="9"/>
        <v>3</v>
      </c>
      <c r="K81" s="41">
        <f t="shared" si="10"/>
        <v>0</v>
      </c>
      <c r="L81" s="41">
        <f t="shared" si="11"/>
        <v>807.36</v>
      </c>
      <c r="M81" s="68"/>
    </row>
    <row r="82" ht="24" customHeight="1" spans="1:13">
      <c r="A82" s="44" t="s">
        <v>193</v>
      </c>
      <c r="B82" s="45" t="s">
        <v>194</v>
      </c>
      <c r="C82" s="44" t="s">
        <v>111</v>
      </c>
      <c r="D82" s="46" t="s">
        <v>16</v>
      </c>
      <c r="E82" s="47">
        <v>320.46</v>
      </c>
      <c r="F82" s="47">
        <v>320.46</v>
      </c>
      <c r="G82" s="69" t="s">
        <v>16</v>
      </c>
      <c r="H82" s="70">
        <v>320.46</v>
      </c>
      <c r="I82" s="70">
        <v>320.46</v>
      </c>
      <c r="J82" s="40">
        <f t="shared" si="9"/>
        <v>0</v>
      </c>
      <c r="K82" s="41">
        <f t="shared" si="10"/>
        <v>0</v>
      </c>
      <c r="L82" s="41">
        <f t="shared" si="11"/>
        <v>0</v>
      </c>
      <c r="M82" s="68"/>
    </row>
    <row r="83" ht="24" customHeight="1" spans="1:13">
      <c r="A83" s="44" t="s">
        <v>195</v>
      </c>
      <c r="B83" s="45" t="s">
        <v>196</v>
      </c>
      <c r="C83" s="44" t="s">
        <v>111</v>
      </c>
      <c r="D83" s="46" t="s">
        <v>19</v>
      </c>
      <c r="E83" s="47">
        <v>709.96</v>
      </c>
      <c r="F83" s="47">
        <v>1419.92</v>
      </c>
      <c r="G83" s="69" t="s">
        <v>35</v>
      </c>
      <c r="H83" s="70">
        <v>339.52</v>
      </c>
      <c r="I83" s="70">
        <v>2037.12</v>
      </c>
      <c r="J83" s="40">
        <f t="shared" si="9"/>
        <v>4</v>
      </c>
      <c r="K83" s="41">
        <f t="shared" si="10"/>
        <v>-370.44</v>
      </c>
      <c r="L83" s="41">
        <f t="shared" si="11"/>
        <v>617.2</v>
      </c>
      <c r="M83" s="68" t="s">
        <v>197</v>
      </c>
    </row>
    <row r="84" ht="24" customHeight="1" spans="1:13">
      <c r="A84" s="44" t="s">
        <v>198</v>
      </c>
      <c r="B84" s="45" t="s">
        <v>199</v>
      </c>
      <c r="C84" s="44" t="s">
        <v>111</v>
      </c>
      <c r="D84" s="46" t="s">
        <v>16</v>
      </c>
      <c r="E84" s="47">
        <v>742.99</v>
      </c>
      <c r="F84" s="47">
        <v>742.99</v>
      </c>
      <c r="G84" s="69" t="s">
        <v>16</v>
      </c>
      <c r="H84" s="70">
        <v>500.99</v>
      </c>
      <c r="I84" s="70">
        <v>500.99</v>
      </c>
      <c r="J84" s="40">
        <f t="shared" si="9"/>
        <v>0</v>
      </c>
      <c r="K84" s="41">
        <f t="shared" si="10"/>
        <v>-242</v>
      </c>
      <c r="L84" s="41">
        <f t="shared" si="11"/>
        <v>-242</v>
      </c>
      <c r="M84" s="68" t="s">
        <v>166</v>
      </c>
    </row>
    <row r="85" ht="18" customHeight="1" spans="1:13">
      <c r="A85" s="56" t="s">
        <v>200</v>
      </c>
      <c r="B85" s="57" t="s">
        <v>201</v>
      </c>
      <c r="C85" s="56" t="s">
        <v>76</v>
      </c>
      <c r="D85" s="58" t="s">
        <v>202</v>
      </c>
      <c r="E85" s="59">
        <v>54.73</v>
      </c>
      <c r="F85" s="59">
        <v>899.21</v>
      </c>
      <c r="G85" s="60"/>
      <c r="H85" s="75"/>
      <c r="I85" s="76"/>
      <c r="J85" s="40">
        <f t="shared" si="9"/>
        <v>-16.43</v>
      </c>
      <c r="K85" s="41">
        <f t="shared" si="10"/>
        <v>-54.73</v>
      </c>
      <c r="L85" s="41">
        <f t="shared" si="11"/>
        <v>-899.21</v>
      </c>
      <c r="M85" s="68"/>
    </row>
    <row r="86" ht="24" customHeight="1" spans="1:13">
      <c r="A86" s="56" t="s">
        <v>2</v>
      </c>
      <c r="B86" s="57" t="s">
        <v>203</v>
      </c>
      <c r="C86" s="56" t="s">
        <v>2</v>
      </c>
      <c r="D86" s="58" t="s">
        <v>2</v>
      </c>
      <c r="E86" s="59" t="s">
        <v>2</v>
      </c>
      <c r="F86" s="59" t="s">
        <v>2</v>
      </c>
      <c r="G86" s="60"/>
      <c r="H86" s="75"/>
      <c r="I86" s="76"/>
      <c r="J86" s="40"/>
      <c r="K86" s="41"/>
      <c r="L86" s="41"/>
      <c r="M86" s="68"/>
    </row>
    <row r="87" ht="24" customHeight="1" spans="1:13">
      <c r="A87" s="56"/>
      <c r="B87" s="73" t="s">
        <v>204</v>
      </c>
      <c r="C87" s="74" t="s">
        <v>76</v>
      </c>
      <c r="D87" s="58"/>
      <c r="E87" s="59"/>
      <c r="F87" s="59"/>
      <c r="G87" s="69" t="s">
        <v>205</v>
      </c>
      <c r="H87" s="70">
        <v>54.25</v>
      </c>
      <c r="I87" s="70">
        <v>482.83</v>
      </c>
      <c r="J87" s="40">
        <f t="shared" si="9"/>
        <v>8.9</v>
      </c>
      <c r="K87" s="41">
        <f t="shared" si="10"/>
        <v>54.25</v>
      </c>
      <c r="L87" s="41">
        <f t="shared" si="11"/>
        <v>482.83</v>
      </c>
      <c r="M87" s="68"/>
    </row>
    <row r="88" ht="24" customHeight="1" spans="1:13">
      <c r="A88" s="56"/>
      <c r="B88" s="73" t="s">
        <v>206</v>
      </c>
      <c r="C88" s="74" t="s">
        <v>76</v>
      </c>
      <c r="D88" s="58"/>
      <c r="E88" s="59"/>
      <c r="F88" s="59"/>
      <c r="G88" s="69" t="s">
        <v>207</v>
      </c>
      <c r="H88" s="70">
        <v>60.82</v>
      </c>
      <c r="I88" s="70">
        <v>510.89</v>
      </c>
      <c r="J88" s="40">
        <f t="shared" si="9"/>
        <v>8.4</v>
      </c>
      <c r="K88" s="41">
        <f t="shared" si="10"/>
        <v>60.82</v>
      </c>
      <c r="L88" s="41">
        <f t="shared" si="11"/>
        <v>510.89</v>
      </c>
      <c r="M88" s="68"/>
    </row>
    <row r="89" ht="18" customHeight="1" spans="1:13">
      <c r="A89" s="56" t="s">
        <v>128</v>
      </c>
      <c r="B89" s="57" t="s">
        <v>123</v>
      </c>
      <c r="C89" s="56" t="s">
        <v>124</v>
      </c>
      <c r="D89" s="58" t="s">
        <v>208</v>
      </c>
      <c r="E89" s="59">
        <v>20</v>
      </c>
      <c r="F89" s="59">
        <v>375.4</v>
      </c>
      <c r="G89" s="77" t="s">
        <v>209</v>
      </c>
      <c r="H89" s="78">
        <v>19.99</v>
      </c>
      <c r="I89" s="78">
        <v>206.5</v>
      </c>
      <c r="J89" s="40">
        <f t="shared" si="9"/>
        <v>-8.44</v>
      </c>
      <c r="K89" s="41">
        <f t="shared" si="10"/>
        <v>-0.0100000000000016</v>
      </c>
      <c r="L89" s="41">
        <f t="shared" si="11"/>
        <v>-168.9</v>
      </c>
      <c r="M89" s="68"/>
    </row>
    <row r="90" ht="24" customHeight="1" spans="1:13">
      <c r="A90" s="44" t="s">
        <v>210</v>
      </c>
      <c r="B90" s="45" t="s">
        <v>126</v>
      </c>
      <c r="C90" s="44" t="s">
        <v>124</v>
      </c>
      <c r="D90" s="46" t="s">
        <v>208</v>
      </c>
      <c r="E90" s="47">
        <v>3.38</v>
      </c>
      <c r="F90" s="47">
        <v>63.44</v>
      </c>
      <c r="G90" s="69" t="s">
        <v>209</v>
      </c>
      <c r="H90" s="70">
        <v>3.36</v>
      </c>
      <c r="I90" s="70">
        <v>34.71</v>
      </c>
      <c r="J90" s="40">
        <f t="shared" si="9"/>
        <v>-8.44</v>
      </c>
      <c r="K90" s="41">
        <f t="shared" si="10"/>
        <v>-0.02</v>
      </c>
      <c r="L90" s="41">
        <f t="shared" si="11"/>
        <v>-28.73</v>
      </c>
      <c r="M90" s="68"/>
    </row>
    <row r="91" ht="24" customHeight="1" spans="1:13">
      <c r="A91" s="56" t="s">
        <v>211</v>
      </c>
      <c r="B91" s="57" t="s">
        <v>212</v>
      </c>
      <c r="C91" s="56" t="s">
        <v>76</v>
      </c>
      <c r="D91" s="58" t="s">
        <v>213</v>
      </c>
      <c r="E91" s="59">
        <v>6.87</v>
      </c>
      <c r="F91" s="59">
        <v>537.1</v>
      </c>
      <c r="G91" s="77" t="s">
        <v>214</v>
      </c>
      <c r="H91" s="78">
        <v>6.68</v>
      </c>
      <c r="I91" s="78">
        <v>443.55</v>
      </c>
      <c r="J91" s="40">
        <f t="shared" si="9"/>
        <v>-11.78</v>
      </c>
      <c r="K91" s="41">
        <f t="shared" si="10"/>
        <v>-0.19</v>
      </c>
      <c r="L91" s="41">
        <f t="shared" si="11"/>
        <v>-93.55</v>
      </c>
      <c r="M91" s="68"/>
    </row>
    <row r="92" ht="24" customHeight="1" spans="1:13">
      <c r="A92" s="56" t="s">
        <v>215</v>
      </c>
      <c r="B92" s="57" t="s">
        <v>216</v>
      </c>
      <c r="C92" s="56" t="s">
        <v>76</v>
      </c>
      <c r="D92" s="58" t="s">
        <v>217</v>
      </c>
      <c r="E92" s="59">
        <v>7.48</v>
      </c>
      <c r="F92" s="59">
        <v>145.34</v>
      </c>
      <c r="G92" s="77" t="s">
        <v>214</v>
      </c>
      <c r="H92" s="78">
        <v>7.48</v>
      </c>
      <c r="I92" s="78">
        <v>496.67</v>
      </c>
      <c r="J92" s="40">
        <f t="shared" si="9"/>
        <v>46.97</v>
      </c>
      <c r="K92" s="41">
        <f t="shared" si="10"/>
        <v>0</v>
      </c>
      <c r="L92" s="41">
        <f t="shared" si="11"/>
        <v>351.33</v>
      </c>
      <c r="M92" s="68" t="s">
        <v>101</v>
      </c>
    </row>
    <row r="93" ht="24" customHeight="1" spans="1:13">
      <c r="A93" s="56" t="s">
        <v>218</v>
      </c>
      <c r="B93" s="57" t="s">
        <v>219</v>
      </c>
      <c r="C93" s="56" t="s">
        <v>76</v>
      </c>
      <c r="D93" s="58">
        <v>133.47</v>
      </c>
      <c r="E93" s="59">
        <v>10.73</v>
      </c>
      <c r="F93" s="59">
        <v>1432.13</v>
      </c>
      <c r="G93" s="60"/>
      <c r="H93" s="75"/>
      <c r="I93" s="76"/>
      <c r="J93" s="40">
        <f t="shared" si="9"/>
        <v>-133.47</v>
      </c>
      <c r="K93" s="41">
        <f t="shared" si="10"/>
        <v>-10.73</v>
      </c>
      <c r="L93" s="41">
        <f t="shared" si="11"/>
        <v>-1432.13</v>
      </c>
      <c r="M93" s="68" t="s">
        <v>220</v>
      </c>
    </row>
    <row r="94" ht="24" customHeight="1" spans="1:13">
      <c r="A94" s="56" t="s">
        <v>221</v>
      </c>
      <c r="B94" s="57" t="s">
        <v>222</v>
      </c>
      <c r="C94" s="56" t="s">
        <v>76</v>
      </c>
      <c r="D94" s="58" t="s">
        <v>223</v>
      </c>
      <c r="E94" s="59">
        <v>8.52</v>
      </c>
      <c r="F94" s="59">
        <v>69.69</v>
      </c>
      <c r="G94" s="77" t="s">
        <v>223</v>
      </c>
      <c r="H94" s="78">
        <v>7.91</v>
      </c>
      <c r="I94" s="78">
        <v>64.7</v>
      </c>
      <c r="J94" s="40">
        <f t="shared" si="9"/>
        <v>0</v>
      </c>
      <c r="K94" s="41">
        <f t="shared" si="10"/>
        <v>-0.609999999999999</v>
      </c>
      <c r="L94" s="41">
        <f t="shared" si="11"/>
        <v>-4.98999999999999</v>
      </c>
      <c r="M94" s="68"/>
    </row>
    <row r="95" ht="24" customHeight="1" spans="1:13">
      <c r="A95" s="56" t="s">
        <v>224</v>
      </c>
      <c r="B95" s="57" t="s">
        <v>225</v>
      </c>
      <c r="C95" s="56" t="s">
        <v>76</v>
      </c>
      <c r="D95" s="58" t="s">
        <v>226</v>
      </c>
      <c r="E95" s="59">
        <v>4.6</v>
      </c>
      <c r="F95" s="59">
        <v>1809.55</v>
      </c>
      <c r="G95" s="77" t="s">
        <v>227</v>
      </c>
      <c r="H95" s="78">
        <v>4.74</v>
      </c>
      <c r="I95" s="78">
        <f>G95*H95</f>
        <v>1764.228</v>
      </c>
      <c r="J95" s="40">
        <f t="shared" si="9"/>
        <v>-21.18</v>
      </c>
      <c r="K95" s="41">
        <f t="shared" si="10"/>
        <v>0.140000000000001</v>
      </c>
      <c r="L95" s="41">
        <f t="shared" si="11"/>
        <v>-45.3219999999999</v>
      </c>
      <c r="M95" s="68" t="s">
        <v>228</v>
      </c>
    </row>
    <row r="96" ht="24" customHeight="1" spans="1:13">
      <c r="A96" s="56" t="s">
        <v>229</v>
      </c>
      <c r="B96" s="57" t="s">
        <v>230</v>
      </c>
      <c r="C96" s="56" t="s">
        <v>76</v>
      </c>
      <c r="D96" s="58" t="s">
        <v>231</v>
      </c>
      <c r="E96" s="59">
        <v>6.88</v>
      </c>
      <c r="F96" s="59">
        <v>9294.4</v>
      </c>
      <c r="G96" s="77" t="s">
        <v>232</v>
      </c>
      <c r="H96" s="78">
        <v>6.87</v>
      </c>
      <c r="I96" s="78">
        <v>10116.08</v>
      </c>
      <c r="J96" s="40">
        <f t="shared" si="9"/>
        <v>121.57</v>
      </c>
      <c r="K96" s="41">
        <f t="shared" si="10"/>
        <v>-0.00999999999999979</v>
      </c>
      <c r="L96" s="41">
        <f t="shared" si="11"/>
        <v>821.68</v>
      </c>
      <c r="M96" s="68" t="s">
        <v>101</v>
      </c>
    </row>
    <row r="97" ht="18" customHeight="1" spans="1:13">
      <c r="A97" s="56" t="s">
        <v>233</v>
      </c>
      <c r="B97" s="57" t="s">
        <v>234</v>
      </c>
      <c r="C97" s="56" t="s">
        <v>76</v>
      </c>
      <c r="D97" s="58" t="s">
        <v>235</v>
      </c>
      <c r="E97" s="59">
        <v>23.6</v>
      </c>
      <c r="F97" s="59">
        <v>590</v>
      </c>
      <c r="G97" s="77" t="s">
        <v>235</v>
      </c>
      <c r="H97" s="78">
        <v>23.6</v>
      </c>
      <c r="I97" s="78">
        <v>590</v>
      </c>
      <c r="J97" s="40">
        <f t="shared" si="9"/>
        <v>0</v>
      </c>
      <c r="K97" s="41">
        <f t="shared" si="10"/>
        <v>0</v>
      </c>
      <c r="L97" s="41">
        <f t="shared" si="11"/>
        <v>0</v>
      </c>
      <c r="M97" s="68"/>
    </row>
    <row r="98" ht="18" customHeight="1" spans="1:13">
      <c r="A98" s="56" t="s">
        <v>236</v>
      </c>
      <c r="B98" s="57" t="s">
        <v>103</v>
      </c>
      <c r="C98" s="56" t="s">
        <v>76</v>
      </c>
      <c r="D98" s="58" t="s">
        <v>237</v>
      </c>
      <c r="E98" s="59">
        <v>22.18</v>
      </c>
      <c r="F98" s="59">
        <v>26526.39</v>
      </c>
      <c r="G98" s="77" t="s">
        <v>238</v>
      </c>
      <c r="H98" s="78">
        <v>22.18</v>
      </c>
      <c r="I98" s="78">
        <v>27343.06</v>
      </c>
      <c r="J98" s="40">
        <f t="shared" si="9"/>
        <v>36.8199999999999</v>
      </c>
      <c r="K98" s="41">
        <f t="shared" si="10"/>
        <v>0</v>
      </c>
      <c r="L98" s="41">
        <f t="shared" si="11"/>
        <v>816.670000000002</v>
      </c>
      <c r="M98" s="68" t="s">
        <v>101</v>
      </c>
    </row>
    <row r="99" ht="18" customHeight="1" spans="1:13">
      <c r="A99" s="56" t="s">
        <v>239</v>
      </c>
      <c r="B99" s="57" t="s">
        <v>240</v>
      </c>
      <c r="C99" s="56" t="s">
        <v>76</v>
      </c>
      <c r="D99" s="58" t="s">
        <v>241</v>
      </c>
      <c r="E99" s="59">
        <v>14.71</v>
      </c>
      <c r="F99" s="59">
        <v>141.95</v>
      </c>
      <c r="G99" s="77" t="s">
        <v>241</v>
      </c>
      <c r="H99" s="78">
        <v>17.68</v>
      </c>
      <c r="I99" s="78">
        <f>G99*H99</f>
        <v>170.612</v>
      </c>
      <c r="J99" s="40">
        <f t="shared" si="9"/>
        <v>0</v>
      </c>
      <c r="K99" s="41">
        <f t="shared" si="10"/>
        <v>2.97</v>
      </c>
      <c r="L99" s="41">
        <f t="shared" si="11"/>
        <v>28.662</v>
      </c>
      <c r="M99" s="68"/>
    </row>
    <row r="100" ht="18" customHeight="1" spans="1:13">
      <c r="A100" s="56" t="s">
        <v>242</v>
      </c>
      <c r="B100" s="57" t="s">
        <v>243</v>
      </c>
      <c r="C100" s="56" t="s">
        <v>111</v>
      </c>
      <c r="D100" s="58" t="s">
        <v>26</v>
      </c>
      <c r="E100" s="59">
        <v>150.63</v>
      </c>
      <c r="F100" s="59">
        <v>602.52</v>
      </c>
      <c r="G100" s="77" t="s">
        <v>26</v>
      </c>
      <c r="H100" s="78">
        <v>150.56</v>
      </c>
      <c r="I100" s="78">
        <v>602.24</v>
      </c>
      <c r="J100" s="40">
        <f t="shared" si="9"/>
        <v>0</v>
      </c>
      <c r="K100" s="41">
        <f t="shared" si="10"/>
        <v>-0.0699999999999932</v>
      </c>
      <c r="L100" s="41">
        <f t="shared" si="11"/>
        <v>-0.279999999999973</v>
      </c>
      <c r="M100" s="68"/>
    </row>
    <row r="101" ht="18" customHeight="1" spans="1:13">
      <c r="A101" s="56" t="s">
        <v>244</v>
      </c>
      <c r="B101" s="57" t="s">
        <v>245</v>
      </c>
      <c r="C101" s="56" t="s">
        <v>113</v>
      </c>
      <c r="D101" s="58" t="s">
        <v>31</v>
      </c>
      <c r="E101" s="59">
        <v>315.72</v>
      </c>
      <c r="F101" s="59">
        <v>1578.6</v>
      </c>
      <c r="G101" s="77" t="s">
        <v>31</v>
      </c>
      <c r="H101" s="78">
        <v>315.51</v>
      </c>
      <c r="I101" s="78">
        <v>1577.55</v>
      </c>
      <c r="J101" s="40">
        <f t="shared" si="9"/>
        <v>0</v>
      </c>
      <c r="K101" s="41">
        <f t="shared" si="10"/>
        <v>-0.210000000000036</v>
      </c>
      <c r="L101" s="41">
        <f t="shared" si="11"/>
        <v>-1.04999999999995</v>
      </c>
      <c r="M101" s="68"/>
    </row>
    <row r="102" ht="24" customHeight="1" spans="1:13">
      <c r="A102" s="56" t="s">
        <v>246</v>
      </c>
      <c r="B102" s="57" t="s">
        <v>247</v>
      </c>
      <c r="C102" s="56" t="s">
        <v>111</v>
      </c>
      <c r="D102" s="58" t="s">
        <v>16</v>
      </c>
      <c r="E102" s="59">
        <v>12.07</v>
      </c>
      <c r="F102" s="59">
        <v>12.07</v>
      </c>
      <c r="G102" s="77" t="s">
        <v>16</v>
      </c>
      <c r="H102" s="78">
        <v>12.07</v>
      </c>
      <c r="I102" s="78">
        <v>12.07</v>
      </c>
      <c r="J102" s="40">
        <f t="shared" si="9"/>
        <v>0</v>
      </c>
      <c r="K102" s="41">
        <f t="shared" si="10"/>
        <v>0</v>
      </c>
      <c r="L102" s="41">
        <f t="shared" si="11"/>
        <v>0</v>
      </c>
      <c r="M102" s="68"/>
    </row>
    <row r="103" ht="24" customHeight="1" spans="1:13">
      <c r="A103" s="56" t="s">
        <v>248</v>
      </c>
      <c r="B103" s="57" t="s">
        <v>115</v>
      </c>
      <c r="C103" s="56" t="s">
        <v>111</v>
      </c>
      <c r="D103" s="58" t="s">
        <v>171</v>
      </c>
      <c r="E103" s="59">
        <v>8.14</v>
      </c>
      <c r="F103" s="59">
        <v>407</v>
      </c>
      <c r="G103" s="77" t="s">
        <v>171</v>
      </c>
      <c r="H103" s="78">
        <v>8.14</v>
      </c>
      <c r="I103" s="78">
        <v>407</v>
      </c>
      <c r="J103" s="40">
        <f t="shared" si="9"/>
        <v>0</v>
      </c>
      <c r="K103" s="41">
        <f t="shared" si="10"/>
        <v>0</v>
      </c>
      <c r="L103" s="41">
        <f t="shared" si="11"/>
        <v>0</v>
      </c>
      <c r="M103" s="68"/>
    </row>
    <row r="104" ht="18" customHeight="1" spans="1:13">
      <c r="A104" s="56" t="s">
        <v>249</v>
      </c>
      <c r="B104" s="57" t="s">
        <v>118</v>
      </c>
      <c r="C104" s="56" t="s">
        <v>113</v>
      </c>
      <c r="D104" s="58" t="s">
        <v>171</v>
      </c>
      <c r="E104" s="59">
        <v>15.66</v>
      </c>
      <c r="F104" s="59">
        <v>783</v>
      </c>
      <c r="G104" s="77" t="s">
        <v>171</v>
      </c>
      <c r="H104" s="78">
        <v>15.69</v>
      </c>
      <c r="I104" s="78">
        <v>784.5</v>
      </c>
      <c r="J104" s="40">
        <f t="shared" si="9"/>
        <v>0</v>
      </c>
      <c r="K104" s="41">
        <f t="shared" si="10"/>
        <v>0.0299999999999994</v>
      </c>
      <c r="L104" s="41">
        <f t="shared" si="11"/>
        <v>1.5</v>
      </c>
      <c r="M104" s="68"/>
    </row>
    <row r="105" ht="24" customHeight="1" spans="1:13">
      <c r="A105" s="56" t="s">
        <v>250</v>
      </c>
      <c r="B105" s="57" t="s">
        <v>251</v>
      </c>
      <c r="C105" s="56" t="s">
        <v>252</v>
      </c>
      <c r="D105" s="58" t="s">
        <v>161</v>
      </c>
      <c r="E105" s="59">
        <v>37.17</v>
      </c>
      <c r="F105" s="59">
        <v>1709.82</v>
      </c>
      <c r="G105" s="77" t="s">
        <v>157</v>
      </c>
      <c r="H105" s="78">
        <v>37.17</v>
      </c>
      <c r="I105" s="78">
        <v>1635.48</v>
      </c>
      <c r="J105" s="40">
        <f t="shared" si="9"/>
        <v>-2</v>
      </c>
      <c r="K105" s="41">
        <f t="shared" si="10"/>
        <v>0</v>
      </c>
      <c r="L105" s="41">
        <f t="shared" si="11"/>
        <v>-74.3399999999999</v>
      </c>
      <c r="M105" s="68"/>
    </row>
    <row r="106" ht="18" customHeight="1" spans="1:13">
      <c r="A106" s="56" t="s">
        <v>253</v>
      </c>
      <c r="B106" s="57" t="s">
        <v>254</v>
      </c>
      <c r="C106" s="56" t="s">
        <v>255</v>
      </c>
      <c r="D106" s="58" t="s">
        <v>16</v>
      </c>
      <c r="E106" s="59">
        <v>58.78</v>
      </c>
      <c r="F106" s="59">
        <v>58.78</v>
      </c>
      <c r="G106" s="77" t="s">
        <v>16</v>
      </c>
      <c r="H106" s="78">
        <v>58.78</v>
      </c>
      <c r="I106" s="78">
        <v>58.78</v>
      </c>
      <c r="J106" s="40">
        <f t="shared" si="9"/>
        <v>0</v>
      </c>
      <c r="K106" s="41">
        <f t="shared" si="10"/>
        <v>0</v>
      </c>
      <c r="L106" s="41">
        <f t="shared" si="11"/>
        <v>0</v>
      </c>
      <c r="M106" s="68"/>
    </row>
    <row r="107" ht="18" customHeight="1" spans="1:13">
      <c r="A107" s="56" t="s">
        <v>256</v>
      </c>
      <c r="B107" s="57" t="s">
        <v>257</v>
      </c>
      <c r="C107" s="56" t="s">
        <v>258</v>
      </c>
      <c r="D107" s="58" t="s">
        <v>74</v>
      </c>
      <c r="E107" s="59">
        <v>96.81</v>
      </c>
      <c r="F107" s="59">
        <v>1742.58</v>
      </c>
      <c r="G107" s="77" t="s">
        <v>74</v>
      </c>
      <c r="H107" s="78">
        <v>96.81</v>
      </c>
      <c r="I107" s="78">
        <v>1742.58</v>
      </c>
      <c r="J107" s="40">
        <f t="shared" si="9"/>
        <v>0</v>
      </c>
      <c r="K107" s="41">
        <f t="shared" si="10"/>
        <v>0</v>
      </c>
      <c r="L107" s="41">
        <f t="shared" si="11"/>
        <v>0</v>
      </c>
      <c r="M107" s="68"/>
    </row>
    <row r="108" ht="18" customHeight="1" spans="1:13">
      <c r="A108" s="56" t="s">
        <v>259</v>
      </c>
      <c r="B108" s="57" t="s">
        <v>260</v>
      </c>
      <c r="C108" s="56" t="s">
        <v>261</v>
      </c>
      <c r="D108" s="58" t="s">
        <v>16</v>
      </c>
      <c r="E108" s="59">
        <v>12181.68</v>
      </c>
      <c r="F108" s="59">
        <v>12181.68</v>
      </c>
      <c r="G108" s="77" t="s">
        <v>16</v>
      </c>
      <c r="H108" s="78">
        <v>12181.68</v>
      </c>
      <c r="I108" s="78">
        <v>12181.68</v>
      </c>
      <c r="J108" s="40">
        <f t="shared" si="9"/>
        <v>0</v>
      </c>
      <c r="K108" s="41">
        <f t="shared" si="10"/>
        <v>0</v>
      </c>
      <c r="L108" s="41">
        <f t="shared" si="11"/>
        <v>0</v>
      </c>
      <c r="M108" s="68"/>
    </row>
    <row r="109" ht="18" customHeight="1" spans="1:13">
      <c r="A109" s="56" t="s">
        <v>262</v>
      </c>
      <c r="B109" s="57" t="s">
        <v>263</v>
      </c>
      <c r="C109" s="56" t="s">
        <v>261</v>
      </c>
      <c r="D109" s="58" t="s">
        <v>16</v>
      </c>
      <c r="E109" s="59">
        <v>3217.32</v>
      </c>
      <c r="F109" s="59">
        <v>3217.32</v>
      </c>
      <c r="G109" s="77" t="s">
        <v>16</v>
      </c>
      <c r="H109" s="78">
        <v>3217.32</v>
      </c>
      <c r="I109" s="78">
        <v>3217.32</v>
      </c>
      <c r="J109" s="40">
        <f t="shared" si="9"/>
        <v>0</v>
      </c>
      <c r="K109" s="41">
        <f t="shared" si="10"/>
        <v>0</v>
      </c>
      <c r="L109" s="41">
        <f t="shared" si="11"/>
        <v>0</v>
      </c>
      <c r="M109" s="68"/>
    </row>
    <row r="110" ht="18" customHeight="1" spans="1:13">
      <c r="A110" s="56" t="s">
        <v>264</v>
      </c>
      <c r="B110" s="57" t="s">
        <v>265</v>
      </c>
      <c r="C110" s="56" t="s">
        <v>261</v>
      </c>
      <c r="D110" s="58" t="s">
        <v>16</v>
      </c>
      <c r="E110" s="59">
        <v>3217.32</v>
      </c>
      <c r="F110" s="59">
        <v>3217.32</v>
      </c>
      <c r="G110" s="77" t="s">
        <v>16</v>
      </c>
      <c r="H110" s="78">
        <v>3217.32</v>
      </c>
      <c r="I110" s="78">
        <v>3217.32</v>
      </c>
      <c r="J110" s="40">
        <f t="shared" si="9"/>
        <v>0</v>
      </c>
      <c r="K110" s="41">
        <f t="shared" si="10"/>
        <v>0</v>
      </c>
      <c r="L110" s="41">
        <f t="shared" si="11"/>
        <v>0</v>
      </c>
      <c r="M110" s="68"/>
    </row>
    <row r="111" ht="18" customHeight="1" spans="1:13">
      <c r="A111" s="21" t="s">
        <v>2</v>
      </c>
      <c r="B111" s="22" t="s">
        <v>266</v>
      </c>
      <c r="C111" s="23" t="s">
        <v>2</v>
      </c>
      <c r="D111" s="65" t="s">
        <v>2</v>
      </c>
      <c r="E111" s="66" t="s">
        <v>2</v>
      </c>
      <c r="F111" s="66">
        <v>285646.9</v>
      </c>
      <c r="G111" s="26"/>
      <c r="H111" s="27"/>
      <c r="I111" s="81">
        <v>246025.49</v>
      </c>
      <c r="J111" s="40"/>
      <c r="K111" s="41"/>
      <c r="L111" s="42">
        <f t="shared" si="11"/>
        <v>-39621.41</v>
      </c>
      <c r="M111" s="68"/>
    </row>
    <row r="112" ht="18" customHeight="1" spans="1:13">
      <c r="A112" s="32" t="s">
        <v>2</v>
      </c>
      <c r="B112" s="33" t="s">
        <v>14</v>
      </c>
      <c r="C112" s="32" t="s">
        <v>2</v>
      </c>
      <c r="D112" s="34" t="s">
        <v>2</v>
      </c>
      <c r="E112" s="35" t="s">
        <v>2</v>
      </c>
      <c r="F112" s="35">
        <f>F113+F139</f>
        <v>268616.57</v>
      </c>
      <c r="G112" s="37"/>
      <c r="H112" s="39"/>
      <c r="I112" s="38">
        <f>I113+I139</f>
        <v>230802.44</v>
      </c>
      <c r="J112" s="40"/>
      <c r="K112" s="41"/>
      <c r="L112" s="42">
        <f t="shared" si="11"/>
        <v>-37814.13</v>
      </c>
      <c r="M112" s="68"/>
    </row>
    <row r="113" ht="18" customHeight="1" spans="1:13">
      <c r="A113" s="32" t="s">
        <v>2</v>
      </c>
      <c r="B113" s="33" t="s">
        <v>267</v>
      </c>
      <c r="C113" s="32" t="s">
        <v>2</v>
      </c>
      <c r="D113" s="34" t="s">
        <v>2</v>
      </c>
      <c r="E113" s="35" t="s">
        <v>2</v>
      </c>
      <c r="F113" s="35">
        <v>125915.09</v>
      </c>
      <c r="G113" s="37"/>
      <c r="H113" s="39"/>
      <c r="I113" s="39">
        <f>SUM(I114:I138)</f>
        <v>94016.24</v>
      </c>
      <c r="J113" s="40"/>
      <c r="K113" s="41"/>
      <c r="L113" s="42">
        <f t="shared" si="11"/>
        <v>-31898.85</v>
      </c>
      <c r="M113" s="68"/>
    </row>
    <row r="114" ht="46.5" customHeight="1" spans="1:13">
      <c r="A114" s="44" t="s">
        <v>268</v>
      </c>
      <c r="B114" s="45" t="s">
        <v>269</v>
      </c>
      <c r="C114" s="44" t="s">
        <v>76</v>
      </c>
      <c r="D114" s="46" t="s">
        <v>270</v>
      </c>
      <c r="E114" s="47">
        <v>205.91</v>
      </c>
      <c r="F114" s="47">
        <v>19289.65</v>
      </c>
      <c r="G114" s="48"/>
      <c r="H114" s="49"/>
      <c r="I114" s="71"/>
      <c r="J114" s="40">
        <f t="shared" ref="J114:J127" si="12">G114-D114</f>
        <v>-93.68</v>
      </c>
      <c r="K114" s="41">
        <f t="shared" ref="K114:K127" si="13">H114-E114</f>
        <v>-205.91</v>
      </c>
      <c r="L114" s="41">
        <f t="shared" si="11"/>
        <v>-19289.65</v>
      </c>
      <c r="M114" s="72" t="s">
        <v>271</v>
      </c>
    </row>
    <row r="115" ht="46.5" customHeight="1" spans="1:13">
      <c r="A115" s="44" t="s">
        <v>272</v>
      </c>
      <c r="B115" s="45" t="s">
        <v>273</v>
      </c>
      <c r="C115" s="44" t="s">
        <v>76</v>
      </c>
      <c r="D115" s="46" t="s">
        <v>274</v>
      </c>
      <c r="E115" s="47">
        <v>140.07</v>
      </c>
      <c r="F115" s="47">
        <v>42607.89</v>
      </c>
      <c r="G115" s="69" t="s">
        <v>275</v>
      </c>
      <c r="H115" s="70">
        <v>135.86</v>
      </c>
      <c r="I115" s="70">
        <v>27307.86</v>
      </c>
      <c r="J115" s="40">
        <f t="shared" si="12"/>
        <v>-103.19</v>
      </c>
      <c r="K115" s="41">
        <f t="shared" si="13"/>
        <v>-4.20999999999998</v>
      </c>
      <c r="L115" s="41">
        <f t="shared" si="11"/>
        <v>-15300.03</v>
      </c>
      <c r="M115" s="68" t="s">
        <v>228</v>
      </c>
    </row>
    <row r="116" ht="46.5" customHeight="1" spans="1:13">
      <c r="A116" s="44" t="s">
        <v>276</v>
      </c>
      <c r="B116" s="45" t="s">
        <v>277</v>
      </c>
      <c r="C116" s="44" t="s">
        <v>76</v>
      </c>
      <c r="D116" s="46" t="s">
        <v>278</v>
      </c>
      <c r="E116" s="47">
        <v>105.69</v>
      </c>
      <c r="F116" s="47">
        <v>2135.99</v>
      </c>
      <c r="G116" s="69" t="s">
        <v>278</v>
      </c>
      <c r="H116" s="70">
        <v>101.02</v>
      </c>
      <c r="I116" s="70">
        <v>2041.61</v>
      </c>
      <c r="J116" s="40">
        <f t="shared" si="12"/>
        <v>0</v>
      </c>
      <c r="K116" s="41">
        <f t="shared" si="13"/>
        <v>-4.67</v>
      </c>
      <c r="L116" s="41">
        <f t="shared" si="11"/>
        <v>-94.3799999999999</v>
      </c>
      <c r="M116" s="68"/>
    </row>
    <row r="117" ht="24" customHeight="1" spans="1:13">
      <c r="A117" s="44" t="s">
        <v>279</v>
      </c>
      <c r="B117" s="45" t="s">
        <v>280</v>
      </c>
      <c r="C117" s="44" t="s">
        <v>21</v>
      </c>
      <c r="D117" s="46" t="s">
        <v>281</v>
      </c>
      <c r="E117" s="47">
        <v>11.73</v>
      </c>
      <c r="F117" s="47">
        <v>1349.89</v>
      </c>
      <c r="G117" s="69" t="s">
        <v>282</v>
      </c>
      <c r="H117" s="70">
        <v>11.72</v>
      </c>
      <c r="I117" s="70">
        <v>900.92</v>
      </c>
      <c r="J117" s="40">
        <f t="shared" si="12"/>
        <v>-38.21</v>
      </c>
      <c r="K117" s="41">
        <f t="shared" si="13"/>
        <v>-0.00999999999999979</v>
      </c>
      <c r="L117" s="41">
        <f t="shared" si="11"/>
        <v>-448.97</v>
      </c>
      <c r="M117" s="68" t="s">
        <v>59</v>
      </c>
    </row>
    <row r="118" ht="18" customHeight="1" spans="1:13">
      <c r="A118" s="56" t="s">
        <v>283</v>
      </c>
      <c r="B118" s="57" t="s">
        <v>284</v>
      </c>
      <c r="C118" s="56" t="s">
        <v>124</v>
      </c>
      <c r="D118" s="58" t="s">
        <v>285</v>
      </c>
      <c r="E118" s="59">
        <v>21.32</v>
      </c>
      <c r="F118" s="59">
        <v>5458.13</v>
      </c>
      <c r="G118" s="77" t="s">
        <v>286</v>
      </c>
      <c r="H118" s="78">
        <v>21.28</v>
      </c>
      <c r="I118" s="78">
        <v>4877.16</v>
      </c>
      <c r="J118" s="40">
        <f t="shared" si="12"/>
        <v>-26.82</v>
      </c>
      <c r="K118" s="41">
        <f t="shared" si="13"/>
        <v>-0.0399999999999991</v>
      </c>
      <c r="L118" s="41">
        <f t="shared" si="11"/>
        <v>-580.97</v>
      </c>
      <c r="M118" s="68" t="s">
        <v>59</v>
      </c>
    </row>
    <row r="119" ht="24" customHeight="1" spans="1:13">
      <c r="A119" s="44" t="s">
        <v>287</v>
      </c>
      <c r="B119" s="45" t="s">
        <v>288</v>
      </c>
      <c r="C119" s="44" t="s">
        <v>124</v>
      </c>
      <c r="D119" s="46" t="s">
        <v>285</v>
      </c>
      <c r="E119" s="47">
        <v>3.48</v>
      </c>
      <c r="F119" s="47">
        <v>890.91</v>
      </c>
      <c r="G119" s="77" t="s">
        <v>286</v>
      </c>
      <c r="H119" s="78">
        <v>3.48</v>
      </c>
      <c r="I119" s="78">
        <v>797.58</v>
      </c>
      <c r="J119" s="40">
        <f t="shared" si="12"/>
        <v>-26.82</v>
      </c>
      <c r="K119" s="41">
        <f t="shared" si="13"/>
        <v>0</v>
      </c>
      <c r="L119" s="41">
        <f t="shared" si="11"/>
        <v>-93.3299999999999</v>
      </c>
      <c r="M119" s="68" t="s">
        <v>59</v>
      </c>
    </row>
    <row r="120" ht="18" customHeight="1" spans="1:13">
      <c r="A120" s="56" t="s">
        <v>289</v>
      </c>
      <c r="B120" s="57" t="s">
        <v>290</v>
      </c>
      <c r="C120" s="56" t="s">
        <v>111</v>
      </c>
      <c r="D120" s="58" t="s">
        <v>23</v>
      </c>
      <c r="E120" s="59">
        <v>508.65</v>
      </c>
      <c r="F120" s="59">
        <v>1525.95</v>
      </c>
      <c r="G120" s="69" t="s">
        <v>23</v>
      </c>
      <c r="H120" s="70">
        <v>452.74</v>
      </c>
      <c r="I120" s="70">
        <v>1358.22</v>
      </c>
      <c r="J120" s="40">
        <f t="shared" si="12"/>
        <v>0</v>
      </c>
      <c r="K120" s="41">
        <f t="shared" si="13"/>
        <v>-55.91</v>
      </c>
      <c r="L120" s="41">
        <f t="shared" si="11"/>
        <v>-167.73</v>
      </c>
      <c r="M120" s="68" t="s">
        <v>166</v>
      </c>
    </row>
    <row r="121" ht="36" customHeight="1" spans="1:13">
      <c r="A121" s="44" t="s">
        <v>291</v>
      </c>
      <c r="B121" s="45" t="s">
        <v>292</v>
      </c>
      <c r="C121" s="44" t="s">
        <v>111</v>
      </c>
      <c r="D121" s="46" t="s">
        <v>94</v>
      </c>
      <c r="E121" s="47">
        <v>480.43</v>
      </c>
      <c r="F121" s="47">
        <v>11049.89</v>
      </c>
      <c r="G121" s="69" t="s">
        <v>64</v>
      </c>
      <c r="H121" s="70">
        <v>670.72</v>
      </c>
      <c r="I121" s="70">
        <v>10060.8</v>
      </c>
      <c r="J121" s="40">
        <f t="shared" si="12"/>
        <v>-8</v>
      </c>
      <c r="K121" s="41">
        <f t="shared" si="13"/>
        <v>190.29</v>
      </c>
      <c r="L121" s="41">
        <f t="shared" si="11"/>
        <v>-989.09</v>
      </c>
      <c r="M121" s="68" t="s">
        <v>59</v>
      </c>
    </row>
    <row r="122" ht="36" customHeight="1" spans="1:13">
      <c r="A122" s="44"/>
      <c r="B122" s="73" t="s">
        <v>293</v>
      </c>
      <c r="C122" s="74" t="s">
        <v>111</v>
      </c>
      <c r="D122" s="46"/>
      <c r="E122" s="47"/>
      <c r="F122" s="47"/>
      <c r="G122" s="69" t="s">
        <v>16</v>
      </c>
      <c r="H122" s="70">
        <v>577.73</v>
      </c>
      <c r="I122" s="70">
        <f>G122*H122</f>
        <v>577.73</v>
      </c>
      <c r="J122" s="40">
        <f t="shared" si="12"/>
        <v>1</v>
      </c>
      <c r="K122" s="41">
        <f t="shared" si="13"/>
        <v>577.73</v>
      </c>
      <c r="L122" s="41">
        <f t="shared" si="11"/>
        <v>577.73</v>
      </c>
      <c r="M122" s="68"/>
    </row>
    <row r="123" ht="18" customHeight="1" spans="1:13">
      <c r="A123" s="56" t="s">
        <v>294</v>
      </c>
      <c r="B123" s="57" t="s">
        <v>295</v>
      </c>
      <c r="C123" s="56" t="s">
        <v>111</v>
      </c>
      <c r="D123" s="58" t="s">
        <v>16</v>
      </c>
      <c r="E123" s="59">
        <v>162.27</v>
      </c>
      <c r="F123" s="59">
        <v>162.27</v>
      </c>
      <c r="G123" s="69" t="s">
        <v>16</v>
      </c>
      <c r="H123" s="70">
        <v>162.28</v>
      </c>
      <c r="I123" s="70">
        <v>162.28</v>
      </c>
      <c r="J123" s="40">
        <f t="shared" si="12"/>
        <v>0</v>
      </c>
      <c r="K123" s="41">
        <f t="shared" si="13"/>
        <v>0.00999999999999091</v>
      </c>
      <c r="L123" s="41">
        <f t="shared" si="11"/>
        <v>0.00999999999999091</v>
      </c>
      <c r="M123" s="68"/>
    </row>
    <row r="124" ht="36" customHeight="1" spans="1:13">
      <c r="A124" s="44" t="s">
        <v>296</v>
      </c>
      <c r="B124" s="45" t="s">
        <v>297</v>
      </c>
      <c r="C124" s="44" t="s">
        <v>111</v>
      </c>
      <c r="D124" s="46" t="s">
        <v>23</v>
      </c>
      <c r="E124" s="47">
        <v>258.42</v>
      </c>
      <c r="F124" s="47">
        <v>775.26</v>
      </c>
      <c r="G124" s="69" t="s">
        <v>23</v>
      </c>
      <c r="H124" s="70">
        <v>138.01</v>
      </c>
      <c r="I124" s="70">
        <v>414.03</v>
      </c>
      <c r="J124" s="40">
        <f t="shared" si="12"/>
        <v>0</v>
      </c>
      <c r="K124" s="41">
        <f t="shared" si="13"/>
        <v>-120.41</v>
      </c>
      <c r="L124" s="41">
        <f t="shared" si="11"/>
        <v>-361.23</v>
      </c>
      <c r="M124" s="68"/>
    </row>
    <row r="125" ht="36" customHeight="1" spans="1:13">
      <c r="A125" s="44"/>
      <c r="B125" s="73" t="s">
        <v>298</v>
      </c>
      <c r="C125" s="74" t="s">
        <v>111</v>
      </c>
      <c r="D125" s="46"/>
      <c r="E125" s="47"/>
      <c r="F125" s="47"/>
      <c r="G125" s="69" t="s">
        <v>23</v>
      </c>
      <c r="H125" s="70">
        <v>64</v>
      </c>
      <c r="I125" s="70">
        <v>192</v>
      </c>
      <c r="J125" s="40">
        <f t="shared" si="12"/>
        <v>3</v>
      </c>
      <c r="K125" s="41">
        <f t="shared" si="13"/>
        <v>64</v>
      </c>
      <c r="L125" s="41">
        <f t="shared" si="11"/>
        <v>192</v>
      </c>
      <c r="M125" s="68"/>
    </row>
    <row r="126" ht="18" customHeight="1" spans="1:13">
      <c r="A126" s="56" t="s">
        <v>299</v>
      </c>
      <c r="B126" s="57" t="s">
        <v>300</v>
      </c>
      <c r="C126" s="56" t="s">
        <v>111</v>
      </c>
      <c r="D126" s="58" t="s">
        <v>23</v>
      </c>
      <c r="E126" s="59">
        <v>153.76</v>
      </c>
      <c r="F126" s="59">
        <v>461.28</v>
      </c>
      <c r="G126" s="69" t="s">
        <v>16</v>
      </c>
      <c r="H126" s="70">
        <v>461.28</v>
      </c>
      <c r="I126" s="70">
        <v>461.28</v>
      </c>
      <c r="J126" s="40">
        <f t="shared" si="12"/>
        <v>-2</v>
      </c>
      <c r="K126" s="41">
        <f t="shared" si="13"/>
        <v>307.52</v>
      </c>
      <c r="L126" s="41">
        <f t="shared" si="11"/>
        <v>0</v>
      </c>
      <c r="M126" s="68"/>
    </row>
    <row r="127" ht="24" customHeight="1" spans="1:13">
      <c r="A127" s="56" t="s">
        <v>301</v>
      </c>
      <c r="B127" s="57" t="s">
        <v>302</v>
      </c>
      <c r="C127" s="56" t="s">
        <v>51</v>
      </c>
      <c r="D127" s="58" t="s">
        <v>74</v>
      </c>
      <c r="E127" s="59">
        <v>1819.34</v>
      </c>
      <c r="F127" s="59">
        <v>32748.12</v>
      </c>
      <c r="G127" s="82"/>
      <c r="H127" s="83"/>
      <c r="I127" s="50"/>
      <c r="J127" s="40">
        <f t="shared" si="12"/>
        <v>-18</v>
      </c>
      <c r="K127" s="41">
        <f t="shared" si="13"/>
        <v>-1819.34</v>
      </c>
      <c r="L127" s="41">
        <f t="shared" si="11"/>
        <v>-32748.12</v>
      </c>
      <c r="M127" s="68" t="s">
        <v>303</v>
      </c>
    </row>
    <row r="128" ht="24" customHeight="1" spans="1:13">
      <c r="A128" s="56" t="s">
        <v>2</v>
      </c>
      <c r="B128" s="57" t="s">
        <v>304</v>
      </c>
      <c r="C128" s="56" t="s">
        <v>2</v>
      </c>
      <c r="D128" s="58" t="s">
        <v>2</v>
      </c>
      <c r="E128" s="59" t="s">
        <v>2</v>
      </c>
      <c r="F128" s="59" t="s">
        <v>2</v>
      </c>
      <c r="G128" s="60"/>
      <c r="H128" s="75"/>
      <c r="I128" s="76"/>
      <c r="J128" s="40"/>
      <c r="K128" s="41"/>
      <c r="L128" s="41"/>
      <c r="M128" s="68"/>
    </row>
    <row r="129" ht="57" customHeight="1" spans="1:14">
      <c r="A129" s="56"/>
      <c r="B129" s="57" t="s">
        <v>305</v>
      </c>
      <c r="C129" s="56" t="s">
        <v>51</v>
      </c>
      <c r="D129" s="58"/>
      <c r="E129" s="59"/>
      <c r="F129" s="59"/>
      <c r="G129" s="69" t="s">
        <v>60</v>
      </c>
      <c r="H129" s="70">
        <v>2124.7</v>
      </c>
      <c r="I129" s="70">
        <v>27621.1</v>
      </c>
      <c r="J129" s="40">
        <f>G129-D129</f>
        <v>13</v>
      </c>
      <c r="K129" s="41">
        <f>H129-E129</f>
        <v>2124.7</v>
      </c>
      <c r="L129" s="41">
        <f>I129-F129</f>
        <v>27621.1</v>
      </c>
      <c r="M129" s="68" t="s">
        <v>303</v>
      </c>
    </row>
    <row r="130" ht="57" customHeight="1" spans="1:14">
      <c r="A130" s="56"/>
      <c r="B130" s="57" t="s">
        <v>306</v>
      </c>
      <c r="C130" s="56" t="s">
        <v>51</v>
      </c>
      <c r="D130" s="58"/>
      <c r="E130" s="59"/>
      <c r="F130" s="59"/>
      <c r="G130" s="69" t="s">
        <v>31</v>
      </c>
      <c r="H130" s="70">
        <v>2124.7</v>
      </c>
      <c r="I130" s="70">
        <v>10623.5</v>
      </c>
      <c r="J130" s="40">
        <f>G130-D130</f>
        <v>5</v>
      </c>
      <c r="K130" s="41">
        <f>H130-E130</f>
        <v>2124.7</v>
      </c>
      <c r="L130" s="41">
        <f>I130-F130</f>
        <v>10623.5</v>
      </c>
      <c r="M130" s="68" t="s">
        <v>303</v>
      </c>
    </row>
    <row r="131" ht="25" customHeight="1" spans="1:14">
      <c r="A131" s="56" t="s">
        <v>307</v>
      </c>
      <c r="B131" s="57" t="s">
        <v>308</v>
      </c>
      <c r="C131" s="56" t="s">
        <v>309</v>
      </c>
      <c r="D131" s="58" t="s">
        <v>195</v>
      </c>
      <c r="E131" s="59">
        <v>105.17</v>
      </c>
      <c r="F131" s="59">
        <v>6310.2</v>
      </c>
      <c r="G131" s="77" t="s">
        <v>57</v>
      </c>
      <c r="H131" s="78">
        <v>105.17</v>
      </c>
      <c r="I131" s="78">
        <v>2944.76</v>
      </c>
      <c r="J131" s="40">
        <f>G131-D131</f>
        <v>-32</v>
      </c>
      <c r="K131" s="41">
        <f>H131-E131</f>
        <v>0</v>
      </c>
      <c r="L131" s="41">
        <f>I131-F131</f>
        <v>-3365.44</v>
      </c>
      <c r="M131" s="68" t="s">
        <v>310</v>
      </c>
    </row>
    <row r="132" ht="24" customHeight="1" spans="1:14">
      <c r="A132" s="56" t="s">
        <v>311</v>
      </c>
      <c r="B132" s="57" t="s">
        <v>312</v>
      </c>
      <c r="C132" s="56" t="s">
        <v>111</v>
      </c>
      <c r="D132" s="58" t="s">
        <v>35</v>
      </c>
      <c r="E132" s="59">
        <v>112.36</v>
      </c>
      <c r="F132" s="59">
        <v>674.16</v>
      </c>
      <c r="G132" s="77" t="s">
        <v>16</v>
      </c>
      <c r="H132" s="78">
        <v>112.31</v>
      </c>
      <c r="I132" s="78">
        <v>112.31</v>
      </c>
      <c r="J132" s="40">
        <f t="shared" ref="J132:J195" si="14">G132-D132</f>
        <v>-5</v>
      </c>
      <c r="K132" s="41">
        <f t="shared" ref="K132:K195" si="15">H132-E132</f>
        <v>-0.0499999999999972</v>
      </c>
      <c r="L132" s="41">
        <f t="shared" ref="L132:L195" si="16">I132-F132</f>
        <v>-561.85</v>
      </c>
      <c r="M132" s="68" t="s">
        <v>59</v>
      </c>
    </row>
    <row r="133" ht="24" customHeight="1" spans="1:14">
      <c r="A133" s="56"/>
      <c r="B133" s="79" t="s">
        <v>313</v>
      </c>
      <c r="C133" s="80" t="s">
        <v>111</v>
      </c>
      <c r="D133" s="58"/>
      <c r="E133" s="59"/>
      <c r="F133" s="59"/>
      <c r="G133" s="77" t="s">
        <v>26</v>
      </c>
      <c r="H133" s="78">
        <v>150.56</v>
      </c>
      <c r="I133" s="78">
        <v>602.24</v>
      </c>
      <c r="J133" s="40">
        <f t="shared" si="14"/>
        <v>4</v>
      </c>
      <c r="K133" s="41">
        <f t="shared" si="15"/>
        <v>150.56</v>
      </c>
      <c r="L133" s="41">
        <f t="shared" si="16"/>
        <v>602.24</v>
      </c>
      <c r="M133" s="68" t="s">
        <v>122</v>
      </c>
    </row>
    <row r="134" ht="24" customHeight="1" spans="1:14">
      <c r="A134" s="56"/>
      <c r="B134" s="79" t="s">
        <v>314</v>
      </c>
      <c r="C134" s="80" t="s">
        <v>111</v>
      </c>
      <c r="D134" s="58"/>
      <c r="E134" s="59"/>
      <c r="F134" s="59"/>
      <c r="G134" s="77" t="s">
        <v>74</v>
      </c>
      <c r="H134" s="78">
        <v>13.88</v>
      </c>
      <c r="I134" s="78">
        <v>249.84</v>
      </c>
      <c r="J134" s="40">
        <f t="shared" si="14"/>
        <v>18</v>
      </c>
      <c r="K134" s="41">
        <f t="shared" si="15"/>
        <v>13.88</v>
      </c>
      <c r="L134" s="41">
        <f t="shared" si="16"/>
        <v>249.84</v>
      </c>
      <c r="M134" s="68" t="s">
        <v>122</v>
      </c>
    </row>
    <row r="135" ht="24" customHeight="1" spans="1:14">
      <c r="A135" s="56" t="s">
        <v>315</v>
      </c>
      <c r="B135" s="57" t="s">
        <v>316</v>
      </c>
      <c r="C135" s="56" t="s">
        <v>111</v>
      </c>
      <c r="D135" s="58" t="s">
        <v>35</v>
      </c>
      <c r="E135" s="59">
        <v>79.25</v>
      </c>
      <c r="F135" s="59">
        <v>475.5</v>
      </c>
      <c r="G135" s="60"/>
      <c r="H135" s="75"/>
      <c r="I135" s="76"/>
      <c r="J135" s="40">
        <f t="shared" si="14"/>
        <v>-6</v>
      </c>
      <c r="K135" s="41">
        <f t="shared" si="15"/>
        <v>-79.25</v>
      </c>
      <c r="L135" s="41">
        <f t="shared" si="16"/>
        <v>-475.5</v>
      </c>
      <c r="M135" s="68" t="s">
        <v>109</v>
      </c>
    </row>
    <row r="136" ht="24" customHeight="1" spans="1:14">
      <c r="A136" s="56"/>
      <c r="B136" s="73" t="s">
        <v>317</v>
      </c>
      <c r="C136" s="74" t="s">
        <v>111</v>
      </c>
      <c r="D136" s="58"/>
      <c r="E136" s="59"/>
      <c r="F136" s="59"/>
      <c r="G136" s="69" t="s">
        <v>16</v>
      </c>
      <c r="H136" s="70">
        <v>102.12</v>
      </c>
      <c r="I136" s="70">
        <v>102.12</v>
      </c>
      <c r="J136" s="40">
        <f t="shared" si="14"/>
        <v>1</v>
      </c>
      <c r="K136" s="41">
        <f t="shared" si="15"/>
        <v>102.12</v>
      </c>
      <c r="L136" s="41">
        <f t="shared" si="16"/>
        <v>102.12</v>
      </c>
      <c r="M136" s="68" t="s">
        <v>122</v>
      </c>
    </row>
    <row r="137" ht="24" customHeight="1" spans="1:14">
      <c r="A137" s="56"/>
      <c r="B137" s="73" t="s">
        <v>318</v>
      </c>
      <c r="C137" s="74" t="s">
        <v>111</v>
      </c>
      <c r="D137" s="58"/>
      <c r="E137" s="59"/>
      <c r="F137" s="59"/>
      <c r="G137" s="69" t="s">
        <v>26</v>
      </c>
      <c r="H137" s="70">
        <v>165.55</v>
      </c>
      <c r="I137" s="70">
        <v>662.2</v>
      </c>
      <c r="J137" s="40">
        <f t="shared" si="14"/>
        <v>4</v>
      </c>
      <c r="K137" s="41">
        <f t="shared" si="15"/>
        <v>165.55</v>
      </c>
      <c r="L137" s="41">
        <f t="shared" si="16"/>
        <v>662.2</v>
      </c>
      <c r="M137" s="68" t="s">
        <v>122</v>
      </c>
    </row>
    <row r="138" ht="24" customHeight="1" spans="1:14">
      <c r="A138" s="56"/>
      <c r="B138" s="73" t="s">
        <v>319</v>
      </c>
      <c r="C138" s="74" t="s">
        <v>111</v>
      </c>
      <c r="D138" s="58"/>
      <c r="E138" s="59"/>
      <c r="F138" s="59"/>
      <c r="G138" s="69" t="s">
        <v>74</v>
      </c>
      <c r="H138" s="70">
        <v>108.15</v>
      </c>
      <c r="I138" s="70">
        <v>1946.7</v>
      </c>
      <c r="J138" s="40">
        <f t="shared" si="14"/>
        <v>18</v>
      </c>
      <c r="K138" s="41">
        <f t="shared" si="15"/>
        <v>108.15</v>
      </c>
      <c r="L138" s="41">
        <f t="shared" si="16"/>
        <v>1946.7</v>
      </c>
      <c r="M138" s="68" t="s">
        <v>122</v>
      </c>
    </row>
    <row r="139" ht="18" customHeight="1" spans="1:14">
      <c r="A139" s="32" t="s">
        <v>2</v>
      </c>
      <c r="B139" s="33" t="s">
        <v>320</v>
      </c>
      <c r="C139" s="32" t="s">
        <v>2</v>
      </c>
      <c r="D139" s="34" t="s">
        <v>2</v>
      </c>
      <c r="E139" s="35" t="s">
        <v>2</v>
      </c>
      <c r="F139" s="35">
        <v>142701.48</v>
      </c>
      <c r="G139" s="37"/>
      <c r="H139" s="38"/>
      <c r="I139" s="39">
        <f>SUM(I140:I182)</f>
        <v>136786.2</v>
      </c>
      <c r="J139" s="40"/>
      <c r="K139" s="41"/>
      <c r="L139" s="42">
        <f t="shared" si="16"/>
        <v>-5915.28</v>
      </c>
      <c r="M139" s="68"/>
    </row>
    <row r="140" ht="46.5" customHeight="1" spans="1:14">
      <c r="A140" s="44" t="s">
        <v>321</v>
      </c>
      <c r="B140" s="45" t="s">
        <v>322</v>
      </c>
      <c r="C140" s="44" t="s">
        <v>76</v>
      </c>
      <c r="D140" s="46" t="s">
        <v>323</v>
      </c>
      <c r="E140" s="47">
        <v>205.91</v>
      </c>
      <c r="F140" s="47">
        <v>4427.07</v>
      </c>
      <c r="G140" s="69" t="s">
        <v>324</v>
      </c>
      <c r="H140" s="70">
        <v>195.88</v>
      </c>
      <c r="I140" s="70">
        <v>9958.54</v>
      </c>
      <c r="J140" s="40">
        <f t="shared" si="14"/>
        <v>29.34</v>
      </c>
      <c r="K140" s="41">
        <f t="shared" si="15"/>
        <v>-10.03</v>
      </c>
      <c r="L140" s="41">
        <f t="shared" si="16"/>
        <v>5531.47</v>
      </c>
      <c r="M140" s="68" t="s">
        <v>197</v>
      </c>
      <c r="N140">
        <v>5018.4936</v>
      </c>
    </row>
    <row r="141" ht="46.5" customHeight="1" spans="1:14">
      <c r="A141" s="44" t="s">
        <v>325</v>
      </c>
      <c r="B141" s="45" t="s">
        <v>273</v>
      </c>
      <c r="C141" s="44" t="s">
        <v>76</v>
      </c>
      <c r="D141" s="46" t="s">
        <v>326</v>
      </c>
      <c r="E141" s="47">
        <v>140.06</v>
      </c>
      <c r="F141" s="47">
        <v>392.17</v>
      </c>
      <c r="G141" s="69" t="s">
        <v>326</v>
      </c>
      <c r="H141" s="70">
        <v>135.86</v>
      </c>
      <c r="I141" s="70">
        <v>380.41</v>
      </c>
      <c r="J141" s="40">
        <f t="shared" si="14"/>
        <v>0</v>
      </c>
      <c r="K141" s="41">
        <f t="shared" si="15"/>
        <v>-4.19999999999999</v>
      </c>
      <c r="L141" s="41">
        <f t="shared" si="16"/>
        <v>-11.76</v>
      </c>
      <c r="M141" s="68" t="s">
        <v>166</v>
      </c>
      <c r="N141">
        <v>-30.886</v>
      </c>
    </row>
    <row r="142" ht="46.5" customHeight="1" spans="1:14">
      <c r="A142" s="44" t="s">
        <v>178</v>
      </c>
      <c r="B142" s="45" t="s">
        <v>327</v>
      </c>
      <c r="C142" s="44" t="s">
        <v>76</v>
      </c>
      <c r="D142" s="46" t="s">
        <v>328</v>
      </c>
      <c r="E142" s="47">
        <v>114.75</v>
      </c>
      <c r="F142" s="47">
        <v>10399.79</v>
      </c>
      <c r="G142" s="69" t="s">
        <v>329</v>
      </c>
      <c r="H142" s="70">
        <v>111.54</v>
      </c>
      <c r="I142" s="70">
        <v>10163.52</v>
      </c>
      <c r="J142" s="40">
        <f t="shared" si="14"/>
        <v>0.490000000000009</v>
      </c>
      <c r="K142" s="41">
        <f t="shared" si="15"/>
        <v>-3.20999999999999</v>
      </c>
      <c r="L142" s="41">
        <f t="shared" si="16"/>
        <v>-236.27</v>
      </c>
      <c r="M142" s="68" t="s">
        <v>166</v>
      </c>
      <c r="N142">
        <v>-689.131600000001</v>
      </c>
    </row>
    <row r="143" ht="46.5" customHeight="1" spans="1:14">
      <c r="A143" s="44" t="s">
        <v>330</v>
      </c>
      <c r="B143" s="45" t="s">
        <v>277</v>
      </c>
      <c r="C143" s="44" t="s">
        <v>76</v>
      </c>
      <c r="D143" s="46" t="s">
        <v>331</v>
      </c>
      <c r="E143" s="47">
        <v>105.68</v>
      </c>
      <c r="F143" s="47">
        <v>15990.44</v>
      </c>
      <c r="G143" s="69" t="s">
        <v>331</v>
      </c>
      <c r="H143" s="70">
        <v>101.02</v>
      </c>
      <c r="I143" s="70">
        <v>15285.34</v>
      </c>
      <c r="J143" s="40">
        <f t="shared" si="14"/>
        <v>0</v>
      </c>
      <c r="K143" s="41">
        <f t="shared" si="15"/>
        <v>-4.66000000000001</v>
      </c>
      <c r="L143" s="41">
        <f t="shared" si="16"/>
        <v>-705.1</v>
      </c>
      <c r="M143" s="68" t="s">
        <v>166</v>
      </c>
      <c r="N143">
        <v>-1373.894</v>
      </c>
    </row>
    <row r="144" ht="46.5" customHeight="1" spans="1:14">
      <c r="A144" s="44" t="s">
        <v>177</v>
      </c>
      <c r="B144" s="45" t="s">
        <v>332</v>
      </c>
      <c r="C144" s="44" t="s">
        <v>76</v>
      </c>
      <c r="D144" s="46" t="s">
        <v>333</v>
      </c>
      <c r="E144" s="47">
        <v>94.75</v>
      </c>
      <c r="F144" s="47">
        <v>5561.83</v>
      </c>
      <c r="G144" s="69" t="s">
        <v>333</v>
      </c>
      <c r="H144" s="70">
        <v>85.28</v>
      </c>
      <c r="I144" s="70">
        <v>5005.94</v>
      </c>
      <c r="J144" s="40">
        <f t="shared" si="14"/>
        <v>0</v>
      </c>
      <c r="K144" s="41">
        <f t="shared" si="15"/>
        <v>-9.47</v>
      </c>
      <c r="L144" s="41">
        <f t="shared" si="16"/>
        <v>-555.89</v>
      </c>
      <c r="M144" s="68" t="s">
        <v>166</v>
      </c>
      <c r="N144">
        <v>-555.893999999999</v>
      </c>
    </row>
    <row r="145" ht="46.5" customHeight="1" spans="1:14">
      <c r="A145" s="44" t="s">
        <v>334</v>
      </c>
      <c r="B145" s="45" t="s">
        <v>335</v>
      </c>
      <c r="C145" s="44" t="s">
        <v>76</v>
      </c>
      <c r="D145" s="46" t="s">
        <v>336</v>
      </c>
      <c r="E145" s="47">
        <v>80.63</v>
      </c>
      <c r="F145" s="47">
        <v>2999.44</v>
      </c>
      <c r="G145" s="69" t="s">
        <v>336</v>
      </c>
      <c r="H145" s="70">
        <v>76.11</v>
      </c>
      <c r="I145" s="70">
        <v>2831.29</v>
      </c>
      <c r="J145" s="40">
        <f t="shared" si="14"/>
        <v>0</v>
      </c>
      <c r="K145" s="41">
        <f t="shared" si="15"/>
        <v>-4.52</v>
      </c>
      <c r="L145" s="41">
        <f t="shared" si="16"/>
        <v>-168.15</v>
      </c>
      <c r="M145" s="68" t="s">
        <v>166</v>
      </c>
      <c r="N145">
        <v>-168.148</v>
      </c>
    </row>
    <row r="146" ht="46.5" customHeight="1" spans="1:14">
      <c r="A146" s="44" t="s">
        <v>337</v>
      </c>
      <c r="B146" s="45" t="s">
        <v>338</v>
      </c>
      <c r="C146" s="44" t="s">
        <v>76</v>
      </c>
      <c r="D146" s="46" t="s">
        <v>339</v>
      </c>
      <c r="E146" s="47">
        <v>69.91</v>
      </c>
      <c r="F146" s="47">
        <v>19279.08</v>
      </c>
      <c r="G146" s="69" t="s">
        <v>339</v>
      </c>
      <c r="H146" s="70">
        <v>66.3</v>
      </c>
      <c r="I146" s="70">
        <v>18283.55</v>
      </c>
      <c r="J146" s="40">
        <f t="shared" si="14"/>
        <v>0</v>
      </c>
      <c r="K146" s="41">
        <f t="shared" si="15"/>
        <v>-3.61</v>
      </c>
      <c r="L146" s="41">
        <f t="shared" si="16"/>
        <v>-995.530000000002</v>
      </c>
      <c r="M146" s="68" t="s">
        <v>166</v>
      </c>
      <c r="N146">
        <v>-995.529000000002</v>
      </c>
    </row>
    <row r="147" ht="46.5" customHeight="1" spans="1:14">
      <c r="A147" s="44" t="s">
        <v>340</v>
      </c>
      <c r="B147" s="45" t="s">
        <v>341</v>
      </c>
      <c r="C147" s="44" t="s">
        <v>76</v>
      </c>
      <c r="D147" s="46" t="s">
        <v>342</v>
      </c>
      <c r="E147" s="47">
        <v>62.28</v>
      </c>
      <c r="F147" s="47">
        <v>32066.73</v>
      </c>
      <c r="G147" s="69" t="s">
        <v>343</v>
      </c>
      <c r="H147" s="70">
        <v>60.56</v>
      </c>
      <c r="I147" s="70">
        <v>29485.45</v>
      </c>
      <c r="J147" s="40">
        <f t="shared" si="14"/>
        <v>-28</v>
      </c>
      <c r="K147" s="41">
        <f t="shared" si="15"/>
        <v>-1.72</v>
      </c>
      <c r="L147" s="41">
        <f t="shared" si="16"/>
        <v>-2581.28</v>
      </c>
      <c r="M147" s="68" t="s">
        <v>59</v>
      </c>
      <c r="N147">
        <v>-2581.2772</v>
      </c>
    </row>
    <row r="148" ht="24" customHeight="1" spans="1:14">
      <c r="A148" s="44" t="s">
        <v>344</v>
      </c>
      <c r="B148" s="45" t="s">
        <v>345</v>
      </c>
      <c r="C148" s="44" t="s">
        <v>21</v>
      </c>
      <c r="D148" s="46" t="s">
        <v>346</v>
      </c>
      <c r="E148" s="47">
        <v>11.73</v>
      </c>
      <c r="F148" s="47">
        <v>2120.08</v>
      </c>
      <c r="G148" s="69" t="s">
        <v>347</v>
      </c>
      <c r="H148" s="70">
        <v>11.72</v>
      </c>
      <c r="I148" s="70">
        <v>2261.49</v>
      </c>
      <c r="J148" s="40">
        <f t="shared" si="14"/>
        <v>12.22</v>
      </c>
      <c r="K148" s="41">
        <f t="shared" si="15"/>
        <v>-0.00999999999999979</v>
      </c>
      <c r="L148" s="41">
        <f t="shared" si="16"/>
        <v>141.41</v>
      </c>
      <c r="M148" s="68"/>
    </row>
    <row r="149" ht="18" customHeight="1" spans="1:14">
      <c r="A149" s="56" t="s">
        <v>73</v>
      </c>
      <c r="B149" s="57" t="s">
        <v>284</v>
      </c>
      <c r="C149" s="56" t="s">
        <v>124</v>
      </c>
      <c r="D149" s="58" t="s">
        <v>348</v>
      </c>
      <c r="E149" s="59">
        <v>21.32</v>
      </c>
      <c r="F149" s="59">
        <v>9754.75</v>
      </c>
      <c r="G149" s="77" t="s">
        <v>348</v>
      </c>
      <c r="H149" s="78">
        <v>21.28</v>
      </c>
      <c r="I149" s="78">
        <v>9736.45</v>
      </c>
      <c r="J149" s="40">
        <f t="shared" si="14"/>
        <v>0</v>
      </c>
      <c r="K149" s="41">
        <f t="shared" si="15"/>
        <v>-0.0399999999999991</v>
      </c>
      <c r="L149" s="41">
        <f t="shared" si="16"/>
        <v>-18.2999999999993</v>
      </c>
      <c r="M149" s="68"/>
    </row>
    <row r="150" ht="24" customHeight="1" spans="1:14">
      <c r="A150" s="44" t="s">
        <v>349</v>
      </c>
      <c r="B150" s="45" t="s">
        <v>288</v>
      </c>
      <c r="C150" s="44" t="s">
        <v>124</v>
      </c>
      <c r="D150" s="46" t="s">
        <v>348</v>
      </c>
      <c r="E150" s="47">
        <v>3.48</v>
      </c>
      <c r="F150" s="47">
        <v>1592.24</v>
      </c>
      <c r="G150" s="69" t="s">
        <v>348</v>
      </c>
      <c r="H150" s="70">
        <v>3.48</v>
      </c>
      <c r="I150" s="70">
        <v>1592.24</v>
      </c>
      <c r="J150" s="40">
        <f t="shared" si="14"/>
        <v>0</v>
      </c>
      <c r="K150" s="41">
        <f t="shared" si="15"/>
        <v>0</v>
      </c>
      <c r="L150" s="41">
        <f t="shared" si="16"/>
        <v>0</v>
      </c>
      <c r="M150" s="68"/>
    </row>
    <row r="151" ht="18" customHeight="1" spans="1:14">
      <c r="A151" s="56" t="s">
        <v>350</v>
      </c>
      <c r="B151" s="57" t="s">
        <v>351</v>
      </c>
      <c r="C151" s="56" t="s">
        <v>111</v>
      </c>
      <c r="D151" s="58" t="s">
        <v>23</v>
      </c>
      <c r="E151" s="59">
        <v>292.5</v>
      </c>
      <c r="F151" s="59">
        <v>877.5</v>
      </c>
      <c r="G151" s="77" t="s">
        <v>23</v>
      </c>
      <c r="H151" s="78">
        <v>260.82</v>
      </c>
      <c r="I151" s="78">
        <v>782.46</v>
      </c>
      <c r="J151" s="40">
        <f t="shared" si="14"/>
        <v>0</v>
      </c>
      <c r="K151" s="41">
        <f t="shared" si="15"/>
        <v>-31.68</v>
      </c>
      <c r="L151" s="41">
        <f t="shared" si="16"/>
        <v>-95.04</v>
      </c>
      <c r="M151" s="68" t="s">
        <v>166</v>
      </c>
    </row>
    <row r="152" ht="18" customHeight="1" spans="1:14">
      <c r="A152" s="56" t="s">
        <v>72</v>
      </c>
      <c r="B152" s="57" t="s">
        <v>352</v>
      </c>
      <c r="C152" s="56" t="s">
        <v>111</v>
      </c>
      <c r="D152" s="58" t="s">
        <v>23</v>
      </c>
      <c r="E152" s="59">
        <v>284.11</v>
      </c>
      <c r="F152" s="59">
        <v>852.33</v>
      </c>
      <c r="G152" s="77" t="s">
        <v>23</v>
      </c>
      <c r="H152" s="78">
        <v>252.42</v>
      </c>
      <c r="I152" s="78">
        <v>757.26</v>
      </c>
      <c r="J152" s="40">
        <f t="shared" si="14"/>
        <v>0</v>
      </c>
      <c r="K152" s="41">
        <f t="shared" si="15"/>
        <v>-31.69</v>
      </c>
      <c r="L152" s="41">
        <f t="shared" si="16"/>
        <v>-95.07</v>
      </c>
      <c r="M152" s="68" t="s">
        <v>166</v>
      </c>
    </row>
    <row r="153" ht="18" customHeight="1" spans="1:14">
      <c r="A153" s="56" t="s">
        <v>353</v>
      </c>
      <c r="B153" s="57" t="s">
        <v>354</v>
      </c>
      <c r="C153" s="56" t="s">
        <v>111</v>
      </c>
      <c r="D153" s="58" t="s">
        <v>23</v>
      </c>
      <c r="E153" s="59">
        <v>279.42</v>
      </c>
      <c r="F153" s="59">
        <v>838.26</v>
      </c>
      <c r="G153" s="77" t="s">
        <v>23</v>
      </c>
      <c r="H153" s="78">
        <v>247.74</v>
      </c>
      <c r="I153" s="78">
        <v>743.22</v>
      </c>
      <c r="J153" s="40">
        <f t="shared" si="14"/>
        <v>0</v>
      </c>
      <c r="K153" s="41">
        <f t="shared" si="15"/>
        <v>-31.68</v>
      </c>
      <c r="L153" s="41">
        <f t="shared" si="16"/>
        <v>-95.04</v>
      </c>
      <c r="M153" s="68" t="s">
        <v>166</v>
      </c>
    </row>
    <row r="154" ht="18" customHeight="1" spans="1:14">
      <c r="A154" s="56" t="s">
        <v>355</v>
      </c>
      <c r="B154" s="57" t="s">
        <v>356</v>
      </c>
      <c r="C154" s="56" t="s">
        <v>111</v>
      </c>
      <c r="D154" s="58" t="s">
        <v>23</v>
      </c>
      <c r="E154" s="59">
        <v>222.63</v>
      </c>
      <c r="F154" s="59">
        <v>667.89</v>
      </c>
      <c r="G154" s="77" t="s">
        <v>23</v>
      </c>
      <c r="H154" s="78">
        <v>212.53</v>
      </c>
      <c r="I154" s="78">
        <v>637.59</v>
      </c>
      <c r="J154" s="40">
        <f t="shared" si="14"/>
        <v>0</v>
      </c>
      <c r="K154" s="41">
        <f t="shared" si="15"/>
        <v>-10.1</v>
      </c>
      <c r="L154" s="41">
        <f t="shared" si="16"/>
        <v>-30.3</v>
      </c>
      <c r="M154" s="68" t="s">
        <v>166</v>
      </c>
    </row>
    <row r="155" ht="18" customHeight="1" spans="1:14">
      <c r="A155" s="56" t="s">
        <v>357</v>
      </c>
      <c r="B155" s="57" t="s">
        <v>358</v>
      </c>
      <c r="C155" s="56" t="s">
        <v>111</v>
      </c>
      <c r="D155" s="58" t="s">
        <v>23</v>
      </c>
      <c r="E155" s="59">
        <v>212.82</v>
      </c>
      <c r="F155" s="59">
        <v>638.46</v>
      </c>
      <c r="G155" s="77" t="s">
        <v>23</v>
      </c>
      <c r="H155" s="78">
        <v>202.72</v>
      </c>
      <c r="I155" s="78">
        <v>608.16</v>
      </c>
      <c r="J155" s="40">
        <f t="shared" si="14"/>
        <v>0</v>
      </c>
      <c r="K155" s="41">
        <f t="shared" si="15"/>
        <v>-10.1</v>
      </c>
      <c r="L155" s="41">
        <f t="shared" si="16"/>
        <v>-30.3000000000001</v>
      </c>
      <c r="M155" s="68" t="s">
        <v>166</v>
      </c>
    </row>
    <row r="156" ht="18" customHeight="1" spans="1:14">
      <c r="A156" s="56" t="s">
        <v>359</v>
      </c>
      <c r="B156" s="57" t="s">
        <v>360</v>
      </c>
      <c r="C156" s="56" t="s">
        <v>111</v>
      </c>
      <c r="D156" s="58" t="s">
        <v>23</v>
      </c>
      <c r="E156" s="59">
        <v>209.66</v>
      </c>
      <c r="F156" s="59">
        <v>628.98</v>
      </c>
      <c r="G156" s="77" t="s">
        <v>23</v>
      </c>
      <c r="H156" s="78">
        <v>199.56</v>
      </c>
      <c r="I156" s="78">
        <v>598.68</v>
      </c>
      <c r="J156" s="40">
        <f t="shared" si="14"/>
        <v>0</v>
      </c>
      <c r="K156" s="41">
        <f t="shared" si="15"/>
        <v>-10.1</v>
      </c>
      <c r="L156" s="41">
        <f t="shared" si="16"/>
        <v>-30.3000000000001</v>
      </c>
      <c r="M156" s="68" t="s">
        <v>166</v>
      </c>
    </row>
    <row r="157" ht="24" customHeight="1" spans="1:14">
      <c r="A157" s="44" t="s">
        <v>361</v>
      </c>
      <c r="B157" s="45" t="s">
        <v>362</v>
      </c>
      <c r="C157" s="44" t="s">
        <v>111</v>
      </c>
      <c r="D157" s="46" t="s">
        <v>363</v>
      </c>
      <c r="E157" s="47">
        <v>42.95</v>
      </c>
      <c r="F157" s="47">
        <v>10308</v>
      </c>
      <c r="G157" s="69" t="s">
        <v>363</v>
      </c>
      <c r="H157" s="70">
        <v>32.12</v>
      </c>
      <c r="I157" s="70">
        <v>7708.8</v>
      </c>
      <c r="J157" s="40">
        <f t="shared" si="14"/>
        <v>0</v>
      </c>
      <c r="K157" s="41">
        <f t="shared" si="15"/>
        <v>-10.83</v>
      </c>
      <c r="L157" s="41">
        <f t="shared" si="16"/>
        <v>-2599.2</v>
      </c>
      <c r="M157" s="68" t="s">
        <v>166</v>
      </c>
    </row>
    <row r="158" ht="24" customHeight="1" spans="1:14">
      <c r="A158" s="44" t="s">
        <v>364</v>
      </c>
      <c r="B158" s="45" t="s">
        <v>365</v>
      </c>
      <c r="C158" s="44" t="s">
        <v>111</v>
      </c>
      <c r="D158" s="46" t="s">
        <v>31</v>
      </c>
      <c r="E158" s="47">
        <v>732.86</v>
      </c>
      <c r="F158" s="47">
        <v>3664.3</v>
      </c>
      <c r="G158" s="69" t="s">
        <v>31</v>
      </c>
      <c r="H158" s="70">
        <v>639.31</v>
      </c>
      <c r="I158" s="70">
        <v>3196.55</v>
      </c>
      <c r="J158" s="40">
        <f t="shared" si="14"/>
        <v>0</v>
      </c>
      <c r="K158" s="41">
        <f t="shared" si="15"/>
        <v>-93.5500000000001</v>
      </c>
      <c r="L158" s="41">
        <f t="shared" si="16"/>
        <v>-467.75</v>
      </c>
      <c r="M158" s="68" t="s">
        <v>166</v>
      </c>
    </row>
    <row r="159" ht="24" customHeight="1" spans="1:14">
      <c r="A159" s="44" t="s">
        <v>366</v>
      </c>
      <c r="B159" s="45" t="s">
        <v>367</v>
      </c>
      <c r="C159" s="44" t="s">
        <v>111</v>
      </c>
      <c r="D159" s="46" t="s">
        <v>16</v>
      </c>
      <c r="E159" s="47">
        <v>451.64</v>
      </c>
      <c r="F159" s="47">
        <v>451.64</v>
      </c>
      <c r="G159" s="69" t="s">
        <v>26</v>
      </c>
      <c r="H159" s="70">
        <v>353.61</v>
      </c>
      <c r="I159" s="70">
        <v>1414.44</v>
      </c>
      <c r="J159" s="40">
        <f t="shared" si="14"/>
        <v>3</v>
      </c>
      <c r="K159" s="41">
        <f t="shared" si="15"/>
        <v>-98.03</v>
      </c>
      <c r="L159" s="41">
        <f t="shared" si="16"/>
        <v>962.8</v>
      </c>
      <c r="M159" s="68" t="s">
        <v>166</v>
      </c>
    </row>
    <row r="160" ht="24" customHeight="1" spans="1:14">
      <c r="A160" s="44" t="s">
        <v>368</v>
      </c>
      <c r="B160" s="45" t="s">
        <v>369</v>
      </c>
      <c r="C160" s="44" t="s">
        <v>111</v>
      </c>
      <c r="D160" s="46" t="s">
        <v>23</v>
      </c>
      <c r="E160" s="47">
        <v>988.48</v>
      </c>
      <c r="F160" s="47">
        <v>2965.44</v>
      </c>
      <c r="G160" s="69" t="s">
        <v>23</v>
      </c>
      <c r="H160" s="70">
        <v>987.46</v>
      </c>
      <c r="I160" s="70">
        <v>2962.38</v>
      </c>
      <c r="J160" s="40">
        <f t="shared" si="14"/>
        <v>0</v>
      </c>
      <c r="K160" s="41">
        <f t="shared" si="15"/>
        <v>-1.01999999999998</v>
      </c>
      <c r="L160" s="41">
        <f t="shared" si="16"/>
        <v>-3.05999999999995</v>
      </c>
      <c r="M160" s="68"/>
    </row>
    <row r="161" ht="24" customHeight="1" spans="1:13">
      <c r="A161" s="44" t="s">
        <v>370</v>
      </c>
      <c r="B161" s="45" t="s">
        <v>371</v>
      </c>
      <c r="C161" s="44" t="s">
        <v>111</v>
      </c>
      <c r="D161" s="46" t="s">
        <v>16</v>
      </c>
      <c r="E161" s="47">
        <v>603.17</v>
      </c>
      <c r="F161" s="47">
        <v>603.17</v>
      </c>
      <c r="G161" s="69" t="s">
        <v>16</v>
      </c>
      <c r="H161" s="70">
        <v>602.5</v>
      </c>
      <c r="I161" s="70">
        <v>602.5</v>
      </c>
      <c r="J161" s="40">
        <f t="shared" si="14"/>
        <v>0</v>
      </c>
      <c r="K161" s="41">
        <f t="shared" si="15"/>
        <v>-0.669999999999959</v>
      </c>
      <c r="L161" s="41">
        <f t="shared" si="16"/>
        <v>-0.669999999999959</v>
      </c>
      <c r="M161" s="68"/>
    </row>
    <row r="162" ht="24" customHeight="1" spans="1:13">
      <c r="A162" s="44" t="s">
        <v>372</v>
      </c>
      <c r="B162" s="45" t="s">
        <v>373</v>
      </c>
      <c r="C162" s="44" t="s">
        <v>111</v>
      </c>
      <c r="D162" s="46" t="s">
        <v>23</v>
      </c>
      <c r="E162" s="47">
        <v>415.06</v>
      </c>
      <c r="F162" s="47">
        <v>1245.18</v>
      </c>
      <c r="G162" s="69" t="s">
        <v>23</v>
      </c>
      <c r="H162" s="70">
        <v>408.95</v>
      </c>
      <c r="I162" s="70">
        <v>1226.85</v>
      </c>
      <c r="J162" s="40">
        <f t="shared" si="14"/>
        <v>0</v>
      </c>
      <c r="K162" s="41">
        <f t="shared" si="15"/>
        <v>-6.11000000000001</v>
      </c>
      <c r="L162" s="41">
        <f t="shared" si="16"/>
        <v>-18.3300000000002</v>
      </c>
      <c r="M162" s="68"/>
    </row>
    <row r="163" ht="24" customHeight="1" spans="1:13">
      <c r="A163" s="44" t="s">
        <v>374</v>
      </c>
      <c r="B163" s="45" t="s">
        <v>375</v>
      </c>
      <c r="C163" s="44" t="s">
        <v>111</v>
      </c>
      <c r="D163" s="46" t="s">
        <v>16</v>
      </c>
      <c r="E163" s="47">
        <v>275.45</v>
      </c>
      <c r="F163" s="47">
        <v>275.45</v>
      </c>
      <c r="G163" s="69" t="s">
        <v>16</v>
      </c>
      <c r="H163" s="70">
        <v>268.4</v>
      </c>
      <c r="I163" s="70">
        <v>268.4</v>
      </c>
      <c r="J163" s="40">
        <f t="shared" si="14"/>
        <v>0</v>
      </c>
      <c r="K163" s="41">
        <f t="shared" si="15"/>
        <v>-7.05000000000001</v>
      </c>
      <c r="L163" s="41">
        <f t="shared" si="16"/>
        <v>-7.05000000000001</v>
      </c>
      <c r="M163" s="68"/>
    </row>
    <row r="164" ht="36" customHeight="1" spans="1:13">
      <c r="A164" s="44" t="s">
        <v>376</v>
      </c>
      <c r="B164" s="45" t="s">
        <v>377</v>
      </c>
      <c r="C164" s="44" t="s">
        <v>111</v>
      </c>
      <c r="D164" s="46" t="s">
        <v>26</v>
      </c>
      <c r="E164" s="47">
        <v>503.47</v>
      </c>
      <c r="F164" s="47">
        <v>2013.88</v>
      </c>
      <c r="G164" s="69" t="s">
        <v>26</v>
      </c>
      <c r="H164" s="70">
        <v>502.52</v>
      </c>
      <c r="I164" s="70">
        <v>2010.08</v>
      </c>
      <c r="J164" s="40">
        <f t="shared" si="14"/>
        <v>0</v>
      </c>
      <c r="K164" s="41">
        <f t="shared" si="15"/>
        <v>-0.950000000000045</v>
      </c>
      <c r="L164" s="41">
        <f t="shared" si="16"/>
        <v>-3.80000000000018</v>
      </c>
      <c r="M164" s="68"/>
    </row>
    <row r="165" ht="18" customHeight="1" spans="1:13">
      <c r="A165" s="56" t="s">
        <v>378</v>
      </c>
      <c r="B165" s="57" t="s">
        <v>379</v>
      </c>
      <c r="C165" s="56" t="s">
        <v>111</v>
      </c>
      <c r="D165" s="58" t="s">
        <v>23</v>
      </c>
      <c r="E165" s="59">
        <v>742.84</v>
      </c>
      <c r="F165" s="59">
        <v>2228.52</v>
      </c>
      <c r="G165" s="77" t="s">
        <v>23</v>
      </c>
      <c r="H165" s="78">
        <v>741.59</v>
      </c>
      <c r="I165" s="78">
        <v>2224.77</v>
      </c>
      <c r="J165" s="40">
        <f t="shared" si="14"/>
        <v>0</v>
      </c>
      <c r="K165" s="41">
        <f t="shared" si="15"/>
        <v>-1.25</v>
      </c>
      <c r="L165" s="41">
        <f t="shared" si="16"/>
        <v>-3.75</v>
      </c>
      <c r="M165" s="68"/>
    </row>
    <row r="166" ht="18" customHeight="1" spans="1:13">
      <c r="A166" s="56" t="s">
        <v>380</v>
      </c>
      <c r="B166" s="57" t="s">
        <v>381</v>
      </c>
      <c r="C166" s="56" t="s">
        <v>111</v>
      </c>
      <c r="D166" s="58" t="s">
        <v>16</v>
      </c>
      <c r="E166" s="59">
        <v>492.75</v>
      </c>
      <c r="F166" s="59">
        <v>492.75</v>
      </c>
      <c r="G166" s="60"/>
      <c r="H166" s="75"/>
      <c r="I166" s="50"/>
      <c r="J166" s="40">
        <f t="shared" si="14"/>
        <v>-1</v>
      </c>
      <c r="K166" s="41">
        <f t="shared" si="15"/>
        <v>-492.75</v>
      </c>
      <c r="L166" s="41">
        <f t="shared" si="16"/>
        <v>-492.75</v>
      </c>
      <c r="M166" s="68" t="s">
        <v>382</v>
      </c>
    </row>
    <row r="167" ht="24" customHeight="1" spans="1:13">
      <c r="A167" s="44" t="s">
        <v>383</v>
      </c>
      <c r="B167" s="45" t="s">
        <v>384</v>
      </c>
      <c r="C167" s="44" t="s">
        <v>111</v>
      </c>
      <c r="D167" s="46" t="s">
        <v>16</v>
      </c>
      <c r="E167" s="47">
        <v>1451.49</v>
      </c>
      <c r="F167" s="47">
        <v>1451.49</v>
      </c>
      <c r="G167" s="69" t="s">
        <v>16</v>
      </c>
      <c r="H167" s="70">
        <v>2846.11</v>
      </c>
      <c r="I167" s="70">
        <v>2846.11</v>
      </c>
      <c r="J167" s="40">
        <f t="shared" si="14"/>
        <v>0</v>
      </c>
      <c r="K167" s="41">
        <f t="shared" si="15"/>
        <v>1394.62</v>
      </c>
      <c r="L167" s="41">
        <f t="shared" si="16"/>
        <v>1394.62</v>
      </c>
      <c r="M167" s="68" t="s">
        <v>385</v>
      </c>
    </row>
    <row r="168" ht="36" customHeight="1" spans="1:13">
      <c r="A168" s="44" t="s">
        <v>386</v>
      </c>
      <c r="B168" s="45" t="s">
        <v>298</v>
      </c>
      <c r="C168" s="44" t="s">
        <v>111</v>
      </c>
      <c r="D168" s="46" t="s">
        <v>26</v>
      </c>
      <c r="E168" s="47">
        <v>64</v>
      </c>
      <c r="F168" s="47">
        <v>256</v>
      </c>
      <c r="G168" s="69" t="s">
        <v>26</v>
      </c>
      <c r="H168" s="70">
        <v>64</v>
      </c>
      <c r="I168" s="70">
        <v>256</v>
      </c>
      <c r="J168" s="40">
        <f t="shared" si="14"/>
        <v>0</v>
      </c>
      <c r="K168" s="41">
        <f t="shared" si="15"/>
        <v>0</v>
      </c>
      <c r="L168" s="41">
        <f t="shared" si="16"/>
        <v>0</v>
      </c>
      <c r="M168" s="68"/>
    </row>
    <row r="169" ht="36" customHeight="1" spans="1:13">
      <c r="A169" s="44" t="s">
        <v>387</v>
      </c>
      <c r="B169" s="45" t="s">
        <v>388</v>
      </c>
      <c r="C169" s="44" t="s">
        <v>111</v>
      </c>
      <c r="D169" s="46" t="s">
        <v>16</v>
      </c>
      <c r="E169" s="47">
        <v>153.76</v>
      </c>
      <c r="F169" s="47">
        <v>153.76</v>
      </c>
      <c r="G169" s="69" t="s">
        <v>16</v>
      </c>
      <c r="H169" s="70">
        <v>153.76</v>
      </c>
      <c r="I169" s="70">
        <v>153.76</v>
      </c>
      <c r="J169" s="40">
        <f t="shared" si="14"/>
        <v>0</v>
      </c>
      <c r="K169" s="41">
        <f t="shared" si="15"/>
        <v>0</v>
      </c>
      <c r="L169" s="41">
        <f t="shared" si="16"/>
        <v>0</v>
      </c>
      <c r="M169" s="68"/>
    </row>
    <row r="170" ht="18" customHeight="1" spans="1:13">
      <c r="A170" s="56" t="s">
        <v>389</v>
      </c>
      <c r="B170" s="57" t="s">
        <v>390</v>
      </c>
      <c r="C170" s="56" t="s">
        <v>391</v>
      </c>
      <c r="D170" s="58" t="s">
        <v>16</v>
      </c>
      <c r="E170" s="59">
        <v>651.67</v>
      </c>
      <c r="F170" s="59">
        <v>651.67</v>
      </c>
      <c r="G170" s="77" t="s">
        <v>16</v>
      </c>
      <c r="H170" s="78">
        <v>362.31</v>
      </c>
      <c r="I170" s="78">
        <v>362.31</v>
      </c>
      <c r="J170" s="40">
        <f t="shared" si="14"/>
        <v>0</v>
      </c>
      <c r="K170" s="41">
        <f t="shared" si="15"/>
        <v>-289.36</v>
      </c>
      <c r="L170" s="41">
        <f t="shared" si="16"/>
        <v>-289.36</v>
      </c>
      <c r="M170" s="68" t="s">
        <v>166</v>
      </c>
    </row>
    <row r="171" ht="24" customHeight="1" spans="1:13">
      <c r="A171" s="56" t="s">
        <v>392</v>
      </c>
      <c r="B171" s="57" t="s">
        <v>313</v>
      </c>
      <c r="C171" s="56" t="s">
        <v>111</v>
      </c>
      <c r="D171" s="58" t="s">
        <v>35</v>
      </c>
      <c r="E171" s="59">
        <v>150.63</v>
      </c>
      <c r="F171" s="59">
        <v>903.78</v>
      </c>
      <c r="G171" s="77" t="s">
        <v>19</v>
      </c>
      <c r="H171" s="78">
        <v>150.56</v>
      </c>
      <c r="I171" s="78">
        <v>301.12</v>
      </c>
      <c r="J171" s="40">
        <f t="shared" si="14"/>
        <v>-4</v>
      </c>
      <c r="K171" s="41">
        <f t="shared" si="15"/>
        <v>-0.0699999999999932</v>
      </c>
      <c r="L171" s="41">
        <f t="shared" si="16"/>
        <v>-602.66</v>
      </c>
      <c r="M171" s="68"/>
    </row>
    <row r="172" ht="24" customHeight="1" spans="1:13">
      <c r="A172" s="56" t="s">
        <v>393</v>
      </c>
      <c r="B172" s="57" t="s">
        <v>312</v>
      </c>
      <c r="C172" s="56" t="s">
        <v>111</v>
      </c>
      <c r="D172" s="58" t="s">
        <v>16</v>
      </c>
      <c r="E172" s="59">
        <v>112.36</v>
      </c>
      <c r="F172" s="59">
        <v>112.36</v>
      </c>
      <c r="G172" s="77" t="s">
        <v>16</v>
      </c>
      <c r="H172" s="78">
        <v>112.31</v>
      </c>
      <c r="I172" s="78">
        <v>112.31</v>
      </c>
      <c r="J172" s="40">
        <f t="shared" si="14"/>
        <v>0</v>
      </c>
      <c r="K172" s="41">
        <f t="shared" si="15"/>
        <v>-0.0499999999999972</v>
      </c>
      <c r="L172" s="41">
        <f t="shared" si="16"/>
        <v>-0.0499999999999972</v>
      </c>
      <c r="M172" s="68"/>
    </row>
    <row r="173" ht="24" customHeight="1" spans="1:13">
      <c r="A173" s="56" t="s">
        <v>394</v>
      </c>
      <c r="B173" s="57" t="s">
        <v>395</v>
      </c>
      <c r="C173" s="56" t="s">
        <v>111</v>
      </c>
      <c r="D173" s="58" t="s">
        <v>23</v>
      </c>
      <c r="E173" s="59">
        <v>13.88</v>
      </c>
      <c r="F173" s="59">
        <v>41.64</v>
      </c>
      <c r="G173" s="60"/>
      <c r="H173" s="75"/>
      <c r="I173" s="50">
        <f>G173*H173</f>
        <v>0</v>
      </c>
      <c r="J173" s="40">
        <f t="shared" si="14"/>
        <v>-3</v>
      </c>
      <c r="K173" s="41">
        <f t="shared" si="15"/>
        <v>-13.88</v>
      </c>
      <c r="L173" s="41">
        <f t="shared" si="16"/>
        <v>-41.64</v>
      </c>
      <c r="M173" s="68"/>
    </row>
    <row r="174" ht="24" customHeight="1" spans="1:13">
      <c r="A174" s="56" t="s">
        <v>396</v>
      </c>
      <c r="B174" s="57" t="s">
        <v>247</v>
      </c>
      <c r="C174" s="56" t="s">
        <v>111</v>
      </c>
      <c r="D174" s="58" t="s">
        <v>55</v>
      </c>
      <c r="E174" s="59">
        <v>12.07</v>
      </c>
      <c r="F174" s="59">
        <v>144.84</v>
      </c>
      <c r="G174" s="77" t="s">
        <v>62</v>
      </c>
      <c r="H174" s="78">
        <v>12.07</v>
      </c>
      <c r="I174" s="78">
        <v>168.98</v>
      </c>
      <c r="J174" s="40">
        <f t="shared" si="14"/>
        <v>2</v>
      </c>
      <c r="K174" s="41">
        <f t="shared" si="15"/>
        <v>0</v>
      </c>
      <c r="L174" s="41">
        <f t="shared" si="16"/>
        <v>24.14</v>
      </c>
      <c r="M174" s="68"/>
    </row>
    <row r="175" ht="24" customHeight="1" spans="1:13">
      <c r="A175" s="56" t="s">
        <v>397</v>
      </c>
      <c r="B175" s="57" t="s">
        <v>116</v>
      </c>
      <c r="C175" s="56" t="s">
        <v>111</v>
      </c>
      <c r="D175" s="58" t="s">
        <v>94</v>
      </c>
      <c r="E175" s="59">
        <v>9.91</v>
      </c>
      <c r="F175" s="59">
        <v>227.93</v>
      </c>
      <c r="G175" s="77" t="s">
        <v>138</v>
      </c>
      <c r="H175" s="78">
        <v>9.91</v>
      </c>
      <c r="I175" s="78">
        <v>346.85</v>
      </c>
      <c r="J175" s="40">
        <f t="shared" si="14"/>
        <v>12</v>
      </c>
      <c r="K175" s="41">
        <f t="shared" si="15"/>
        <v>0</v>
      </c>
      <c r="L175" s="41">
        <f t="shared" si="16"/>
        <v>118.92</v>
      </c>
      <c r="M175" s="68"/>
    </row>
    <row r="176" ht="24" customHeight="1" spans="1:13">
      <c r="A176" s="56" t="s">
        <v>398</v>
      </c>
      <c r="B176" s="57" t="s">
        <v>399</v>
      </c>
      <c r="C176" s="56" t="s">
        <v>111</v>
      </c>
      <c r="D176" s="58" t="s">
        <v>16</v>
      </c>
      <c r="E176" s="59">
        <v>490.57</v>
      </c>
      <c r="F176" s="59">
        <v>490.57</v>
      </c>
      <c r="G176" s="60"/>
      <c r="H176" s="75"/>
      <c r="I176" s="50">
        <f>G176*H176</f>
        <v>0</v>
      </c>
      <c r="J176" s="40">
        <f t="shared" si="14"/>
        <v>-1</v>
      </c>
      <c r="K176" s="41">
        <f t="shared" si="15"/>
        <v>-490.57</v>
      </c>
      <c r="L176" s="41">
        <f t="shared" si="16"/>
        <v>-490.57</v>
      </c>
      <c r="M176" s="68"/>
    </row>
    <row r="177" ht="24" customHeight="1" spans="1:13">
      <c r="A177" s="56" t="s">
        <v>400</v>
      </c>
      <c r="B177" s="57" t="s">
        <v>401</v>
      </c>
      <c r="C177" s="56" t="s">
        <v>111</v>
      </c>
      <c r="D177" s="58" t="s">
        <v>35</v>
      </c>
      <c r="E177" s="59">
        <v>204.68</v>
      </c>
      <c r="F177" s="59">
        <v>1228.08</v>
      </c>
      <c r="G177" s="77" t="s">
        <v>19</v>
      </c>
      <c r="H177" s="78">
        <v>204.41</v>
      </c>
      <c r="I177" s="78">
        <v>408.82</v>
      </c>
      <c r="J177" s="40">
        <f t="shared" si="14"/>
        <v>-4</v>
      </c>
      <c r="K177" s="41">
        <f t="shared" si="15"/>
        <v>-0.27000000000001</v>
      </c>
      <c r="L177" s="41">
        <f t="shared" si="16"/>
        <v>-819.26</v>
      </c>
      <c r="M177" s="68"/>
    </row>
    <row r="178" ht="24" customHeight="1" spans="1:13">
      <c r="A178" s="56"/>
      <c r="B178" s="79" t="s">
        <v>402</v>
      </c>
      <c r="C178" s="80" t="s">
        <v>111</v>
      </c>
      <c r="D178" s="58"/>
      <c r="E178" s="59"/>
      <c r="F178" s="59"/>
      <c r="G178" s="77" t="s">
        <v>16</v>
      </c>
      <c r="H178" s="78">
        <v>125.61</v>
      </c>
      <c r="I178" s="78">
        <v>125.61</v>
      </c>
      <c r="J178" s="40">
        <f t="shared" si="14"/>
        <v>1</v>
      </c>
      <c r="K178" s="41">
        <f t="shared" si="15"/>
        <v>125.61</v>
      </c>
      <c r="L178" s="41">
        <f t="shared" si="16"/>
        <v>125.61</v>
      </c>
      <c r="M178" s="68"/>
    </row>
    <row r="179" ht="18" customHeight="1" spans="1:13">
      <c r="A179" s="56" t="s">
        <v>403</v>
      </c>
      <c r="B179" s="57" t="s">
        <v>404</v>
      </c>
      <c r="C179" s="56" t="s">
        <v>111</v>
      </c>
      <c r="D179" s="58" t="s">
        <v>26</v>
      </c>
      <c r="E179" s="59">
        <v>165.45</v>
      </c>
      <c r="F179" s="59">
        <v>661.8</v>
      </c>
      <c r="G179" s="60"/>
      <c r="H179" s="75"/>
      <c r="I179" s="50">
        <f>G179*H179</f>
        <v>0</v>
      </c>
      <c r="J179" s="40">
        <f t="shared" si="14"/>
        <v>-4</v>
      </c>
      <c r="K179" s="41">
        <f t="shared" si="15"/>
        <v>-165.45</v>
      </c>
      <c r="L179" s="41">
        <f t="shared" si="16"/>
        <v>-661.8</v>
      </c>
      <c r="M179" s="68" t="s">
        <v>109</v>
      </c>
    </row>
    <row r="180" ht="18" customHeight="1" spans="1:13">
      <c r="A180" s="56" t="s">
        <v>405</v>
      </c>
      <c r="B180" s="57" t="s">
        <v>406</v>
      </c>
      <c r="C180" s="56" t="s">
        <v>111</v>
      </c>
      <c r="D180" s="58" t="s">
        <v>19</v>
      </c>
      <c r="E180" s="59">
        <v>101.62</v>
      </c>
      <c r="F180" s="59">
        <v>203.24</v>
      </c>
      <c r="G180" s="77" t="s">
        <v>62</v>
      </c>
      <c r="H180" s="78">
        <v>25.48</v>
      </c>
      <c r="I180" s="78">
        <v>356.72</v>
      </c>
      <c r="J180" s="40">
        <f t="shared" si="14"/>
        <v>12</v>
      </c>
      <c r="K180" s="41">
        <f t="shared" si="15"/>
        <v>-76.14</v>
      </c>
      <c r="L180" s="41">
        <f t="shared" si="16"/>
        <v>153.48</v>
      </c>
      <c r="M180" s="68" t="s">
        <v>166</v>
      </c>
    </row>
    <row r="181" ht="18" customHeight="1" spans="1:13">
      <c r="A181" s="56" t="s">
        <v>407</v>
      </c>
      <c r="B181" s="57" t="s">
        <v>408</v>
      </c>
      <c r="C181" s="56" t="s">
        <v>111</v>
      </c>
      <c r="D181" s="58" t="s">
        <v>49</v>
      </c>
      <c r="E181" s="59">
        <v>101.62</v>
      </c>
      <c r="F181" s="59">
        <v>1016.2</v>
      </c>
      <c r="G181" s="84"/>
      <c r="H181" s="85"/>
      <c r="I181" s="50">
        <f>G181*H181</f>
        <v>0</v>
      </c>
      <c r="J181" s="40">
        <f t="shared" si="14"/>
        <v>-10</v>
      </c>
      <c r="K181" s="41">
        <f t="shared" si="15"/>
        <v>-101.62</v>
      </c>
      <c r="L181" s="41">
        <f t="shared" si="16"/>
        <v>-1016.2</v>
      </c>
      <c r="M181" s="68" t="s">
        <v>166</v>
      </c>
    </row>
    <row r="182" ht="18" customHeight="1" spans="1:13">
      <c r="A182" s="56" t="s">
        <v>409</v>
      </c>
      <c r="B182" s="57" t="s">
        <v>410</v>
      </c>
      <c r="C182" s="56" t="s">
        <v>111</v>
      </c>
      <c r="D182" s="58" t="s">
        <v>94</v>
      </c>
      <c r="E182" s="59">
        <v>79.25</v>
      </c>
      <c r="F182" s="59">
        <v>1822.75</v>
      </c>
      <c r="G182" s="77" t="s">
        <v>138</v>
      </c>
      <c r="H182" s="78">
        <v>17.75</v>
      </c>
      <c r="I182" s="78">
        <v>621.25</v>
      </c>
      <c r="J182" s="40">
        <f t="shared" si="14"/>
        <v>12</v>
      </c>
      <c r="K182" s="41">
        <f t="shared" si="15"/>
        <v>-61.5</v>
      </c>
      <c r="L182" s="41">
        <f t="shared" si="16"/>
        <v>-1201.5</v>
      </c>
      <c r="M182" s="68" t="s">
        <v>166</v>
      </c>
    </row>
    <row r="183" ht="18" customHeight="1" spans="1:13">
      <c r="A183" s="21" t="s">
        <v>2</v>
      </c>
      <c r="B183" s="22" t="s">
        <v>411</v>
      </c>
      <c r="C183" s="23" t="s">
        <v>2</v>
      </c>
      <c r="D183" s="65" t="s">
        <v>2</v>
      </c>
      <c r="E183" s="66" t="s">
        <v>2</v>
      </c>
      <c r="F183" s="66">
        <v>80010.55</v>
      </c>
      <c r="G183" s="26"/>
      <c r="H183" s="27"/>
      <c r="I183" s="86">
        <v>80319.49</v>
      </c>
      <c r="J183" s="40"/>
      <c r="K183" s="41"/>
      <c r="L183" s="87">
        <f>I183-F183</f>
        <v>308.940000000002</v>
      </c>
      <c r="M183" s="68"/>
    </row>
    <row r="184" ht="18" customHeight="1" spans="1:13">
      <c r="A184" s="32" t="s">
        <v>2</v>
      </c>
      <c r="B184" s="33" t="s">
        <v>14</v>
      </c>
      <c r="C184" s="32" t="s">
        <v>2</v>
      </c>
      <c r="D184" s="34" t="s">
        <v>2</v>
      </c>
      <c r="E184" s="35" t="s">
        <v>2</v>
      </c>
      <c r="F184" s="35">
        <v>77057.84</v>
      </c>
      <c r="G184" s="37"/>
      <c r="H184" s="38"/>
      <c r="I184" s="86">
        <f>I185+I189+I210</f>
        <v>77162.3694</v>
      </c>
      <c r="J184" s="40"/>
      <c r="K184" s="41"/>
      <c r="L184" s="42">
        <f t="shared" si="16"/>
        <v>104.529399999985</v>
      </c>
      <c r="M184" s="68"/>
    </row>
    <row r="185" ht="18" customHeight="1" spans="1:13">
      <c r="A185" s="32" t="s">
        <v>2</v>
      </c>
      <c r="B185" s="33" t="s">
        <v>412</v>
      </c>
      <c r="C185" s="32" t="s">
        <v>2</v>
      </c>
      <c r="D185" s="34" t="s">
        <v>2</v>
      </c>
      <c r="E185" s="35" t="s">
        <v>2</v>
      </c>
      <c r="F185" s="35">
        <v>5513.86</v>
      </c>
      <c r="G185" s="37"/>
      <c r="H185" s="38"/>
      <c r="I185" s="88">
        <v>5595.89</v>
      </c>
      <c r="J185" s="40"/>
      <c r="K185" s="41"/>
      <c r="L185" s="42">
        <f t="shared" si="16"/>
        <v>82.0300000000007</v>
      </c>
      <c r="M185" s="68"/>
    </row>
    <row r="186" ht="24" customHeight="1" spans="1:13">
      <c r="A186" s="44" t="s">
        <v>413</v>
      </c>
      <c r="B186" s="45" t="s">
        <v>414</v>
      </c>
      <c r="C186" s="44" t="s">
        <v>18</v>
      </c>
      <c r="D186" s="46" t="s">
        <v>415</v>
      </c>
      <c r="E186" s="47">
        <v>12.85</v>
      </c>
      <c r="F186" s="47">
        <v>1020.68</v>
      </c>
      <c r="G186" s="69" t="s">
        <v>416</v>
      </c>
      <c r="H186" s="70">
        <v>12.81</v>
      </c>
      <c r="I186" s="70">
        <v>1039.53</v>
      </c>
      <c r="J186" s="40">
        <f t="shared" si="14"/>
        <v>1.72</v>
      </c>
      <c r="K186" s="41">
        <f t="shared" si="15"/>
        <v>-0.0399999999999991</v>
      </c>
      <c r="L186" s="41">
        <f t="shared" si="16"/>
        <v>18.85</v>
      </c>
      <c r="M186" s="68"/>
    </row>
    <row r="187" ht="24" customHeight="1" spans="1:13">
      <c r="A187" s="44" t="s">
        <v>417</v>
      </c>
      <c r="B187" s="45" t="s">
        <v>418</v>
      </c>
      <c r="C187" s="44" t="s">
        <v>18</v>
      </c>
      <c r="D187" s="46" t="s">
        <v>415</v>
      </c>
      <c r="E187" s="47">
        <v>4.98</v>
      </c>
      <c r="F187" s="47">
        <v>395.56</v>
      </c>
      <c r="G187" s="69" t="s">
        <v>416</v>
      </c>
      <c r="H187" s="70">
        <v>4.88</v>
      </c>
      <c r="I187" s="70">
        <v>396.01</v>
      </c>
      <c r="J187" s="40">
        <f t="shared" si="14"/>
        <v>1.72</v>
      </c>
      <c r="K187" s="41">
        <f t="shared" si="15"/>
        <v>-0.100000000000001</v>
      </c>
      <c r="L187" s="41">
        <f t="shared" si="16"/>
        <v>0.449999999999989</v>
      </c>
      <c r="M187" s="89"/>
    </row>
    <row r="188" ht="24" customHeight="1" spans="1:13">
      <c r="A188" s="44" t="s">
        <v>419</v>
      </c>
      <c r="B188" s="45" t="s">
        <v>420</v>
      </c>
      <c r="C188" s="44" t="s">
        <v>18</v>
      </c>
      <c r="D188" s="46" t="s">
        <v>421</v>
      </c>
      <c r="E188" s="47">
        <v>552.24</v>
      </c>
      <c r="F188" s="47">
        <v>4097.62</v>
      </c>
      <c r="G188" s="69" t="s">
        <v>422</v>
      </c>
      <c r="H188" s="70">
        <v>562.21</v>
      </c>
      <c r="I188" s="70">
        <v>4160.35</v>
      </c>
      <c r="J188" s="40">
        <f t="shared" si="14"/>
        <v>-0.0199999999999996</v>
      </c>
      <c r="K188" s="41">
        <f t="shared" si="15"/>
        <v>9.97000000000003</v>
      </c>
      <c r="L188" s="41">
        <f t="shared" si="16"/>
        <v>62.7300000000005</v>
      </c>
      <c r="M188" s="68"/>
    </row>
    <row r="189" ht="18" customHeight="1" spans="1:13">
      <c r="A189" s="32" t="s">
        <v>2</v>
      </c>
      <c r="B189" s="33" t="s">
        <v>423</v>
      </c>
      <c r="C189" s="32" t="s">
        <v>2</v>
      </c>
      <c r="D189" s="34" t="s">
        <v>2</v>
      </c>
      <c r="E189" s="35" t="s">
        <v>2</v>
      </c>
      <c r="F189" s="35">
        <v>46692.82</v>
      </c>
      <c r="G189" s="90" t="s">
        <v>2</v>
      </c>
      <c r="H189" s="88" t="s">
        <v>2</v>
      </c>
      <c r="I189" s="88">
        <f>SUM(I190:I209)</f>
        <v>46664.204</v>
      </c>
      <c r="J189" s="40"/>
      <c r="K189" s="41"/>
      <c r="L189" s="42">
        <f t="shared" si="16"/>
        <v>-28.6160000000164</v>
      </c>
      <c r="M189" s="68"/>
    </row>
    <row r="190" ht="46.5" customHeight="1" spans="1:13">
      <c r="A190" s="44" t="s">
        <v>424</v>
      </c>
      <c r="B190" s="45" t="s">
        <v>425</v>
      </c>
      <c r="C190" s="44" t="s">
        <v>43</v>
      </c>
      <c r="D190" s="46" t="s">
        <v>16</v>
      </c>
      <c r="E190" s="47">
        <v>3867.01</v>
      </c>
      <c r="F190" s="47">
        <v>3867.01</v>
      </c>
      <c r="G190" s="69" t="s">
        <v>16</v>
      </c>
      <c r="H190" s="70">
        <v>3099.71</v>
      </c>
      <c r="I190" s="70">
        <v>3099.71</v>
      </c>
      <c r="J190" s="40">
        <f t="shared" si="14"/>
        <v>0</v>
      </c>
      <c r="K190" s="41">
        <f t="shared" si="15"/>
        <v>-767.3</v>
      </c>
      <c r="L190" s="41">
        <f t="shared" si="16"/>
        <v>-767.3</v>
      </c>
      <c r="M190" s="68" t="s">
        <v>166</v>
      </c>
    </row>
    <row r="191" ht="69" customHeight="1" spans="1:13">
      <c r="A191" s="44" t="s">
        <v>426</v>
      </c>
      <c r="B191" s="45" t="s">
        <v>427</v>
      </c>
      <c r="C191" s="44" t="s">
        <v>428</v>
      </c>
      <c r="D191" s="46" t="s">
        <v>35</v>
      </c>
      <c r="E191" s="47">
        <v>767.85</v>
      </c>
      <c r="F191" s="47">
        <v>4607.1</v>
      </c>
      <c r="G191" s="69" t="s">
        <v>41</v>
      </c>
      <c r="H191" s="70">
        <v>770.28</v>
      </c>
      <c r="I191" s="70">
        <v>5391.96</v>
      </c>
      <c r="J191" s="40">
        <f t="shared" si="14"/>
        <v>1</v>
      </c>
      <c r="K191" s="41">
        <f t="shared" si="15"/>
        <v>2.42999999999995</v>
      </c>
      <c r="L191" s="41">
        <f t="shared" si="16"/>
        <v>784.86</v>
      </c>
      <c r="M191" s="68"/>
    </row>
    <row r="192" ht="18" customHeight="1" spans="1:13">
      <c r="A192" s="56" t="s">
        <v>2</v>
      </c>
      <c r="B192" s="57" t="s">
        <v>429</v>
      </c>
      <c r="C192" s="56" t="s">
        <v>2</v>
      </c>
      <c r="D192" s="58" t="s">
        <v>2</v>
      </c>
      <c r="E192" s="59" t="s">
        <v>2</v>
      </c>
      <c r="F192" s="59" t="s">
        <v>2</v>
      </c>
      <c r="G192" s="60"/>
      <c r="H192" s="75"/>
      <c r="I192" s="76"/>
      <c r="J192" s="40"/>
      <c r="K192" s="41"/>
      <c r="L192" s="41"/>
      <c r="M192" s="68"/>
    </row>
    <row r="193" ht="18" customHeight="1" spans="1:13">
      <c r="A193" s="56" t="s">
        <v>430</v>
      </c>
      <c r="B193" s="57" t="s">
        <v>431</v>
      </c>
      <c r="C193" s="56" t="s">
        <v>76</v>
      </c>
      <c r="D193" s="58" t="s">
        <v>432</v>
      </c>
      <c r="E193" s="59">
        <v>50.18</v>
      </c>
      <c r="F193" s="59">
        <v>7380.98</v>
      </c>
      <c r="G193" s="77" t="s">
        <v>433</v>
      </c>
      <c r="H193" s="78">
        <v>50.18</v>
      </c>
      <c r="I193" s="78">
        <f>G193*H193</f>
        <v>3853.824</v>
      </c>
      <c r="J193" s="40">
        <f t="shared" si="14"/>
        <v>-70.29</v>
      </c>
      <c r="K193" s="41">
        <f t="shared" si="15"/>
        <v>0</v>
      </c>
      <c r="L193" s="41">
        <f t="shared" si="16"/>
        <v>-3527.156</v>
      </c>
      <c r="M193" s="68" t="s">
        <v>59</v>
      </c>
    </row>
    <row r="194" ht="18" customHeight="1" spans="1:13">
      <c r="A194" s="56" t="s">
        <v>434</v>
      </c>
      <c r="B194" s="57" t="s">
        <v>435</v>
      </c>
      <c r="C194" s="56" t="s">
        <v>76</v>
      </c>
      <c r="D194" s="58" t="s">
        <v>436</v>
      </c>
      <c r="E194" s="59">
        <v>33.37</v>
      </c>
      <c r="F194" s="59">
        <v>333.03</v>
      </c>
      <c r="G194" s="60"/>
      <c r="H194" s="75"/>
      <c r="I194" s="76"/>
      <c r="J194" s="40">
        <f t="shared" si="14"/>
        <v>-9.98</v>
      </c>
      <c r="K194" s="41">
        <f t="shared" si="15"/>
        <v>-33.37</v>
      </c>
      <c r="L194" s="41">
        <f t="shared" si="16"/>
        <v>-333.03</v>
      </c>
      <c r="M194" s="68" t="s">
        <v>109</v>
      </c>
    </row>
    <row r="195" ht="18" customHeight="1" spans="1:13">
      <c r="A195" s="56" t="s">
        <v>437</v>
      </c>
      <c r="B195" s="57" t="s">
        <v>438</v>
      </c>
      <c r="C195" s="56" t="s">
        <v>76</v>
      </c>
      <c r="D195" s="58" t="s">
        <v>439</v>
      </c>
      <c r="E195" s="59">
        <v>21.47</v>
      </c>
      <c r="F195" s="59">
        <v>5790.46</v>
      </c>
      <c r="G195" s="77" t="s">
        <v>440</v>
      </c>
      <c r="H195" s="78">
        <v>27.62</v>
      </c>
      <c r="I195" s="78">
        <v>2482.49</v>
      </c>
      <c r="J195" s="40">
        <f t="shared" si="14"/>
        <v>-179.82</v>
      </c>
      <c r="K195" s="41">
        <f t="shared" si="15"/>
        <v>6.15</v>
      </c>
      <c r="L195" s="41">
        <f t="shared" si="16"/>
        <v>-3307.97</v>
      </c>
      <c r="M195" s="68" t="s">
        <v>441</v>
      </c>
    </row>
    <row r="196" ht="18" customHeight="1" spans="1:13">
      <c r="A196" s="56"/>
      <c r="B196" s="79" t="s">
        <v>442</v>
      </c>
      <c r="C196" s="80" t="s">
        <v>76</v>
      </c>
      <c r="D196" s="58"/>
      <c r="E196" s="59"/>
      <c r="F196" s="59"/>
      <c r="G196" s="77" t="s">
        <v>443</v>
      </c>
      <c r="H196" s="78">
        <v>57.07</v>
      </c>
      <c r="I196" s="78">
        <v>1826.24</v>
      </c>
      <c r="J196" s="40">
        <f t="shared" ref="J196:J267" si="17">G196-D196</f>
        <v>32</v>
      </c>
      <c r="K196" s="41">
        <f t="shared" ref="K196:K267" si="18">H196-E196</f>
        <v>57.07</v>
      </c>
      <c r="L196" s="41">
        <f t="shared" ref="L196:L259" si="19">I196-F196</f>
        <v>1826.24</v>
      </c>
      <c r="M196" s="68" t="s">
        <v>122</v>
      </c>
    </row>
    <row r="197" ht="18" customHeight="1" spans="1:13">
      <c r="A197" s="56"/>
      <c r="B197" s="79" t="s">
        <v>444</v>
      </c>
      <c r="C197" s="80" t="s">
        <v>76</v>
      </c>
      <c r="D197" s="58"/>
      <c r="E197" s="59"/>
      <c r="F197" s="59"/>
      <c r="G197" s="77" t="s">
        <v>445</v>
      </c>
      <c r="H197" s="78">
        <v>27.97</v>
      </c>
      <c r="I197" s="78">
        <v>134.26</v>
      </c>
      <c r="J197" s="40">
        <f t="shared" si="17"/>
        <v>4.8</v>
      </c>
      <c r="K197" s="41">
        <f t="shared" si="18"/>
        <v>27.97</v>
      </c>
      <c r="L197" s="41">
        <f t="shared" si="19"/>
        <v>134.26</v>
      </c>
      <c r="M197" s="68" t="s">
        <v>122</v>
      </c>
    </row>
    <row r="198" ht="18" customHeight="1" spans="1:13">
      <c r="A198" s="56"/>
      <c r="B198" s="79" t="s">
        <v>234</v>
      </c>
      <c r="C198" s="80" t="s">
        <v>76</v>
      </c>
      <c r="D198" s="58"/>
      <c r="E198" s="59"/>
      <c r="F198" s="59"/>
      <c r="G198" s="77" t="s">
        <v>446</v>
      </c>
      <c r="H198" s="78">
        <v>23.6</v>
      </c>
      <c r="I198" s="78">
        <v>823.64</v>
      </c>
      <c r="J198" s="40">
        <f t="shared" si="17"/>
        <v>34.9</v>
      </c>
      <c r="K198" s="41">
        <f t="shared" si="18"/>
        <v>23.6</v>
      </c>
      <c r="L198" s="41">
        <f t="shared" si="19"/>
        <v>823.64</v>
      </c>
      <c r="M198" s="68" t="s">
        <v>122</v>
      </c>
    </row>
    <row r="199" ht="18" customHeight="1" spans="1:13">
      <c r="A199" s="56" t="s">
        <v>447</v>
      </c>
      <c r="B199" s="57" t="s">
        <v>448</v>
      </c>
      <c r="C199" s="56" t="s">
        <v>76</v>
      </c>
      <c r="D199" s="58" t="s">
        <v>449</v>
      </c>
      <c r="E199" s="59">
        <v>203.43</v>
      </c>
      <c r="F199" s="59">
        <v>9760.57</v>
      </c>
      <c r="G199" s="77" t="s">
        <v>450</v>
      </c>
      <c r="H199" s="78">
        <v>201.93</v>
      </c>
      <c r="I199" s="78">
        <v>17256.94</v>
      </c>
      <c r="J199" s="40">
        <f t="shared" si="17"/>
        <v>37.48</v>
      </c>
      <c r="K199" s="41">
        <f t="shared" si="18"/>
        <v>-1.5</v>
      </c>
      <c r="L199" s="41">
        <f t="shared" si="19"/>
        <v>7496.37</v>
      </c>
      <c r="M199" s="68" t="s">
        <v>101</v>
      </c>
    </row>
    <row r="200" ht="24" customHeight="1" spans="1:13">
      <c r="A200" s="56" t="s">
        <v>451</v>
      </c>
      <c r="B200" s="57" t="s">
        <v>452</v>
      </c>
      <c r="C200" s="56" t="s">
        <v>76</v>
      </c>
      <c r="D200" s="58" t="s">
        <v>453</v>
      </c>
      <c r="E200" s="59">
        <v>142.39</v>
      </c>
      <c r="F200" s="59">
        <v>1109.22</v>
      </c>
      <c r="G200" s="60"/>
      <c r="H200" s="75"/>
      <c r="I200" s="76"/>
      <c r="J200" s="40">
        <f t="shared" si="17"/>
        <v>-7.79</v>
      </c>
      <c r="K200" s="41">
        <f t="shared" si="18"/>
        <v>-142.39</v>
      </c>
      <c r="L200" s="41">
        <f t="shared" si="19"/>
        <v>-1109.22</v>
      </c>
      <c r="M200" s="68" t="s">
        <v>109</v>
      </c>
    </row>
    <row r="201" ht="24" customHeight="1" spans="1:13">
      <c r="A201" s="56" t="s">
        <v>454</v>
      </c>
      <c r="B201" s="57" t="s">
        <v>455</v>
      </c>
      <c r="C201" s="56" t="s">
        <v>76</v>
      </c>
      <c r="D201" s="58" t="s">
        <v>456</v>
      </c>
      <c r="E201" s="59">
        <v>120</v>
      </c>
      <c r="F201" s="59">
        <v>811.2</v>
      </c>
      <c r="G201" s="77" t="s">
        <v>457</v>
      </c>
      <c r="H201" s="78">
        <v>120</v>
      </c>
      <c r="I201" s="78">
        <v>1131.6</v>
      </c>
      <c r="J201" s="40">
        <f t="shared" si="17"/>
        <v>2.67</v>
      </c>
      <c r="K201" s="41">
        <f t="shared" si="18"/>
        <v>0</v>
      </c>
      <c r="L201" s="41">
        <f t="shared" si="19"/>
        <v>320.4</v>
      </c>
      <c r="M201" s="68" t="s">
        <v>458</v>
      </c>
    </row>
    <row r="202" ht="24" customHeight="1" spans="1:13">
      <c r="A202" s="56" t="s">
        <v>459</v>
      </c>
      <c r="B202" s="57" t="s">
        <v>75</v>
      </c>
      <c r="C202" s="56" t="s">
        <v>76</v>
      </c>
      <c r="D202" s="58" t="s">
        <v>460</v>
      </c>
      <c r="E202" s="59">
        <v>56.6</v>
      </c>
      <c r="F202" s="59">
        <v>5301.16</v>
      </c>
      <c r="G202" s="77" t="s">
        <v>461</v>
      </c>
      <c r="H202" s="78">
        <v>56.61</v>
      </c>
      <c r="I202" s="78">
        <v>5389.27</v>
      </c>
      <c r="J202" s="40">
        <f t="shared" si="17"/>
        <v>1.54000000000001</v>
      </c>
      <c r="K202" s="41">
        <f t="shared" si="18"/>
        <v>0.00999999999999801</v>
      </c>
      <c r="L202" s="41">
        <f t="shared" si="19"/>
        <v>88.1100000000006</v>
      </c>
      <c r="M202" s="68"/>
    </row>
    <row r="203" ht="24" customHeight="1" spans="1:13">
      <c r="A203" s="56"/>
      <c r="B203" s="79" t="s">
        <v>462</v>
      </c>
      <c r="C203" s="80" t="s">
        <v>76</v>
      </c>
      <c r="D203" s="58"/>
      <c r="E203" s="59"/>
      <c r="F203" s="59"/>
      <c r="G203" s="77" t="s">
        <v>463</v>
      </c>
      <c r="H203" s="78">
        <v>31.63</v>
      </c>
      <c r="I203" s="78">
        <v>149.29</v>
      </c>
      <c r="J203" s="40">
        <f t="shared" si="17"/>
        <v>4.72</v>
      </c>
      <c r="K203" s="41">
        <f t="shared" si="18"/>
        <v>31.63</v>
      </c>
      <c r="L203" s="41">
        <f t="shared" si="19"/>
        <v>149.29</v>
      </c>
      <c r="M203" s="68"/>
    </row>
    <row r="204" ht="18" customHeight="1" spans="1:13">
      <c r="A204" s="56" t="s">
        <v>464</v>
      </c>
      <c r="B204" s="57" t="s">
        <v>80</v>
      </c>
      <c r="C204" s="56" t="s">
        <v>76</v>
      </c>
      <c r="D204" s="58" t="s">
        <v>465</v>
      </c>
      <c r="E204" s="59">
        <v>33.28</v>
      </c>
      <c r="F204" s="59">
        <v>6204.39</v>
      </c>
      <c r="G204" s="77" t="s">
        <v>457</v>
      </c>
      <c r="H204" s="78">
        <v>31.55</v>
      </c>
      <c r="I204" s="78">
        <v>297.52</v>
      </c>
      <c r="J204" s="40">
        <f t="shared" si="17"/>
        <v>-177</v>
      </c>
      <c r="K204" s="41">
        <f t="shared" si="18"/>
        <v>-1.73</v>
      </c>
      <c r="L204" s="41">
        <f t="shared" si="19"/>
        <v>-5906.87</v>
      </c>
      <c r="M204" s="68" t="s">
        <v>59</v>
      </c>
    </row>
    <row r="205" ht="24" customHeight="1" spans="1:13">
      <c r="A205" s="56" t="s">
        <v>466</v>
      </c>
      <c r="B205" s="57" t="s">
        <v>467</v>
      </c>
      <c r="C205" s="56" t="s">
        <v>111</v>
      </c>
      <c r="D205" s="58" t="s">
        <v>19</v>
      </c>
      <c r="E205" s="59">
        <v>191.3</v>
      </c>
      <c r="F205" s="59">
        <v>382.6</v>
      </c>
      <c r="G205" s="77" t="s">
        <v>26</v>
      </c>
      <c r="H205" s="78">
        <v>153.82</v>
      </c>
      <c r="I205" s="78">
        <v>615.28</v>
      </c>
      <c r="J205" s="40">
        <f t="shared" si="17"/>
        <v>2</v>
      </c>
      <c r="K205" s="41">
        <f t="shared" si="18"/>
        <v>-37.48</v>
      </c>
      <c r="L205" s="41">
        <f t="shared" si="19"/>
        <v>232.68</v>
      </c>
      <c r="M205" s="68"/>
    </row>
    <row r="206" ht="24" customHeight="1" spans="1:13">
      <c r="A206" s="56" t="s">
        <v>468</v>
      </c>
      <c r="B206" s="57" t="s">
        <v>469</v>
      </c>
      <c r="C206" s="56" t="s">
        <v>111</v>
      </c>
      <c r="D206" s="58" t="s">
        <v>19</v>
      </c>
      <c r="E206" s="59">
        <v>291.11</v>
      </c>
      <c r="F206" s="59">
        <v>582.22</v>
      </c>
      <c r="G206" s="60"/>
      <c r="H206" s="75"/>
      <c r="I206" s="76"/>
      <c r="J206" s="40">
        <f t="shared" si="17"/>
        <v>-2</v>
      </c>
      <c r="K206" s="41">
        <f t="shared" si="18"/>
        <v>-291.11</v>
      </c>
      <c r="L206" s="41">
        <f t="shared" si="19"/>
        <v>-582.22</v>
      </c>
      <c r="M206" s="68" t="s">
        <v>109</v>
      </c>
    </row>
    <row r="207" ht="24" customHeight="1" spans="1:13">
      <c r="A207" s="56" t="s">
        <v>470</v>
      </c>
      <c r="B207" s="57" t="s">
        <v>471</v>
      </c>
      <c r="C207" s="56" t="s">
        <v>111</v>
      </c>
      <c r="D207" s="58" t="s">
        <v>19</v>
      </c>
      <c r="E207" s="59">
        <v>281.44</v>
      </c>
      <c r="F207" s="59">
        <v>562.88</v>
      </c>
      <c r="G207" s="77" t="s">
        <v>19</v>
      </c>
      <c r="H207" s="78">
        <v>243.92</v>
      </c>
      <c r="I207" s="78">
        <v>487.84</v>
      </c>
      <c r="J207" s="40">
        <f t="shared" si="17"/>
        <v>0</v>
      </c>
      <c r="K207" s="41">
        <f t="shared" si="18"/>
        <v>-37.52</v>
      </c>
      <c r="L207" s="41">
        <f t="shared" si="19"/>
        <v>-75.04</v>
      </c>
      <c r="M207" s="68"/>
    </row>
    <row r="208" ht="24" customHeight="1" spans="1:13">
      <c r="A208" s="56"/>
      <c r="B208" s="79" t="s">
        <v>472</v>
      </c>
      <c r="C208" s="80" t="s">
        <v>76</v>
      </c>
      <c r="D208" s="77"/>
      <c r="E208" s="59"/>
      <c r="F208" s="59"/>
      <c r="G208" s="77" t="s">
        <v>473</v>
      </c>
      <c r="H208" s="78">
        <v>20.44</v>
      </c>
      <c r="I208" s="78">
        <v>3008.77</v>
      </c>
      <c r="J208" s="40">
        <f t="shared" si="17"/>
        <v>147.2</v>
      </c>
      <c r="K208" s="41">
        <f t="shared" si="18"/>
        <v>20.44</v>
      </c>
      <c r="L208" s="41">
        <f t="shared" si="19"/>
        <v>3008.77</v>
      </c>
      <c r="M208" s="68" t="s">
        <v>122</v>
      </c>
    </row>
    <row r="209" ht="24" customHeight="1" spans="1:14">
      <c r="A209" s="56"/>
      <c r="B209" s="79" t="s">
        <v>95</v>
      </c>
      <c r="C209" s="80" t="s">
        <v>76</v>
      </c>
      <c r="D209" s="77"/>
      <c r="E209" s="59"/>
      <c r="F209" s="59"/>
      <c r="G209" s="77" t="s">
        <v>474</v>
      </c>
      <c r="H209" s="78">
        <v>4.17</v>
      </c>
      <c r="I209" s="78">
        <v>715.57</v>
      </c>
      <c r="J209" s="40">
        <f t="shared" si="17"/>
        <v>171.6</v>
      </c>
      <c r="K209" s="41">
        <f t="shared" si="18"/>
        <v>4.17</v>
      </c>
      <c r="L209" s="41">
        <f t="shared" si="19"/>
        <v>715.57</v>
      </c>
      <c r="M209" s="68" t="s">
        <v>122</v>
      </c>
    </row>
    <row r="210" s="1" customFormat="1" ht="18" customHeight="1" spans="1:14">
      <c r="A210" s="91" t="s">
        <v>2</v>
      </c>
      <c r="B210" s="92" t="s">
        <v>475</v>
      </c>
      <c r="C210" s="91" t="s">
        <v>2</v>
      </c>
      <c r="D210" s="93" t="s">
        <v>2</v>
      </c>
      <c r="E210" s="94" t="s">
        <v>2</v>
      </c>
      <c r="F210" s="95">
        <v>24851.16</v>
      </c>
      <c r="G210" s="96" t="s">
        <v>2</v>
      </c>
      <c r="H210" s="97" t="s">
        <v>2</v>
      </c>
      <c r="I210" s="88">
        <f>SUM(I211:I216)</f>
        <v>24902.2754</v>
      </c>
      <c r="J210" s="98"/>
      <c r="K210" s="99"/>
      <c r="L210" s="87">
        <f t="shared" si="19"/>
        <v>51.1154000000024</v>
      </c>
      <c r="M210" s="100"/>
      <c r="N210" s="101"/>
    </row>
    <row r="211" s="1" customFormat="1" ht="18" customHeight="1" spans="1:14">
      <c r="A211" s="102" t="s">
        <v>476</v>
      </c>
      <c r="B211" s="103" t="s">
        <v>431</v>
      </c>
      <c r="C211" s="102" t="s">
        <v>76</v>
      </c>
      <c r="D211" s="104" t="s">
        <v>477</v>
      </c>
      <c r="E211" s="105">
        <v>50.18</v>
      </c>
      <c r="F211" s="105">
        <v>13479.85</v>
      </c>
      <c r="G211" s="106" t="s">
        <v>477</v>
      </c>
      <c r="H211" s="107">
        <v>50.18</v>
      </c>
      <c r="I211" s="107">
        <f>G211*H211</f>
        <v>13479.8534</v>
      </c>
      <c r="J211" s="98">
        <f t="shared" si="17"/>
        <v>0</v>
      </c>
      <c r="K211" s="99">
        <f t="shared" si="18"/>
        <v>0</v>
      </c>
      <c r="L211" s="99">
        <f t="shared" si="19"/>
        <v>0.00339999999960128</v>
      </c>
      <c r="M211" s="100"/>
      <c r="N211" s="101"/>
    </row>
    <row r="212" s="1" customFormat="1" ht="24" customHeight="1" spans="1:14">
      <c r="A212" s="102" t="s">
        <v>478</v>
      </c>
      <c r="B212" s="103" t="s">
        <v>219</v>
      </c>
      <c r="C212" s="102" t="s">
        <v>76</v>
      </c>
      <c r="D212" s="104" t="s">
        <v>479</v>
      </c>
      <c r="E212" s="105">
        <v>10.73</v>
      </c>
      <c r="F212" s="105">
        <v>5929.4</v>
      </c>
      <c r="G212" s="106" t="s">
        <v>479</v>
      </c>
      <c r="H212" s="107">
        <v>10.73</v>
      </c>
      <c r="I212" s="107">
        <v>5929.4</v>
      </c>
      <c r="J212" s="98">
        <f t="shared" si="17"/>
        <v>0</v>
      </c>
      <c r="K212" s="99">
        <f t="shared" si="18"/>
        <v>0</v>
      </c>
      <c r="L212" s="99">
        <f t="shared" si="19"/>
        <v>0</v>
      </c>
      <c r="M212" s="100"/>
      <c r="N212" s="101"/>
    </row>
    <row r="213" s="1" customFormat="1" ht="24" customHeight="1" spans="1:14">
      <c r="A213" s="102" t="s">
        <v>480</v>
      </c>
      <c r="B213" s="103" t="s">
        <v>481</v>
      </c>
      <c r="C213" s="102" t="s">
        <v>111</v>
      </c>
      <c r="D213" s="104" t="s">
        <v>55</v>
      </c>
      <c r="E213" s="105">
        <v>176.44</v>
      </c>
      <c r="F213" s="105">
        <v>2117.28</v>
      </c>
      <c r="G213" s="106" t="s">
        <v>55</v>
      </c>
      <c r="H213" s="107">
        <v>176.34</v>
      </c>
      <c r="I213" s="107">
        <v>2116.08</v>
      </c>
      <c r="J213" s="98">
        <f t="shared" si="17"/>
        <v>0</v>
      </c>
      <c r="K213" s="99">
        <f t="shared" si="18"/>
        <v>-0.0999999999999943</v>
      </c>
      <c r="L213" s="99">
        <f t="shared" si="19"/>
        <v>-1.20000000000027</v>
      </c>
      <c r="M213" s="100"/>
      <c r="N213" s="101"/>
    </row>
    <row r="214" s="1" customFormat="1" ht="24" customHeight="1" spans="1:14">
      <c r="A214" s="102"/>
      <c r="B214" s="108" t="s">
        <v>482</v>
      </c>
      <c r="C214" s="109" t="s">
        <v>76</v>
      </c>
      <c r="D214" s="104" t="s">
        <v>483</v>
      </c>
      <c r="E214" s="105">
        <v>5.48</v>
      </c>
      <c r="F214" s="105">
        <v>655.19</v>
      </c>
      <c r="G214" s="106" t="s">
        <v>483</v>
      </c>
      <c r="H214" s="107">
        <v>5.95</v>
      </c>
      <c r="I214" s="107">
        <f>G214*H214</f>
        <v>711.382</v>
      </c>
      <c r="J214" s="98">
        <f t="shared" si="17"/>
        <v>0</v>
      </c>
      <c r="K214" s="99">
        <f t="shared" si="18"/>
        <v>0.47</v>
      </c>
      <c r="L214" s="99">
        <f t="shared" si="19"/>
        <v>56.192</v>
      </c>
      <c r="M214" s="100"/>
      <c r="N214" s="101"/>
    </row>
    <row r="215" s="1" customFormat="1" ht="24" customHeight="1" spans="1:14">
      <c r="A215" s="102"/>
      <c r="B215" s="108" t="s">
        <v>484</v>
      </c>
      <c r="C215" s="109" t="s">
        <v>76</v>
      </c>
      <c r="D215" s="104" t="s">
        <v>485</v>
      </c>
      <c r="E215" s="105">
        <v>6.88</v>
      </c>
      <c r="F215" s="105">
        <v>2258.15</v>
      </c>
      <c r="G215" s="106" t="s">
        <v>485</v>
      </c>
      <c r="H215" s="107">
        <v>6.87</v>
      </c>
      <c r="I215" s="107">
        <v>2254.87</v>
      </c>
      <c r="J215" s="98">
        <f t="shared" si="17"/>
        <v>0</v>
      </c>
      <c r="K215" s="99">
        <f t="shared" si="18"/>
        <v>-0.00999999999999979</v>
      </c>
      <c r="L215" s="99">
        <f t="shared" si="19"/>
        <v>-3.2800000000002</v>
      </c>
      <c r="M215" s="100"/>
      <c r="N215" s="101"/>
    </row>
    <row r="216" s="1" customFormat="1" ht="24" customHeight="1" spans="1:14">
      <c r="A216" s="102"/>
      <c r="B216" s="108" t="s">
        <v>486</v>
      </c>
      <c r="C216" s="109" t="s">
        <v>76</v>
      </c>
      <c r="D216" s="104" t="s">
        <v>487</v>
      </c>
      <c r="E216" s="105">
        <v>6.88</v>
      </c>
      <c r="F216" s="105">
        <v>411.29</v>
      </c>
      <c r="G216" s="106" t="s">
        <v>487</v>
      </c>
      <c r="H216" s="107">
        <v>6.87</v>
      </c>
      <c r="I216" s="107">
        <v>410.69</v>
      </c>
      <c r="J216" s="98">
        <f t="shared" si="17"/>
        <v>0</v>
      </c>
      <c r="K216" s="99">
        <f t="shared" si="18"/>
        <v>-0.00999999999999979</v>
      </c>
      <c r="L216" s="99">
        <f t="shared" si="19"/>
        <v>-0.600000000000023</v>
      </c>
      <c r="M216" s="100"/>
      <c r="N216" s="101"/>
    </row>
    <row r="217" ht="24" customHeight="1" spans="1:14">
      <c r="A217" s="21" t="s">
        <v>2</v>
      </c>
      <c r="B217" s="22" t="s">
        <v>488</v>
      </c>
      <c r="C217" s="23" t="s">
        <v>2</v>
      </c>
      <c r="D217" s="65" t="s">
        <v>2</v>
      </c>
      <c r="E217" s="66" t="s">
        <v>2</v>
      </c>
      <c r="F217" s="66">
        <v>660463.39</v>
      </c>
      <c r="G217" s="26"/>
      <c r="H217" s="27"/>
      <c r="I217" s="88">
        <v>563635.19</v>
      </c>
      <c r="J217" s="40"/>
      <c r="K217" s="41"/>
      <c r="L217" s="42">
        <f t="shared" si="19"/>
        <v>-96828.2000000001</v>
      </c>
      <c r="M217" s="68"/>
    </row>
    <row r="218" ht="18" customHeight="1" spans="1:14">
      <c r="A218" s="32" t="s">
        <v>2</v>
      </c>
      <c r="B218" s="33" t="s">
        <v>14</v>
      </c>
      <c r="C218" s="32" t="s">
        <v>2</v>
      </c>
      <c r="D218" s="34" t="s">
        <v>2</v>
      </c>
      <c r="E218" s="35" t="s">
        <v>2</v>
      </c>
      <c r="F218" s="35">
        <v>652458.21</v>
      </c>
      <c r="G218" s="37"/>
      <c r="H218" s="38"/>
      <c r="I218" s="88">
        <f>I219+I222+I225+I227+I234</f>
        <v>555246.15</v>
      </c>
      <c r="J218" s="40"/>
      <c r="K218" s="41"/>
      <c r="L218" s="42">
        <f t="shared" si="19"/>
        <v>-97212.0599999999</v>
      </c>
      <c r="M218" s="68"/>
    </row>
    <row r="219" ht="18" customHeight="1" spans="1:14">
      <c r="A219" s="32" t="s">
        <v>2</v>
      </c>
      <c r="B219" s="33" t="s">
        <v>412</v>
      </c>
      <c r="C219" s="32" t="s">
        <v>2</v>
      </c>
      <c r="D219" s="34" t="s">
        <v>2</v>
      </c>
      <c r="E219" s="35" t="s">
        <v>2</v>
      </c>
      <c r="F219" s="35">
        <v>1292.68</v>
      </c>
      <c r="G219" s="90" t="s">
        <v>2</v>
      </c>
      <c r="H219" s="88" t="s">
        <v>2</v>
      </c>
      <c r="I219" s="88">
        <v>1281.8</v>
      </c>
      <c r="J219" s="40"/>
      <c r="K219" s="41"/>
      <c r="L219" s="42">
        <f t="shared" si="19"/>
        <v>-10.8800000000001</v>
      </c>
      <c r="M219" s="68"/>
    </row>
    <row r="220" ht="24" customHeight="1" spans="1:14">
      <c r="A220" s="44" t="s">
        <v>489</v>
      </c>
      <c r="B220" s="45" t="s">
        <v>414</v>
      </c>
      <c r="C220" s="44" t="s">
        <v>18</v>
      </c>
      <c r="D220" s="46" t="s">
        <v>490</v>
      </c>
      <c r="E220" s="47">
        <v>12.85</v>
      </c>
      <c r="F220" s="47">
        <v>931.63</v>
      </c>
      <c r="G220" s="69" t="s">
        <v>490</v>
      </c>
      <c r="H220" s="70">
        <v>12.8</v>
      </c>
      <c r="I220" s="70">
        <v>928</v>
      </c>
      <c r="J220" s="40">
        <f t="shared" si="17"/>
        <v>0</v>
      </c>
      <c r="K220" s="41">
        <f t="shared" si="18"/>
        <v>-0.0499999999999989</v>
      </c>
      <c r="L220" s="41">
        <f t="shared" si="19"/>
        <v>-3.63</v>
      </c>
      <c r="M220" s="68"/>
    </row>
    <row r="221" ht="24" customHeight="1" spans="1:14">
      <c r="A221" s="44" t="s">
        <v>491</v>
      </c>
      <c r="B221" s="45" t="s">
        <v>418</v>
      </c>
      <c r="C221" s="44" t="s">
        <v>18</v>
      </c>
      <c r="D221" s="46" t="s">
        <v>490</v>
      </c>
      <c r="E221" s="47">
        <v>4.98</v>
      </c>
      <c r="F221" s="47">
        <v>361.05</v>
      </c>
      <c r="G221" s="69" t="s">
        <v>490</v>
      </c>
      <c r="H221" s="70">
        <v>4.88</v>
      </c>
      <c r="I221" s="70">
        <v>353.8</v>
      </c>
      <c r="J221" s="40">
        <f t="shared" si="17"/>
        <v>0</v>
      </c>
      <c r="K221" s="41">
        <f t="shared" si="18"/>
        <v>-0.100000000000001</v>
      </c>
      <c r="L221" s="41">
        <f t="shared" si="19"/>
        <v>-7.25</v>
      </c>
      <c r="M221" s="72"/>
    </row>
    <row r="222" ht="18" customHeight="1" spans="1:14">
      <c r="A222" s="32" t="s">
        <v>2</v>
      </c>
      <c r="B222" s="33" t="s">
        <v>492</v>
      </c>
      <c r="C222" s="32" t="s">
        <v>2</v>
      </c>
      <c r="D222" s="34" t="s">
        <v>2</v>
      </c>
      <c r="E222" s="35" t="s">
        <v>2</v>
      </c>
      <c r="F222" s="35">
        <v>20816.44</v>
      </c>
      <c r="G222" s="90" t="s">
        <v>2</v>
      </c>
      <c r="H222" s="88" t="s">
        <v>2</v>
      </c>
      <c r="I222" s="88">
        <f>I223+I224</f>
        <v>19895.84</v>
      </c>
      <c r="J222" s="40"/>
      <c r="K222" s="41"/>
      <c r="L222" s="42">
        <f t="shared" si="19"/>
        <v>-920.599999999999</v>
      </c>
      <c r="M222" s="68"/>
    </row>
    <row r="223" ht="46.5" customHeight="1" spans="1:14">
      <c r="A223" s="44" t="s">
        <v>493</v>
      </c>
      <c r="B223" s="45" t="s">
        <v>269</v>
      </c>
      <c r="C223" s="44" t="s">
        <v>76</v>
      </c>
      <c r="D223" s="46" t="s">
        <v>494</v>
      </c>
      <c r="E223" s="47">
        <v>205.91</v>
      </c>
      <c r="F223" s="47">
        <v>18904.6</v>
      </c>
      <c r="G223" s="69" t="s">
        <v>494</v>
      </c>
      <c r="H223" s="70">
        <v>195.89</v>
      </c>
      <c r="I223" s="70">
        <v>17984.66</v>
      </c>
      <c r="J223" s="40">
        <f t="shared" si="17"/>
        <v>0</v>
      </c>
      <c r="K223" s="41">
        <f t="shared" si="18"/>
        <v>-10.02</v>
      </c>
      <c r="L223" s="41">
        <f t="shared" si="19"/>
        <v>-919.939999999999</v>
      </c>
      <c r="M223" s="68" t="s">
        <v>166</v>
      </c>
    </row>
    <row r="224" ht="24" customHeight="1" spans="1:14">
      <c r="A224" s="56" t="s">
        <v>495</v>
      </c>
      <c r="B224" s="57" t="s">
        <v>496</v>
      </c>
      <c r="C224" s="56" t="s">
        <v>51</v>
      </c>
      <c r="D224" s="58" t="s">
        <v>19</v>
      </c>
      <c r="E224" s="59">
        <v>955.92</v>
      </c>
      <c r="F224" s="59">
        <v>1911.84</v>
      </c>
      <c r="G224" s="77" t="s">
        <v>19</v>
      </c>
      <c r="H224" s="78">
        <v>955.59</v>
      </c>
      <c r="I224" s="78">
        <v>1911.18</v>
      </c>
      <c r="J224" s="40">
        <f t="shared" si="17"/>
        <v>0</v>
      </c>
      <c r="K224" s="41">
        <f t="shared" si="18"/>
        <v>-0.329999999999927</v>
      </c>
      <c r="L224" s="41">
        <f t="shared" si="19"/>
        <v>-0.659999999999854</v>
      </c>
      <c r="M224" s="68"/>
    </row>
    <row r="225" ht="18" customHeight="1" spans="1:13">
      <c r="A225" s="32" t="s">
        <v>2</v>
      </c>
      <c r="B225" s="33" t="s">
        <v>497</v>
      </c>
      <c r="C225" s="32" t="s">
        <v>2</v>
      </c>
      <c r="D225" s="34" t="s">
        <v>2</v>
      </c>
      <c r="E225" s="35" t="s">
        <v>2</v>
      </c>
      <c r="F225" s="35">
        <v>18466.83</v>
      </c>
      <c r="G225" s="90" t="s">
        <v>2</v>
      </c>
      <c r="H225" s="88" t="s">
        <v>2</v>
      </c>
      <c r="I225" s="88">
        <f>I226</f>
        <v>17911.78</v>
      </c>
      <c r="J225" s="40"/>
      <c r="K225" s="41"/>
      <c r="L225" s="42">
        <f t="shared" si="19"/>
        <v>-555.050000000003</v>
      </c>
      <c r="M225" s="68"/>
    </row>
    <row r="226" ht="46.5" customHeight="1" spans="1:13">
      <c r="A226" s="44" t="s">
        <v>498</v>
      </c>
      <c r="B226" s="45" t="s">
        <v>273</v>
      </c>
      <c r="C226" s="44" t="s">
        <v>76</v>
      </c>
      <c r="D226" s="46" t="s">
        <v>499</v>
      </c>
      <c r="E226" s="47">
        <v>140.07</v>
      </c>
      <c r="F226" s="47">
        <v>18466.83</v>
      </c>
      <c r="G226" s="69" t="s">
        <v>499</v>
      </c>
      <c r="H226" s="70">
        <v>135.86</v>
      </c>
      <c r="I226" s="70">
        <v>17911.78</v>
      </c>
      <c r="J226" s="40">
        <f t="shared" si="17"/>
        <v>0</v>
      </c>
      <c r="K226" s="41">
        <f t="shared" si="18"/>
        <v>-4.20999999999998</v>
      </c>
      <c r="L226" s="41">
        <f t="shared" si="19"/>
        <v>-555.050000000003</v>
      </c>
      <c r="M226" s="68" t="s">
        <v>166</v>
      </c>
    </row>
    <row r="227" ht="18" customHeight="1" spans="1:13">
      <c r="A227" s="32" t="s">
        <v>2</v>
      </c>
      <c r="B227" s="33" t="s">
        <v>500</v>
      </c>
      <c r="C227" s="32" t="s">
        <v>2</v>
      </c>
      <c r="D227" s="34" t="s">
        <v>2</v>
      </c>
      <c r="E227" s="35" t="s">
        <v>2</v>
      </c>
      <c r="F227" s="35">
        <v>5678.27</v>
      </c>
      <c r="G227" s="90" t="s">
        <v>2</v>
      </c>
      <c r="H227" s="88" t="s">
        <v>2</v>
      </c>
      <c r="I227" s="88">
        <f>SUM(I228:I233)</f>
        <v>4743.84</v>
      </c>
      <c r="J227" s="40"/>
      <c r="K227" s="41"/>
      <c r="L227" s="42">
        <f t="shared" si="19"/>
        <v>-934.43</v>
      </c>
      <c r="M227" s="68"/>
    </row>
    <row r="228" ht="48" customHeight="1" spans="1:13">
      <c r="A228" s="44" t="s">
        <v>501</v>
      </c>
      <c r="B228" s="45" t="s">
        <v>502</v>
      </c>
      <c r="C228" s="44" t="s">
        <v>76</v>
      </c>
      <c r="D228" s="46" t="s">
        <v>503</v>
      </c>
      <c r="E228" s="47">
        <v>140.06</v>
      </c>
      <c r="F228" s="47">
        <v>910.39</v>
      </c>
      <c r="G228" s="69" t="s">
        <v>504</v>
      </c>
      <c r="H228" s="70">
        <v>135.86</v>
      </c>
      <c r="I228" s="70">
        <v>475.51</v>
      </c>
      <c r="J228" s="40">
        <f t="shared" si="17"/>
        <v>-3</v>
      </c>
      <c r="K228" s="41">
        <f t="shared" si="18"/>
        <v>-4.19999999999999</v>
      </c>
      <c r="L228" s="41">
        <f t="shared" si="19"/>
        <v>-434.88</v>
      </c>
      <c r="M228" s="68" t="s">
        <v>166</v>
      </c>
    </row>
    <row r="229" ht="36" customHeight="1" spans="1:13">
      <c r="A229" s="44" t="s">
        <v>505</v>
      </c>
      <c r="B229" s="45" t="s">
        <v>506</v>
      </c>
      <c r="C229" s="44" t="s">
        <v>76</v>
      </c>
      <c r="D229" s="46" t="s">
        <v>507</v>
      </c>
      <c r="E229" s="47">
        <v>114.75</v>
      </c>
      <c r="F229" s="47">
        <v>787.19</v>
      </c>
      <c r="G229" s="69" t="s">
        <v>507</v>
      </c>
      <c r="H229" s="70">
        <v>111.54</v>
      </c>
      <c r="I229" s="70">
        <v>765.16</v>
      </c>
      <c r="J229" s="40">
        <f t="shared" si="17"/>
        <v>0</v>
      </c>
      <c r="K229" s="41">
        <f t="shared" si="18"/>
        <v>-3.20999999999999</v>
      </c>
      <c r="L229" s="41">
        <f t="shared" si="19"/>
        <v>-22.0300000000001</v>
      </c>
      <c r="M229" s="68"/>
    </row>
    <row r="230" ht="24" customHeight="1" spans="1:13">
      <c r="A230" s="44" t="s">
        <v>508</v>
      </c>
      <c r="B230" s="45" t="s">
        <v>345</v>
      </c>
      <c r="C230" s="44" t="s">
        <v>21</v>
      </c>
      <c r="D230" s="46" t="s">
        <v>509</v>
      </c>
      <c r="E230" s="47">
        <v>11.73</v>
      </c>
      <c r="F230" s="47">
        <v>49.85</v>
      </c>
      <c r="G230" s="69" t="s">
        <v>510</v>
      </c>
      <c r="H230" s="70">
        <v>11.72</v>
      </c>
      <c r="I230" s="70">
        <v>37.15</v>
      </c>
      <c r="J230" s="40">
        <f t="shared" si="17"/>
        <v>-1.08</v>
      </c>
      <c r="K230" s="41">
        <f t="shared" si="18"/>
        <v>-0.00999999999999979</v>
      </c>
      <c r="L230" s="41">
        <f t="shared" si="19"/>
        <v>-12.7</v>
      </c>
      <c r="M230" s="68"/>
    </row>
    <row r="231" ht="36" customHeight="1" spans="1:13">
      <c r="A231" s="44" t="s">
        <v>511</v>
      </c>
      <c r="B231" s="45" t="s">
        <v>512</v>
      </c>
      <c r="C231" s="44" t="s">
        <v>111</v>
      </c>
      <c r="D231" s="46" t="s">
        <v>19</v>
      </c>
      <c r="E231" s="47">
        <v>603.29</v>
      </c>
      <c r="F231" s="47">
        <v>1206.58</v>
      </c>
      <c r="G231" s="69" t="s">
        <v>19</v>
      </c>
      <c r="H231" s="70">
        <v>372.78</v>
      </c>
      <c r="I231" s="70">
        <v>745.56</v>
      </c>
      <c r="J231" s="40">
        <f t="shared" si="17"/>
        <v>0</v>
      </c>
      <c r="K231" s="41">
        <f t="shared" si="18"/>
        <v>-230.51</v>
      </c>
      <c r="L231" s="41">
        <f t="shared" si="19"/>
        <v>-461.02</v>
      </c>
      <c r="M231" s="68" t="s">
        <v>166</v>
      </c>
    </row>
    <row r="232" ht="36" customHeight="1" spans="1:13">
      <c r="A232" s="44" t="s">
        <v>513</v>
      </c>
      <c r="B232" s="45" t="s">
        <v>514</v>
      </c>
      <c r="C232" s="44" t="s">
        <v>111</v>
      </c>
      <c r="D232" s="46" t="s">
        <v>19</v>
      </c>
      <c r="E232" s="47">
        <v>631.63</v>
      </c>
      <c r="F232" s="47">
        <v>1263.26</v>
      </c>
      <c r="G232" s="69" t="s">
        <v>19</v>
      </c>
      <c r="H232" s="70">
        <v>630.68</v>
      </c>
      <c r="I232" s="70">
        <v>1261.36</v>
      </c>
      <c r="J232" s="40">
        <f t="shared" si="17"/>
        <v>0</v>
      </c>
      <c r="K232" s="41">
        <f t="shared" si="18"/>
        <v>-0.950000000000045</v>
      </c>
      <c r="L232" s="41">
        <f t="shared" si="19"/>
        <v>-1.90000000000009</v>
      </c>
      <c r="M232" s="68"/>
    </row>
    <row r="233" ht="36" customHeight="1" spans="1:13">
      <c r="A233" s="44" t="s">
        <v>515</v>
      </c>
      <c r="B233" s="45" t="s">
        <v>516</v>
      </c>
      <c r="C233" s="44" t="s">
        <v>111</v>
      </c>
      <c r="D233" s="46" t="s">
        <v>19</v>
      </c>
      <c r="E233" s="47">
        <v>730.5</v>
      </c>
      <c r="F233" s="47">
        <v>1461</v>
      </c>
      <c r="G233" s="69" t="s">
        <v>19</v>
      </c>
      <c r="H233" s="70">
        <v>729.55</v>
      </c>
      <c r="I233" s="70">
        <v>1459.1</v>
      </c>
      <c r="J233" s="40">
        <f t="shared" si="17"/>
        <v>0</v>
      </c>
      <c r="K233" s="41">
        <f t="shared" si="18"/>
        <v>-0.950000000000045</v>
      </c>
      <c r="L233" s="41">
        <f t="shared" si="19"/>
        <v>-1.90000000000009</v>
      </c>
      <c r="M233" s="68"/>
    </row>
    <row r="234" ht="18" customHeight="1" spans="1:13">
      <c r="A234" s="32" t="s">
        <v>2</v>
      </c>
      <c r="B234" s="33" t="s">
        <v>517</v>
      </c>
      <c r="C234" s="32" t="s">
        <v>2</v>
      </c>
      <c r="D234" s="34" t="s">
        <v>2</v>
      </c>
      <c r="E234" s="35" t="s">
        <v>2</v>
      </c>
      <c r="F234" s="35">
        <v>606203.99</v>
      </c>
      <c r="G234" s="90" t="s">
        <v>2</v>
      </c>
      <c r="H234" s="88" t="s">
        <v>2</v>
      </c>
      <c r="I234" s="88">
        <f>SUM(I235:I280)</f>
        <v>511412.89</v>
      </c>
      <c r="J234" s="40"/>
      <c r="K234" s="41"/>
      <c r="L234" s="42">
        <f t="shared" si="19"/>
        <v>-94791.1</v>
      </c>
      <c r="M234" s="68"/>
    </row>
    <row r="235" ht="46.5" customHeight="1" spans="1:13">
      <c r="A235" s="44" t="s">
        <v>518</v>
      </c>
      <c r="B235" s="45" t="s">
        <v>322</v>
      </c>
      <c r="C235" s="44" t="s">
        <v>76</v>
      </c>
      <c r="D235" s="46" t="s">
        <v>519</v>
      </c>
      <c r="E235" s="47">
        <v>205.91</v>
      </c>
      <c r="F235" s="47">
        <v>4999.49</v>
      </c>
      <c r="G235" s="69" t="s">
        <v>520</v>
      </c>
      <c r="H235" s="70">
        <v>195.89</v>
      </c>
      <c r="I235" s="70">
        <v>5702.36</v>
      </c>
      <c r="J235" s="40">
        <f t="shared" si="17"/>
        <v>4.83</v>
      </c>
      <c r="K235" s="41">
        <f t="shared" si="18"/>
        <v>-10.02</v>
      </c>
      <c r="L235" s="41">
        <f t="shared" si="19"/>
        <v>702.87</v>
      </c>
      <c r="M235" s="68" t="s">
        <v>166</v>
      </c>
    </row>
    <row r="236" ht="46.5" customHeight="1" spans="1:13">
      <c r="A236" s="44" t="s">
        <v>521</v>
      </c>
      <c r="B236" s="45" t="s">
        <v>273</v>
      </c>
      <c r="C236" s="44" t="s">
        <v>76</v>
      </c>
      <c r="D236" s="46" t="s">
        <v>522</v>
      </c>
      <c r="E236" s="47">
        <v>140.06</v>
      </c>
      <c r="F236" s="47">
        <v>4522.54</v>
      </c>
      <c r="G236" s="69" t="s">
        <v>523</v>
      </c>
      <c r="H236" s="70">
        <v>135.86</v>
      </c>
      <c r="I236" s="70">
        <v>3963.04</v>
      </c>
      <c r="J236" s="40">
        <f t="shared" si="17"/>
        <v>-3.12</v>
      </c>
      <c r="K236" s="41">
        <f t="shared" si="18"/>
        <v>-4.19999999999999</v>
      </c>
      <c r="L236" s="41">
        <f t="shared" si="19"/>
        <v>-559.5</v>
      </c>
      <c r="M236" s="68" t="s">
        <v>166</v>
      </c>
    </row>
    <row r="237" ht="46.5" customHeight="1" spans="1:13">
      <c r="A237" s="44" t="s">
        <v>524</v>
      </c>
      <c r="B237" s="45" t="s">
        <v>277</v>
      </c>
      <c r="C237" s="44" t="s">
        <v>76</v>
      </c>
      <c r="D237" s="46" t="s">
        <v>525</v>
      </c>
      <c r="E237" s="47">
        <v>105.7</v>
      </c>
      <c r="F237" s="47">
        <v>52.85</v>
      </c>
      <c r="G237" s="69" t="s">
        <v>525</v>
      </c>
      <c r="H237" s="70">
        <v>101.04</v>
      </c>
      <c r="I237" s="70">
        <v>50.52</v>
      </c>
      <c r="J237" s="40">
        <f t="shared" si="17"/>
        <v>0</v>
      </c>
      <c r="K237" s="41">
        <f t="shared" si="18"/>
        <v>-4.66</v>
      </c>
      <c r="L237" s="41">
        <f t="shared" si="19"/>
        <v>-2.33</v>
      </c>
      <c r="M237" s="68" t="s">
        <v>166</v>
      </c>
    </row>
    <row r="238" ht="46.5" customHeight="1" spans="1:13">
      <c r="A238" s="44" t="s">
        <v>526</v>
      </c>
      <c r="B238" s="45" t="s">
        <v>527</v>
      </c>
      <c r="C238" s="44" t="s">
        <v>76</v>
      </c>
      <c r="D238" s="46" t="s">
        <v>528</v>
      </c>
      <c r="E238" s="47">
        <v>80.62</v>
      </c>
      <c r="F238" s="47">
        <v>125.77</v>
      </c>
      <c r="G238" s="69" t="s">
        <v>529</v>
      </c>
      <c r="H238" s="70">
        <v>76.12</v>
      </c>
      <c r="I238" s="70">
        <v>471.94</v>
      </c>
      <c r="J238" s="40">
        <f t="shared" si="17"/>
        <v>4.64</v>
      </c>
      <c r="K238" s="41">
        <f t="shared" si="18"/>
        <v>-4.5</v>
      </c>
      <c r="L238" s="41">
        <f t="shared" si="19"/>
        <v>346.17</v>
      </c>
      <c r="M238" s="68" t="s">
        <v>166</v>
      </c>
    </row>
    <row r="239" ht="24" customHeight="1" spans="1:13">
      <c r="A239" s="44" t="s">
        <v>530</v>
      </c>
      <c r="B239" s="45" t="s">
        <v>345</v>
      </c>
      <c r="C239" s="44" t="s">
        <v>21</v>
      </c>
      <c r="D239" s="46" t="s">
        <v>531</v>
      </c>
      <c r="E239" s="47">
        <v>11.73</v>
      </c>
      <c r="F239" s="47">
        <v>242.22</v>
      </c>
      <c r="G239" s="69" t="s">
        <v>532</v>
      </c>
      <c r="H239" s="70">
        <v>11.72</v>
      </c>
      <c r="I239" s="70">
        <v>311.99</v>
      </c>
      <c r="J239" s="40">
        <f t="shared" si="17"/>
        <v>5.97</v>
      </c>
      <c r="K239" s="41">
        <f t="shared" si="18"/>
        <v>-0.00999999999999979</v>
      </c>
      <c r="L239" s="41">
        <f t="shared" si="19"/>
        <v>69.77</v>
      </c>
      <c r="M239" s="68"/>
    </row>
    <row r="240" ht="18" customHeight="1" spans="1:13">
      <c r="A240" s="56" t="s">
        <v>533</v>
      </c>
      <c r="B240" s="57" t="s">
        <v>284</v>
      </c>
      <c r="C240" s="56" t="s">
        <v>124</v>
      </c>
      <c r="D240" s="58" t="s">
        <v>534</v>
      </c>
      <c r="E240" s="59">
        <v>21.32</v>
      </c>
      <c r="F240" s="59">
        <v>535.98</v>
      </c>
      <c r="G240" s="77" t="s">
        <v>535</v>
      </c>
      <c r="H240" s="78">
        <v>21.28</v>
      </c>
      <c r="I240" s="78">
        <v>1657.29</v>
      </c>
      <c r="J240" s="40">
        <f t="shared" si="17"/>
        <v>52.74</v>
      </c>
      <c r="K240" s="41">
        <f t="shared" si="18"/>
        <v>-0.0399999999999991</v>
      </c>
      <c r="L240" s="41">
        <f t="shared" si="19"/>
        <v>1121.31</v>
      </c>
      <c r="M240" s="68"/>
    </row>
    <row r="241" ht="36" customHeight="1" spans="1:13">
      <c r="A241" s="44" t="s">
        <v>536</v>
      </c>
      <c r="B241" s="45" t="s">
        <v>537</v>
      </c>
      <c r="C241" s="44" t="s">
        <v>124</v>
      </c>
      <c r="D241" s="46" t="s">
        <v>534</v>
      </c>
      <c r="E241" s="47">
        <v>2.99</v>
      </c>
      <c r="F241" s="47">
        <v>75.17</v>
      </c>
      <c r="G241" s="69" t="s">
        <v>535</v>
      </c>
      <c r="H241" s="70">
        <v>2.98</v>
      </c>
      <c r="I241" s="70">
        <v>232.08</v>
      </c>
      <c r="J241" s="40">
        <f t="shared" si="17"/>
        <v>52.74</v>
      </c>
      <c r="K241" s="41">
        <f t="shared" si="18"/>
        <v>-0.0100000000000002</v>
      </c>
      <c r="L241" s="41">
        <f t="shared" si="19"/>
        <v>156.91</v>
      </c>
      <c r="M241" s="68"/>
    </row>
    <row r="242" ht="36" customHeight="1" spans="1:13">
      <c r="A242" s="44" t="s">
        <v>538</v>
      </c>
      <c r="B242" s="45" t="s">
        <v>539</v>
      </c>
      <c r="C242" s="44" t="s">
        <v>111</v>
      </c>
      <c r="D242" s="46" t="s">
        <v>47</v>
      </c>
      <c r="E242" s="47">
        <v>1351.15</v>
      </c>
      <c r="F242" s="47">
        <v>12160.35</v>
      </c>
      <c r="G242" s="69" t="s">
        <v>55</v>
      </c>
      <c r="H242" s="70">
        <v>1349.91</v>
      </c>
      <c r="I242" s="70">
        <v>16198.92</v>
      </c>
      <c r="J242" s="40">
        <f t="shared" si="17"/>
        <v>3</v>
      </c>
      <c r="K242" s="41">
        <f t="shared" si="18"/>
        <v>-1.24000000000001</v>
      </c>
      <c r="L242" s="41">
        <f t="shared" si="19"/>
        <v>4038.57</v>
      </c>
      <c r="M242" s="68" t="s">
        <v>101</v>
      </c>
    </row>
    <row r="243" ht="36" customHeight="1" spans="1:13">
      <c r="A243" s="44" t="s">
        <v>540</v>
      </c>
      <c r="B243" s="45" t="s">
        <v>541</v>
      </c>
      <c r="C243" s="44" t="s">
        <v>111</v>
      </c>
      <c r="D243" s="46" t="s">
        <v>16</v>
      </c>
      <c r="E243" s="47">
        <v>908.66</v>
      </c>
      <c r="F243" s="47">
        <v>908.66</v>
      </c>
      <c r="G243" s="69" t="s">
        <v>49</v>
      </c>
      <c r="H243" s="70">
        <v>907.52</v>
      </c>
      <c r="I243" s="70">
        <v>9075.2</v>
      </c>
      <c r="J243" s="40">
        <f t="shared" si="17"/>
        <v>9</v>
      </c>
      <c r="K243" s="41">
        <f t="shared" si="18"/>
        <v>-1.13999999999999</v>
      </c>
      <c r="L243" s="41">
        <f t="shared" si="19"/>
        <v>8166.54</v>
      </c>
      <c r="M243" s="68" t="s">
        <v>101</v>
      </c>
    </row>
    <row r="244" ht="36" customHeight="1" spans="1:13">
      <c r="A244" s="44" t="s">
        <v>542</v>
      </c>
      <c r="B244" s="45" t="s">
        <v>543</v>
      </c>
      <c r="C244" s="44" t="s">
        <v>111</v>
      </c>
      <c r="D244" s="46" t="s">
        <v>19</v>
      </c>
      <c r="E244" s="47">
        <v>503.47</v>
      </c>
      <c r="F244" s="47">
        <v>1006.94</v>
      </c>
      <c r="G244" s="69" t="s">
        <v>26</v>
      </c>
      <c r="H244" s="70">
        <v>502.52</v>
      </c>
      <c r="I244" s="70">
        <v>2010.08</v>
      </c>
      <c r="J244" s="40">
        <f t="shared" si="17"/>
        <v>2</v>
      </c>
      <c r="K244" s="41">
        <f t="shared" si="18"/>
        <v>-0.950000000000045</v>
      </c>
      <c r="L244" s="41">
        <f t="shared" si="19"/>
        <v>1003.14</v>
      </c>
      <c r="M244" s="68" t="s">
        <v>101</v>
      </c>
    </row>
    <row r="245" ht="36" customHeight="1" spans="1:13">
      <c r="A245" s="44" t="s">
        <v>544</v>
      </c>
      <c r="B245" s="45" t="s">
        <v>545</v>
      </c>
      <c r="C245" s="44" t="s">
        <v>111</v>
      </c>
      <c r="D245" s="46" t="s">
        <v>26</v>
      </c>
      <c r="E245" s="47">
        <v>503.47</v>
      </c>
      <c r="F245" s="47">
        <v>2013.88</v>
      </c>
      <c r="G245" s="48"/>
      <c r="H245" s="49"/>
      <c r="I245" s="83">
        <f>G245*H245</f>
        <v>0</v>
      </c>
      <c r="J245" s="40">
        <f t="shared" si="17"/>
        <v>-4</v>
      </c>
      <c r="K245" s="41">
        <f t="shared" si="18"/>
        <v>-503.47</v>
      </c>
      <c r="L245" s="41">
        <f t="shared" si="19"/>
        <v>-2013.88</v>
      </c>
      <c r="M245" s="68" t="s">
        <v>109</v>
      </c>
    </row>
    <row r="246" ht="36" customHeight="1" spans="1:13">
      <c r="A246" s="44" t="s">
        <v>546</v>
      </c>
      <c r="B246" s="45" t="s">
        <v>547</v>
      </c>
      <c r="C246" s="44" t="s">
        <v>111</v>
      </c>
      <c r="D246" s="46" t="s">
        <v>19</v>
      </c>
      <c r="E246" s="47">
        <v>1696.63</v>
      </c>
      <c r="F246" s="47">
        <v>3393.26</v>
      </c>
      <c r="G246" s="69" t="s">
        <v>19</v>
      </c>
      <c r="H246" s="70">
        <v>1695.39</v>
      </c>
      <c r="I246" s="70">
        <v>3390.78</v>
      </c>
      <c r="J246" s="40">
        <f t="shared" si="17"/>
        <v>0</v>
      </c>
      <c r="K246" s="41">
        <f t="shared" si="18"/>
        <v>-1.24000000000001</v>
      </c>
      <c r="L246" s="41">
        <f t="shared" si="19"/>
        <v>-2.48000000000002</v>
      </c>
      <c r="M246" s="68"/>
    </row>
    <row r="247" ht="36" customHeight="1" spans="1:13">
      <c r="A247" s="44" t="s">
        <v>548</v>
      </c>
      <c r="B247" s="45" t="s">
        <v>549</v>
      </c>
      <c r="C247" s="44" t="s">
        <v>111</v>
      </c>
      <c r="D247" s="46" t="s">
        <v>19</v>
      </c>
      <c r="E247" s="47">
        <v>874.64</v>
      </c>
      <c r="F247" s="47">
        <v>1749.28</v>
      </c>
      <c r="G247" s="69" t="s">
        <v>19</v>
      </c>
      <c r="H247" s="70">
        <v>873.5</v>
      </c>
      <c r="I247" s="70">
        <v>1747</v>
      </c>
      <c r="J247" s="40">
        <f t="shared" si="17"/>
        <v>0</v>
      </c>
      <c r="K247" s="41">
        <f t="shared" si="18"/>
        <v>-1.13999999999999</v>
      </c>
      <c r="L247" s="41">
        <f t="shared" si="19"/>
        <v>-2.27999999999997</v>
      </c>
      <c r="M247" s="68"/>
    </row>
    <row r="248" ht="36" customHeight="1" spans="1:13">
      <c r="A248" s="44" t="s">
        <v>550</v>
      </c>
      <c r="B248" s="45" t="s">
        <v>551</v>
      </c>
      <c r="C248" s="44" t="s">
        <v>111</v>
      </c>
      <c r="D248" s="46" t="s">
        <v>19</v>
      </c>
      <c r="E248" s="47">
        <v>543.87</v>
      </c>
      <c r="F248" s="47">
        <v>1087.74</v>
      </c>
      <c r="G248" s="82"/>
      <c r="H248" s="83"/>
      <c r="I248" s="83"/>
      <c r="J248" s="40">
        <f t="shared" si="17"/>
        <v>-2</v>
      </c>
      <c r="K248" s="41">
        <f t="shared" si="18"/>
        <v>-543.87</v>
      </c>
      <c r="L248" s="41">
        <f t="shared" si="19"/>
        <v>-1087.74</v>
      </c>
      <c r="M248" s="68" t="s">
        <v>109</v>
      </c>
    </row>
    <row r="249" ht="36" customHeight="1" spans="1:13">
      <c r="A249" s="44" t="s">
        <v>552</v>
      </c>
      <c r="B249" s="45" t="s">
        <v>553</v>
      </c>
      <c r="C249" s="44" t="s">
        <v>111</v>
      </c>
      <c r="D249" s="46" t="s">
        <v>26</v>
      </c>
      <c r="E249" s="47">
        <v>327.7</v>
      </c>
      <c r="F249" s="47">
        <v>1310.8</v>
      </c>
      <c r="G249" s="82"/>
      <c r="H249" s="83"/>
      <c r="I249" s="83"/>
      <c r="J249" s="40">
        <f t="shared" si="17"/>
        <v>-4</v>
      </c>
      <c r="K249" s="41">
        <f t="shared" si="18"/>
        <v>-327.7</v>
      </c>
      <c r="L249" s="41">
        <f t="shared" si="19"/>
        <v>-1310.8</v>
      </c>
      <c r="M249" s="68" t="s">
        <v>109</v>
      </c>
    </row>
    <row r="250" ht="36" customHeight="1" spans="1:13">
      <c r="A250" s="44" t="s">
        <v>554</v>
      </c>
      <c r="B250" s="45" t="s">
        <v>555</v>
      </c>
      <c r="C250" s="44" t="s">
        <v>111</v>
      </c>
      <c r="D250" s="46" t="s">
        <v>19</v>
      </c>
      <c r="E250" s="47">
        <v>1008.11</v>
      </c>
      <c r="F250" s="47">
        <v>2016.22</v>
      </c>
      <c r="G250" s="48"/>
      <c r="H250" s="49"/>
      <c r="I250" s="71"/>
      <c r="J250" s="40">
        <f t="shared" si="17"/>
        <v>-2</v>
      </c>
      <c r="K250" s="41">
        <f t="shared" si="18"/>
        <v>-1008.11</v>
      </c>
      <c r="L250" s="41">
        <f t="shared" si="19"/>
        <v>-2016.22</v>
      </c>
      <c r="M250" s="68" t="s">
        <v>109</v>
      </c>
    </row>
    <row r="251" ht="36" customHeight="1" spans="1:13">
      <c r="A251" s="44" t="s">
        <v>556</v>
      </c>
      <c r="B251" s="45" t="s">
        <v>557</v>
      </c>
      <c r="C251" s="44" t="s">
        <v>111</v>
      </c>
      <c r="D251" s="46" t="s">
        <v>19</v>
      </c>
      <c r="E251" s="47">
        <v>945.55</v>
      </c>
      <c r="F251" s="47">
        <v>1891.1</v>
      </c>
      <c r="G251" s="69" t="s">
        <v>16</v>
      </c>
      <c r="H251" s="70">
        <v>944.31</v>
      </c>
      <c r="I251" s="70">
        <v>944.31</v>
      </c>
      <c r="J251" s="40">
        <f t="shared" si="17"/>
        <v>-1</v>
      </c>
      <c r="K251" s="41">
        <f t="shared" si="18"/>
        <v>-1.24000000000001</v>
      </c>
      <c r="L251" s="41">
        <f t="shared" si="19"/>
        <v>-946.79</v>
      </c>
      <c r="M251" s="68" t="s">
        <v>228</v>
      </c>
    </row>
    <row r="252" ht="36" customHeight="1" spans="1:13">
      <c r="A252" s="44" t="s">
        <v>558</v>
      </c>
      <c r="B252" s="45" t="s">
        <v>559</v>
      </c>
      <c r="C252" s="44" t="s">
        <v>111</v>
      </c>
      <c r="D252" s="46" t="s">
        <v>23</v>
      </c>
      <c r="E252" s="47">
        <v>671.85</v>
      </c>
      <c r="F252" s="47">
        <v>2015.55</v>
      </c>
      <c r="G252" s="69" t="s">
        <v>16</v>
      </c>
      <c r="H252" s="70">
        <v>681.62</v>
      </c>
      <c r="I252" s="70">
        <v>681.62</v>
      </c>
      <c r="J252" s="40">
        <f t="shared" si="17"/>
        <v>-2</v>
      </c>
      <c r="K252" s="41">
        <f t="shared" si="18"/>
        <v>9.76999999999998</v>
      </c>
      <c r="L252" s="41">
        <f t="shared" si="19"/>
        <v>-1333.93</v>
      </c>
      <c r="M252" s="68" t="s">
        <v>228</v>
      </c>
    </row>
    <row r="253" ht="36" customHeight="1" spans="1:13">
      <c r="A253" s="44" t="s">
        <v>560</v>
      </c>
      <c r="B253" s="45" t="s">
        <v>561</v>
      </c>
      <c r="C253" s="44" t="s">
        <v>111</v>
      </c>
      <c r="D253" s="46" t="s">
        <v>23</v>
      </c>
      <c r="E253" s="47">
        <v>432.01</v>
      </c>
      <c r="F253" s="47">
        <v>1296.03</v>
      </c>
      <c r="G253" s="82"/>
      <c r="H253" s="83"/>
      <c r="I253" s="50"/>
      <c r="J253" s="40">
        <f t="shared" si="17"/>
        <v>-3</v>
      </c>
      <c r="K253" s="41">
        <f t="shared" si="18"/>
        <v>-432.01</v>
      </c>
      <c r="L253" s="41">
        <f t="shared" si="19"/>
        <v>-1296.03</v>
      </c>
      <c r="M253" s="68" t="s">
        <v>228</v>
      </c>
    </row>
    <row r="254" ht="36" customHeight="1" spans="1:13">
      <c r="A254" s="44"/>
      <c r="B254" s="73" t="s">
        <v>562</v>
      </c>
      <c r="C254" s="74" t="s">
        <v>111</v>
      </c>
      <c r="D254" s="46"/>
      <c r="E254" s="47"/>
      <c r="F254" s="47"/>
      <c r="G254" s="69" t="s">
        <v>16</v>
      </c>
      <c r="H254" s="70">
        <v>812.33</v>
      </c>
      <c r="I254" s="70">
        <v>812.33</v>
      </c>
      <c r="J254" s="40">
        <f t="shared" si="17"/>
        <v>1</v>
      </c>
      <c r="K254" s="41">
        <f t="shared" si="18"/>
        <v>812.33</v>
      </c>
      <c r="L254" s="41">
        <f t="shared" si="19"/>
        <v>812.33</v>
      </c>
      <c r="M254" s="68" t="s">
        <v>122</v>
      </c>
    </row>
    <row r="255" ht="36" customHeight="1" spans="1:13">
      <c r="A255" s="44" t="s">
        <v>563</v>
      </c>
      <c r="B255" s="45" t="s">
        <v>564</v>
      </c>
      <c r="C255" s="44" t="s">
        <v>111</v>
      </c>
      <c r="D255" s="46" t="s">
        <v>26</v>
      </c>
      <c r="E255" s="47">
        <v>2655.13</v>
      </c>
      <c r="F255" s="47">
        <v>10620.52</v>
      </c>
      <c r="G255" s="48"/>
      <c r="H255" s="49"/>
      <c r="I255" s="71"/>
      <c r="J255" s="40">
        <f t="shared" si="17"/>
        <v>-4</v>
      </c>
      <c r="K255" s="41">
        <f t="shared" si="18"/>
        <v>-2655.13</v>
      </c>
      <c r="L255" s="41">
        <f t="shared" si="19"/>
        <v>-10620.52</v>
      </c>
      <c r="M255" s="68" t="s">
        <v>109</v>
      </c>
    </row>
    <row r="256" ht="36" customHeight="1" spans="1:13">
      <c r="A256" s="44"/>
      <c r="B256" s="73" t="s">
        <v>565</v>
      </c>
      <c r="C256" s="74" t="s">
        <v>111</v>
      </c>
      <c r="D256" s="46"/>
      <c r="E256" s="47"/>
      <c r="F256" s="47"/>
      <c r="G256" s="69" t="s">
        <v>16</v>
      </c>
      <c r="H256" s="70">
        <v>776.13</v>
      </c>
      <c r="I256" s="70">
        <v>776.13</v>
      </c>
      <c r="J256" s="40">
        <f t="shared" si="17"/>
        <v>1</v>
      </c>
      <c r="K256" s="41">
        <f t="shared" si="18"/>
        <v>776.13</v>
      </c>
      <c r="L256" s="41">
        <f t="shared" si="19"/>
        <v>776.13</v>
      </c>
      <c r="M256" s="68" t="s">
        <v>122</v>
      </c>
    </row>
    <row r="257" ht="36" customHeight="1" spans="1:13">
      <c r="A257" s="44"/>
      <c r="B257" s="73" t="s">
        <v>566</v>
      </c>
      <c r="C257" s="74" t="s">
        <v>111</v>
      </c>
      <c r="D257" s="46"/>
      <c r="E257" s="47"/>
      <c r="F257" s="47"/>
      <c r="G257" s="69" t="s">
        <v>16</v>
      </c>
      <c r="H257" s="70">
        <v>467.69</v>
      </c>
      <c r="I257" s="70">
        <v>467.69</v>
      </c>
      <c r="J257" s="40">
        <f t="shared" si="17"/>
        <v>1</v>
      </c>
      <c r="K257" s="41">
        <f t="shared" si="18"/>
        <v>467.69</v>
      </c>
      <c r="L257" s="41">
        <f t="shared" si="19"/>
        <v>467.69</v>
      </c>
      <c r="M257" s="68" t="s">
        <v>122</v>
      </c>
    </row>
    <row r="258" ht="36" customHeight="1" spans="1:13">
      <c r="A258" s="44" t="s">
        <v>567</v>
      </c>
      <c r="B258" s="45" t="s">
        <v>568</v>
      </c>
      <c r="C258" s="44" t="s">
        <v>111</v>
      </c>
      <c r="D258" s="46" t="s">
        <v>19</v>
      </c>
      <c r="E258" s="47">
        <v>1043.48</v>
      </c>
      <c r="F258" s="47">
        <v>2086.96</v>
      </c>
      <c r="G258" s="69" t="s">
        <v>35</v>
      </c>
      <c r="H258" s="70">
        <v>656.06</v>
      </c>
      <c r="I258" s="70">
        <v>3936.36</v>
      </c>
      <c r="J258" s="40">
        <f t="shared" si="17"/>
        <v>4</v>
      </c>
      <c r="K258" s="41">
        <f t="shared" si="18"/>
        <v>-387.42</v>
      </c>
      <c r="L258" s="41">
        <f t="shared" si="19"/>
        <v>1849.4</v>
      </c>
      <c r="M258" s="68" t="s">
        <v>197</v>
      </c>
    </row>
    <row r="259" ht="36" customHeight="1" spans="1:13">
      <c r="A259" s="44" t="s">
        <v>569</v>
      </c>
      <c r="B259" s="45" t="s">
        <v>570</v>
      </c>
      <c r="C259" s="44" t="s">
        <v>111</v>
      </c>
      <c r="D259" s="46" t="s">
        <v>19</v>
      </c>
      <c r="E259" s="47">
        <v>692.43</v>
      </c>
      <c r="F259" s="47">
        <v>1384.86</v>
      </c>
      <c r="G259" s="69" t="s">
        <v>19</v>
      </c>
      <c r="H259" s="70">
        <v>437.62</v>
      </c>
      <c r="I259" s="70">
        <v>875.24</v>
      </c>
      <c r="J259" s="40">
        <f t="shared" si="17"/>
        <v>0</v>
      </c>
      <c r="K259" s="41">
        <f t="shared" si="18"/>
        <v>-254.81</v>
      </c>
      <c r="L259" s="41">
        <f t="shared" si="19"/>
        <v>-509.62</v>
      </c>
      <c r="M259" s="68" t="s">
        <v>166</v>
      </c>
    </row>
    <row r="260" ht="36" customHeight="1" spans="1:13">
      <c r="A260" s="44" t="s">
        <v>571</v>
      </c>
      <c r="B260" s="45" t="s">
        <v>572</v>
      </c>
      <c r="C260" s="44" t="s">
        <v>111</v>
      </c>
      <c r="D260" s="46" t="s">
        <v>19</v>
      </c>
      <c r="E260" s="47">
        <v>1750.75</v>
      </c>
      <c r="F260" s="47">
        <v>3501.5</v>
      </c>
      <c r="G260" s="69" t="s">
        <v>19</v>
      </c>
      <c r="H260" s="70">
        <v>1544.58</v>
      </c>
      <c r="I260" s="70">
        <v>3089.16</v>
      </c>
      <c r="J260" s="40">
        <f t="shared" si="17"/>
        <v>0</v>
      </c>
      <c r="K260" s="41">
        <f t="shared" si="18"/>
        <v>-206.17</v>
      </c>
      <c r="L260" s="41">
        <f t="shared" ref="L260:L283" si="20">I260-F260</f>
        <v>-412.34</v>
      </c>
      <c r="M260" s="68" t="s">
        <v>166</v>
      </c>
    </row>
    <row r="261" ht="36" customHeight="1" spans="1:13">
      <c r="A261" s="44" t="s">
        <v>573</v>
      </c>
      <c r="B261" s="45" t="s">
        <v>574</v>
      </c>
      <c r="C261" s="44" t="s">
        <v>111</v>
      </c>
      <c r="D261" s="46" t="s">
        <v>19</v>
      </c>
      <c r="E261" s="47">
        <v>1290.13</v>
      </c>
      <c r="F261" s="47">
        <v>2580.26</v>
      </c>
      <c r="G261" s="69" t="s">
        <v>19</v>
      </c>
      <c r="H261" s="70">
        <v>1289</v>
      </c>
      <c r="I261" s="70">
        <v>2578</v>
      </c>
      <c r="J261" s="40">
        <f t="shared" si="17"/>
        <v>0</v>
      </c>
      <c r="K261" s="41">
        <f t="shared" si="18"/>
        <v>-1.13000000000011</v>
      </c>
      <c r="L261" s="41">
        <f t="shared" si="20"/>
        <v>-2.26000000000022</v>
      </c>
      <c r="M261" s="68" t="s">
        <v>166</v>
      </c>
    </row>
    <row r="262" ht="36" customHeight="1" spans="1:13">
      <c r="A262" s="44"/>
      <c r="B262" s="73" t="s">
        <v>575</v>
      </c>
      <c r="C262" s="74" t="s">
        <v>111</v>
      </c>
      <c r="D262" s="46"/>
      <c r="E262" s="47"/>
      <c r="F262" s="47"/>
      <c r="G262" s="69" t="s">
        <v>16</v>
      </c>
      <c r="H262" s="70">
        <v>2352.18</v>
      </c>
      <c r="I262" s="70">
        <v>2352.18</v>
      </c>
      <c r="J262" s="40">
        <f t="shared" si="17"/>
        <v>1</v>
      </c>
      <c r="K262" s="41">
        <f t="shared" si="18"/>
        <v>2352.18</v>
      </c>
      <c r="L262" s="41">
        <f t="shared" si="20"/>
        <v>2352.18</v>
      </c>
      <c r="M262" s="68" t="s">
        <v>122</v>
      </c>
    </row>
    <row r="263" ht="36" customHeight="1" spans="1:13">
      <c r="A263" s="44"/>
      <c r="B263" s="73" t="s">
        <v>576</v>
      </c>
      <c r="C263" s="74" t="s">
        <v>111</v>
      </c>
      <c r="D263" s="46"/>
      <c r="E263" s="47"/>
      <c r="F263" s="47"/>
      <c r="G263" s="69" t="s">
        <v>16</v>
      </c>
      <c r="H263" s="70">
        <v>1768.06</v>
      </c>
      <c r="I263" s="70">
        <v>1768.06</v>
      </c>
      <c r="J263" s="40">
        <f t="shared" si="17"/>
        <v>1</v>
      </c>
      <c r="K263" s="41">
        <f t="shared" si="18"/>
        <v>1768.06</v>
      </c>
      <c r="L263" s="41">
        <f t="shared" si="20"/>
        <v>1768.06</v>
      </c>
      <c r="M263" s="68" t="s">
        <v>122</v>
      </c>
    </row>
    <row r="264" ht="36" customHeight="1" spans="1:13">
      <c r="A264" s="44"/>
      <c r="B264" s="73" t="s">
        <v>577</v>
      </c>
      <c r="C264" s="74" t="s">
        <v>51</v>
      </c>
      <c r="D264" s="46"/>
      <c r="E264" s="47"/>
      <c r="F264" s="47"/>
      <c r="G264" s="69" t="s">
        <v>26</v>
      </c>
      <c r="H264" s="70">
        <v>271.74</v>
      </c>
      <c r="I264" s="70">
        <v>1086.96</v>
      </c>
      <c r="J264" s="40">
        <f t="shared" si="17"/>
        <v>4</v>
      </c>
      <c r="K264" s="41">
        <f t="shared" si="18"/>
        <v>271.74</v>
      </c>
      <c r="L264" s="41">
        <f t="shared" si="20"/>
        <v>1086.96</v>
      </c>
      <c r="M264" s="68" t="s">
        <v>122</v>
      </c>
    </row>
    <row r="265" ht="24" customHeight="1" spans="1:13">
      <c r="A265" s="44" t="s">
        <v>578</v>
      </c>
      <c r="B265" s="45" t="s">
        <v>579</v>
      </c>
      <c r="C265" s="44" t="s">
        <v>111</v>
      </c>
      <c r="D265" s="46" t="s">
        <v>16</v>
      </c>
      <c r="E265" s="47">
        <v>1000.83</v>
      </c>
      <c r="F265" s="47">
        <v>1000.83</v>
      </c>
      <c r="G265" s="82">
        <v>1</v>
      </c>
      <c r="H265" s="83">
        <v>258.92</v>
      </c>
      <c r="I265" s="83">
        <f>G265*H265</f>
        <v>258.92</v>
      </c>
      <c r="J265" s="40">
        <f t="shared" si="17"/>
        <v>0</v>
      </c>
      <c r="K265" s="41">
        <f t="shared" si="18"/>
        <v>-741.91</v>
      </c>
      <c r="L265" s="41">
        <f t="shared" si="20"/>
        <v>-741.91</v>
      </c>
      <c r="M265" s="68" t="s">
        <v>166</v>
      </c>
    </row>
    <row r="266" ht="24" customHeight="1" spans="1:13">
      <c r="A266" s="44" t="s">
        <v>580</v>
      </c>
      <c r="B266" s="45" t="s">
        <v>581</v>
      </c>
      <c r="C266" s="44" t="s">
        <v>111</v>
      </c>
      <c r="D266" s="46" t="s">
        <v>16</v>
      </c>
      <c r="E266" s="47">
        <v>820.89</v>
      </c>
      <c r="F266" s="47">
        <v>820.89</v>
      </c>
      <c r="G266" s="82">
        <v>1</v>
      </c>
      <c r="H266" s="83">
        <v>258.92</v>
      </c>
      <c r="I266" s="83">
        <f>G266*H266</f>
        <v>258.92</v>
      </c>
      <c r="J266" s="40">
        <f t="shared" si="17"/>
        <v>0</v>
      </c>
      <c r="K266" s="41">
        <f t="shared" si="18"/>
        <v>-561.97</v>
      </c>
      <c r="L266" s="41">
        <f t="shared" si="20"/>
        <v>-561.97</v>
      </c>
      <c r="M266" s="68" t="s">
        <v>166</v>
      </c>
    </row>
    <row r="267" ht="24" customHeight="1" spans="1:13">
      <c r="A267" s="44" t="s">
        <v>582</v>
      </c>
      <c r="B267" s="45" t="s">
        <v>583</v>
      </c>
      <c r="C267" s="44" t="s">
        <v>111</v>
      </c>
      <c r="D267" s="46" t="s">
        <v>26</v>
      </c>
      <c r="E267" s="47">
        <v>414.2</v>
      </c>
      <c r="F267" s="47">
        <v>1656.8</v>
      </c>
      <c r="G267" s="82" t="s">
        <v>26</v>
      </c>
      <c r="H267" s="83">
        <v>94.54</v>
      </c>
      <c r="I267" s="83">
        <f>G267*H267</f>
        <v>378.16</v>
      </c>
      <c r="J267" s="40">
        <f t="shared" si="17"/>
        <v>0</v>
      </c>
      <c r="K267" s="41">
        <f t="shared" si="18"/>
        <v>-319.66</v>
      </c>
      <c r="L267" s="41">
        <f t="shared" si="20"/>
        <v>-1278.64</v>
      </c>
      <c r="M267" s="68" t="s">
        <v>166</v>
      </c>
    </row>
    <row r="268" ht="24" customHeight="1" spans="1:13">
      <c r="A268" s="44" t="s">
        <v>584</v>
      </c>
      <c r="B268" s="45" t="s">
        <v>585</v>
      </c>
      <c r="C268" s="44" t="s">
        <v>43</v>
      </c>
      <c r="D268" s="46" t="s">
        <v>26</v>
      </c>
      <c r="E268" s="47">
        <v>1301.48</v>
      </c>
      <c r="F268" s="47">
        <v>5205.92</v>
      </c>
      <c r="G268" s="48"/>
      <c r="H268" s="49"/>
      <c r="I268" s="71"/>
      <c r="J268" s="40">
        <f t="shared" ref="J268:J278" si="21">G268-D268</f>
        <v>-4</v>
      </c>
      <c r="K268" s="41">
        <f t="shared" ref="K268:K278" si="22">H268-E268</f>
        <v>-1301.48</v>
      </c>
      <c r="L268" s="41">
        <f t="shared" si="20"/>
        <v>-5205.92</v>
      </c>
      <c r="M268" s="68" t="s">
        <v>586</v>
      </c>
    </row>
    <row r="269" ht="24" customHeight="1" spans="1:13">
      <c r="A269" s="44"/>
      <c r="B269" s="79" t="s">
        <v>587</v>
      </c>
      <c r="C269" s="80" t="s">
        <v>43</v>
      </c>
      <c r="D269" s="46"/>
      <c r="E269" s="47"/>
      <c r="F269" s="47"/>
      <c r="G269" s="77" t="s">
        <v>19</v>
      </c>
      <c r="H269" s="78">
        <v>478.17</v>
      </c>
      <c r="I269" s="78">
        <v>956.34</v>
      </c>
      <c r="J269" s="40">
        <f t="shared" si="21"/>
        <v>2</v>
      </c>
      <c r="K269" s="41">
        <f t="shared" si="22"/>
        <v>478.17</v>
      </c>
      <c r="L269" s="41">
        <f t="shared" si="20"/>
        <v>956.34</v>
      </c>
      <c r="M269" s="68"/>
    </row>
    <row r="270" ht="24" customHeight="1" spans="1:13">
      <c r="A270" s="44"/>
      <c r="B270" s="79" t="s">
        <v>588</v>
      </c>
      <c r="C270" s="80" t="s">
        <v>43</v>
      </c>
      <c r="D270" s="46"/>
      <c r="E270" s="47"/>
      <c r="F270" s="47"/>
      <c r="G270" s="77" t="s">
        <v>19</v>
      </c>
      <c r="H270" s="78">
        <v>482.55</v>
      </c>
      <c r="I270" s="78">
        <v>965.1</v>
      </c>
      <c r="J270" s="40">
        <f t="shared" si="21"/>
        <v>2</v>
      </c>
      <c r="K270" s="41">
        <f t="shared" si="22"/>
        <v>482.55</v>
      </c>
      <c r="L270" s="41">
        <f t="shared" si="20"/>
        <v>965.1</v>
      </c>
      <c r="M270" s="68"/>
    </row>
    <row r="271" ht="18" customHeight="1" spans="1:13">
      <c r="A271" s="56" t="s">
        <v>589</v>
      </c>
      <c r="B271" s="57" t="s">
        <v>295</v>
      </c>
      <c r="C271" s="56" t="s">
        <v>43</v>
      </c>
      <c r="D271" s="58" t="s">
        <v>49</v>
      </c>
      <c r="E271" s="59">
        <v>185.16</v>
      </c>
      <c r="F271" s="59">
        <v>1851.6</v>
      </c>
      <c r="G271" s="69" t="s">
        <v>44</v>
      </c>
      <c r="H271" s="70">
        <v>162.26</v>
      </c>
      <c r="I271" s="70">
        <v>1298.08</v>
      </c>
      <c r="J271" s="40">
        <f t="shared" si="21"/>
        <v>-2</v>
      </c>
      <c r="K271" s="41">
        <f t="shared" si="22"/>
        <v>-22.9</v>
      </c>
      <c r="L271" s="41">
        <f t="shared" si="20"/>
        <v>-553.52</v>
      </c>
      <c r="M271" s="68" t="s">
        <v>228</v>
      </c>
    </row>
    <row r="272" ht="18" customHeight="1" spans="1:13">
      <c r="A272" s="56" t="s">
        <v>590</v>
      </c>
      <c r="B272" s="57" t="s">
        <v>591</v>
      </c>
      <c r="C272" s="56" t="s">
        <v>111</v>
      </c>
      <c r="D272" s="58" t="s">
        <v>19</v>
      </c>
      <c r="E272" s="59">
        <v>869.18</v>
      </c>
      <c r="F272" s="59">
        <v>1738.36</v>
      </c>
      <c r="G272" s="77" t="s">
        <v>26</v>
      </c>
      <c r="H272" s="78">
        <v>859.71</v>
      </c>
      <c r="I272" s="78">
        <v>3438.84</v>
      </c>
      <c r="J272" s="40">
        <f t="shared" si="21"/>
        <v>2</v>
      </c>
      <c r="K272" s="41">
        <f t="shared" si="22"/>
        <v>-9.46999999999991</v>
      </c>
      <c r="L272" s="41">
        <f t="shared" si="20"/>
        <v>1700.48</v>
      </c>
      <c r="M272" s="68" t="s">
        <v>101</v>
      </c>
    </row>
    <row r="273" ht="18" customHeight="1" spans="1:14">
      <c r="A273" s="56"/>
      <c r="B273" s="57" t="s">
        <v>592</v>
      </c>
      <c r="C273" s="56" t="s">
        <v>111</v>
      </c>
      <c r="D273" s="58"/>
      <c r="E273" s="59"/>
      <c r="F273" s="59"/>
      <c r="G273" s="77" t="s">
        <v>16</v>
      </c>
      <c r="H273" s="78">
        <v>1072.92</v>
      </c>
      <c r="I273" s="78">
        <v>1072.92</v>
      </c>
      <c r="J273" s="40">
        <f t="shared" si="21"/>
        <v>1</v>
      </c>
      <c r="K273" s="41">
        <f t="shared" si="22"/>
        <v>1072.92</v>
      </c>
      <c r="L273" s="41">
        <f t="shared" si="20"/>
        <v>1072.92</v>
      </c>
      <c r="M273" s="68" t="s">
        <v>122</v>
      </c>
    </row>
    <row r="274" ht="18" customHeight="1" spans="1:14">
      <c r="A274" s="56"/>
      <c r="B274" s="57" t="s">
        <v>593</v>
      </c>
      <c r="C274" s="56" t="s">
        <v>111</v>
      </c>
      <c r="D274" s="58"/>
      <c r="E274" s="59"/>
      <c r="F274" s="59"/>
      <c r="G274" s="77" t="s">
        <v>19</v>
      </c>
      <c r="H274" s="78">
        <v>286.49</v>
      </c>
      <c r="I274" s="78">
        <v>572.98</v>
      </c>
      <c r="J274" s="40">
        <f t="shared" si="21"/>
        <v>2</v>
      </c>
      <c r="K274" s="41">
        <f t="shared" si="22"/>
        <v>286.49</v>
      </c>
      <c r="L274" s="41">
        <f t="shared" si="20"/>
        <v>572.98</v>
      </c>
      <c r="M274" s="68" t="s">
        <v>122</v>
      </c>
    </row>
    <row r="275" ht="18" customHeight="1" spans="1:14">
      <c r="A275" s="56"/>
      <c r="B275" s="57" t="s">
        <v>594</v>
      </c>
      <c r="C275" s="56" t="s">
        <v>111</v>
      </c>
      <c r="D275" s="58"/>
      <c r="E275" s="59"/>
      <c r="F275" s="59"/>
      <c r="G275" s="77" t="s">
        <v>35</v>
      </c>
      <c r="H275" s="78">
        <v>707.15</v>
      </c>
      <c r="I275" s="78">
        <v>4242.9</v>
      </c>
      <c r="J275" s="40">
        <f t="shared" si="21"/>
        <v>6</v>
      </c>
      <c r="K275" s="41">
        <f t="shared" si="22"/>
        <v>707.15</v>
      </c>
      <c r="L275" s="41">
        <f t="shared" si="20"/>
        <v>4242.9</v>
      </c>
      <c r="M275" s="68" t="s">
        <v>122</v>
      </c>
    </row>
    <row r="276" ht="39" customHeight="1" spans="1:14">
      <c r="A276" s="56"/>
      <c r="B276" s="73" t="s">
        <v>595</v>
      </c>
      <c r="C276" s="74" t="s">
        <v>76</v>
      </c>
      <c r="D276" s="58"/>
      <c r="E276" s="59"/>
      <c r="F276" s="59"/>
      <c r="G276" s="69" t="s">
        <v>596</v>
      </c>
      <c r="H276" s="70">
        <v>335.22</v>
      </c>
      <c r="I276" s="70">
        <v>1843.71</v>
      </c>
      <c r="J276" s="40">
        <f t="shared" si="21"/>
        <v>5.5</v>
      </c>
      <c r="K276" s="41">
        <f t="shared" si="22"/>
        <v>335.22</v>
      </c>
      <c r="L276" s="41">
        <f t="shared" si="20"/>
        <v>1843.71</v>
      </c>
      <c r="M276" s="68" t="s">
        <v>122</v>
      </c>
    </row>
    <row r="277" ht="42" customHeight="1" spans="1:14">
      <c r="A277" s="56"/>
      <c r="B277" s="73" t="s">
        <v>597</v>
      </c>
      <c r="C277" s="74" t="s">
        <v>76</v>
      </c>
      <c r="D277" s="58"/>
      <c r="E277" s="59"/>
      <c r="F277" s="59"/>
      <c r="G277" s="69" t="s">
        <v>598</v>
      </c>
      <c r="H277" s="70">
        <v>97.71</v>
      </c>
      <c r="I277" s="70">
        <v>214.96</v>
      </c>
      <c r="J277" s="40">
        <f t="shared" si="21"/>
        <v>2.2</v>
      </c>
      <c r="K277" s="41">
        <f t="shared" si="22"/>
        <v>97.71</v>
      </c>
      <c r="L277" s="41">
        <f t="shared" si="20"/>
        <v>214.96</v>
      </c>
      <c r="M277" s="68" t="s">
        <v>122</v>
      </c>
    </row>
    <row r="278" ht="42" customHeight="1" spans="1:14">
      <c r="A278" s="56"/>
      <c r="B278" s="73" t="s">
        <v>599</v>
      </c>
      <c r="C278" s="74" t="s">
        <v>111</v>
      </c>
      <c r="D278" s="58"/>
      <c r="E278" s="59"/>
      <c r="F278" s="59"/>
      <c r="G278" s="69" t="s">
        <v>16</v>
      </c>
      <c r="H278" s="70">
        <v>7101.38</v>
      </c>
      <c r="I278" s="70">
        <v>7101.38</v>
      </c>
      <c r="J278" s="40">
        <f t="shared" si="21"/>
        <v>1</v>
      </c>
      <c r="K278" s="41">
        <f t="shared" si="22"/>
        <v>7101.38</v>
      </c>
      <c r="L278" s="41">
        <f t="shared" si="20"/>
        <v>7101.38</v>
      </c>
      <c r="M278" s="68" t="s">
        <v>122</v>
      </c>
    </row>
    <row r="279" ht="38" customHeight="1" spans="1:14">
      <c r="A279" s="56"/>
      <c r="B279" s="73" t="s">
        <v>600</v>
      </c>
      <c r="C279" s="74" t="s">
        <v>43</v>
      </c>
      <c r="D279" s="58"/>
      <c r="E279" s="59"/>
      <c r="F279" s="59"/>
      <c r="G279" s="69" t="s">
        <v>19</v>
      </c>
      <c r="H279" s="70">
        <v>3031.72</v>
      </c>
      <c r="I279" s="70">
        <v>6063.44</v>
      </c>
      <c r="J279" s="40">
        <f t="shared" ref="J279:J287" si="23">G279-D279</f>
        <v>2</v>
      </c>
      <c r="K279" s="41">
        <f t="shared" ref="K279:K287" si="24">H279-E279</f>
        <v>3031.72</v>
      </c>
      <c r="L279" s="41">
        <f t="shared" si="20"/>
        <v>6063.44</v>
      </c>
      <c r="M279" s="68" t="s">
        <v>601</v>
      </c>
    </row>
    <row r="280" ht="219" customHeight="1" spans="1:14">
      <c r="A280" s="44" t="s">
        <v>602</v>
      </c>
      <c r="B280" s="45" t="s">
        <v>603</v>
      </c>
      <c r="C280" s="44" t="s">
        <v>43</v>
      </c>
      <c r="D280" s="46" t="s">
        <v>16</v>
      </c>
      <c r="E280" s="47">
        <v>532351.66</v>
      </c>
      <c r="F280" s="47">
        <v>532351.66</v>
      </c>
      <c r="G280" s="69" t="s">
        <v>16</v>
      </c>
      <c r="H280" s="70">
        <v>418567</v>
      </c>
      <c r="I280" s="70">
        <f>G280*H280</f>
        <v>418567</v>
      </c>
      <c r="J280" s="83">
        <f t="shared" si="23"/>
        <v>0</v>
      </c>
      <c r="K280" s="83">
        <f t="shared" si="24"/>
        <v>-113784.66</v>
      </c>
      <c r="L280" s="83">
        <f t="shared" si="20"/>
        <v>-113784.66</v>
      </c>
      <c r="M280" s="110" t="s">
        <v>166</v>
      </c>
    </row>
    <row r="281" ht="18" customHeight="1" spans="1:14">
      <c r="A281" s="21" t="s">
        <v>2</v>
      </c>
      <c r="B281" s="22" t="s">
        <v>604</v>
      </c>
      <c r="C281" s="23" t="s">
        <v>2</v>
      </c>
      <c r="D281" s="65" t="s">
        <v>2</v>
      </c>
      <c r="E281" s="66" t="s">
        <v>2</v>
      </c>
      <c r="F281" s="111">
        <v>213022.98</v>
      </c>
      <c r="G281" s="26"/>
      <c r="H281" s="27"/>
      <c r="I281" s="27">
        <v>216082.53</v>
      </c>
      <c r="J281" s="40"/>
      <c r="K281" s="41"/>
      <c r="L281" s="87">
        <f t="shared" si="20"/>
        <v>3059.54999999999</v>
      </c>
      <c r="M281" s="68"/>
    </row>
    <row r="282" ht="18" customHeight="1" spans="1:14">
      <c r="A282" s="32" t="s">
        <v>2</v>
      </c>
      <c r="B282" s="33" t="s">
        <v>14</v>
      </c>
      <c r="C282" s="32" t="s">
        <v>2</v>
      </c>
      <c r="D282" s="34" t="s">
        <v>2</v>
      </c>
      <c r="E282" s="35" t="s">
        <v>2</v>
      </c>
      <c r="F282" s="112">
        <v>189577.34</v>
      </c>
      <c r="G282" s="37"/>
      <c r="H282" s="38"/>
      <c r="I282" s="27">
        <f>I283+I288+I294</f>
        <v>206232.5331</v>
      </c>
      <c r="J282" s="40"/>
      <c r="K282" s="41"/>
      <c r="L282" s="42">
        <f t="shared" si="20"/>
        <v>16655.1931</v>
      </c>
      <c r="M282" s="68"/>
    </row>
    <row r="283" ht="18" customHeight="1" spans="1:14">
      <c r="A283" s="32" t="s">
        <v>2</v>
      </c>
      <c r="B283" s="33" t="s">
        <v>605</v>
      </c>
      <c r="C283" s="32" t="s">
        <v>2</v>
      </c>
      <c r="D283" s="34" t="s">
        <v>2</v>
      </c>
      <c r="E283" s="35" t="s">
        <v>2</v>
      </c>
      <c r="F283" s="112">
        <v>24959.64</v>
      </c>
      <c r="G283" s="37"/>
      <c r="H283" s="38"/>
      <c r="I283" s="39">
        <f>SUM(I284:I287)</f>
        <v>24798.265</v>
      </c>
      <c r="J283" s="40"/>
      <c r="K283" s="41"/>
      <c r="L283" s="42">
        <f t="shared" si="20"/>
        <v>-161.374999999996</v>
      </c>
      <c r="M283" s="68"/>
    </row>
    <row r="284" ht="36" customHeight="1" spans="1:14">
      <c r="A284" s="74" t="s">
        <v>606</v>
      </c>
      <c r="B284" s="45" t="s">
        <v>607</v>
      </c>
      <c r="C284" s="44" t="s">
        <v>18</v>
      </c>
      <c r="D284" s="69" t="s">
        <v>608</v>
      </c>
      <c r="E284" s="70">
        <v>14.88</v>
      </c>
      <c r="F284" s="70">
        <v>15868.78</v>
      </c>
      <c r="G284" s="69" t="s">
        <v>608</v>
      </c>
      <c r="H284" s="54">
        <v>14.81</v>
      </c>
      <c r="I284" s="50">
        <v>15794.1245</v>
      </c>
      <c r="J284" s="51">
        <f t="shared" si="23"/>
        <v>0</v>
      </c>
      <c r="K284" s="52">
        <f t="shared" si="24"/>
        <v>-0.0700000000000003</v>
      </c>
      <c r="L284" s="52">
        <f t="shared" ref="L284:L311" si="25">I284-F284</f>
        <v>-74.6555000000008</v>
      </c>
      <c r="M284" s="68"/>
    </row>
    <row r="285" s="1" customFormat="1" ht="36" customHeight="1" spans="1:14">
      <c r="A285" s="113" t="s">
        <v>609</v>
      </c>
      <c r="B285" s="114" t="s">
        <v>610</v>
      </c>
      <c r="C285" s="115" t="s">
        <v>18</v>
      </c>
      <c r="D285" s="116" t="s">
        <v>611</v>
      </c>
      <c r="E285" s="117">
        <v>7.39</v>
      </c>
      <c r="F285" s="117">
        <v>6524.41</v>
      </c>
      <c r="G285" s="116" t="s">
        <v>611</v>
      </c>
      <c r="H285" s="118">
        <v>7.35</v>
      </c>
      <c r="I285" s="119">
        <f>G285*H285</f>
        <v>6489.0945</v>
      </c>
      <c r="J285" s="120">
        <f t="shared" si="23"/>
        <v>0</v>
      </c>
      <c r="K285" s="121">
        <f t="shared" si="24"/>
        <v>-0.04</v>
      </c>
      <c r="L285" s="121">
        <f t="shared" si="25"/>
        <v>-35.3154999999997</v>
      </c>
      <c r="M285" s="122"/>
      <c r="N285" s="101"/>
    </row>
    <row r="286" ht="24" customHeight="1" spans="1:14">
      <c r="A286" s="74" t="s">
        <v>612</v>
      </c>
      <c r="B286" s="45" t="s">
        <v>613</v>
      </c>
      <c r="C286" s="44" t="s">
        <v>18</v>
      </c>
      <c r="D286" s="69" t="s">
        <v>614</v>
      </c>
      <c r="E286" s="70">
        <v>8.88</v>
      </c>
      <c r="F286" s="70">
        <v>1630.19</v>
      </c>
      <c r="G286" s="69" t="s">
        <v>614</v>
      </c>
      <c r="H286" s="54">
        <v>8.7</v>
      </c>
      <c r="I286" s="50">
        <v>1597.146</v>
      </c>
      <c r="J286" s="40">
        <f t="shared" si="23"/>
        <v>0</v>
      </c>
      <c r="K286" s="41">
        <f t="shared" si="24"/>
        <v>-0.180000000000001</v>
      </c>
      <c r="L286" s="41">
        <f t="shared" si="25"/>
        <v>-33.0440000000001</v>
      </c>
      <c r="M286" s="68"/>
    </row>
    <row r="287" ht="24" customHeight="1" spans="1:14">
      <c r="A287" s="74" t="s">
        <v>615</v>
      </c>
      <c r="B287" s="45" t="s">
        <v>616</v>
      </c>
      <c r="C287" s="44" t="s">
        <v>28</v>
      </c>
      <c r="D287" s="69" t="s">
        <v>617</v>
      </c>
      <c r="E287" s="70">
        <v>2.55</v>
      </c>
      <c r="F287" s="70">
        <v>936.26</v>
      </c>
      <c r="G287" s="69" t="s">
        <v>617</v>
      </c>
      <c r="H287" s="54">
        <v>2.5</v>
      </c>
      <c r="I287" s="50">
        <v>917.9</v>
      </c>
      <c r="J287" s="40">
        <f t="shared" si="23"/>
        <v>0</v>
      </c>
      <c r="K287" s="41">
        <f t="shared" si="24"/>
        <v>-0.0499999999999998</v>
      </c>
      <c r="L287" s="41">
        <f t="shared" si="25"/>
        <v>-18.36</v>
      </c>
      <c r="M287" s="68"/>
    </row>
    <row r="288" ht="18" customHeight="1" spans="1:14">
      <c r="A288" s="32" t="s">
        <v>2</v>
      </c>
      <c r="B288" s="33" t="s">
        <v>30</v>
      </c>
      <c r="C288" s="32" t="s">
        <v>2</v>
      </c>
      <c r="D288" s="123" t="s">
        <v>2</v>
      </c>
      <c r="E288" s="112"/>
      <c r="F288" s="112">
        <v>164617.7</v>
      </c>
      <c r="G288" s="37"/>
      <c r="H288" s="38"/>
      <c r="I288" s="55">
        <f>SUM(I289:I293)</f>
        <v>168108.7251</v>
      </c>
      <c r="J288" s="40"/>
      <c r="K288" s="41"/>
      <c r="L288" s="42">
        <f t="shared" si="25"/>
        <v>3491.0251</v>
      </c>
      <c r="M288" s="68"/>
    </row>
    <row r="289" s="2" customFormat="1" ht="40" customHeight="1" spans="1:14">
      <c r="A289" s="113" t="s">
        <v>618</v>
      </c>
      <c r="B289" s="124" t="s">
        <v>619</v>
      </c>
      <c r="C289" s="115" t="s">
        <v>18</v>
      </c>
      <c r="D289" s="116">
        <v>24.38</v>
      </c>
      <c r="E289" s="117">
        <v>205.14</v>
      </c>
      <c r="F289" s="117">
        <v>5001.31</v>
      </c>
      <c r="G289" s="125">
        <v>24.38</v>
      </c>
      <c r="H289" s="126">
        <v>205.07</v>
      </c>
      <c r="I289" s="127">
        <f t="shared" ref="I289:I293" si="26">G289*H289</f>
        <v>4999.6066</v>
      </c>
      <c r="J289" s="128">
        <f t="shared" ref="J289:J293" si="27">G289-D289</f>
        <v>0</v>
      </c>
      <c r="K289" s="129">
        <f t="shared" ref="K289:K293" si="28">H289-E289</f>
        <v>-0.0699999999999932</v>
      </c>
      <c r="L289" s="129">
        <f t="shared" si="25"/>
        <v>-1.70340000000033</v>
      </c>
      <c r="M289" s="130"/>
      <c r="N289" s="131"/>
    </row>
    <row r="290" s="2" customFormat="1" ht="36" customHeight="1" spans="1:14">
      <c r="A290" s="132" t="s">
        <v>620</v>
      </c>
      <c r="B290" s="133" t="s">
        <v>621</v>
      </c>
      <c r="C290" s="134" t="s">
        <v>18</v>
      </c>
      <c r="D290" s="135">
        <v>20.96</v>
      </c>
      <c r="E290" s="136">
        <v>601.83</v>
      </c>
      <c r="F290" s="136">
        <v>12614.36</v>
      </c>
      <c r="G290" s="137">
        <v>24.38</v>
      </c>
      <c r="H290" s="138">
        <v>548.36</v>
      </c>
      <c r="I290" s="139">
        <f t="shared" si="26"/>
        <v>13369.0168</v>
      </c>
      <c r="J290" s="140">
        <f t="shared" si="27"/>
        <v>3.42</v>
      </c>
      <c r="K290" s="141">
        <f t="shared" si="28"/>
        <v>-53.47</v>
      </c>
      <c r="L290" s="141">
        <f t="shared" si="25"/>
        <v>754.656799999999</v>
      </c>
      <c r="M290" s="142"/>
    </row>
    <row r="291" s="2" customFormat="1" ht="36" customHeight="1" spans="1:14">
      <c r="A291" s="132" t="s">
        <v>622</v>
      </c>
      <c r="B291" s="133" t="s">
        <v>623</v>
      </c>
      <c r="C291" s="134" t="s">
        <v>18</v>
      </c>
      <c r="D291" s="116">
        <v>5.4</v>
      </c>
      <c r="E291" s="117">
        <v>1023.07</v>
      </c>
      <c r="F291" s="117">
        <v>5524.58</v>
      </c>
      <c r="G291" s="143">
        <v>6.35</v>
      </c>
      <c r="H291" s="144">
        <v>969.79</v>
      </c>
      <c r="I291" s="119">
        <f t="shared" si="26"/>
        <v>6158.1665</v>
      </c>
      <c r="J291" s="120">
        <f t="shared" si="27"/>
        <v>0.949999999999999</v>
      </c>
      <c r="K291" s="121">
        <f t="shared" si="28"/>
        <v>-53.2800000000001</v>
      </c>
      <c r="L291" s="121">
        <f t="shared" si="25"/>
        <v>633.5865</v>
      </c>
      <c r="M291" s="142"/>
    </row>
    <row r="292" s="1" customFormat="1" ht="36" customHeight="1" spans="1:14">
      <c r="A292" s="132" t="s">
        <v>624</v>
      </c>
      <c r="B292" s="114" t="s">
        <v>625</v>
      </c>
      <c r="C292" s="115" t="s">
        <v>18</v>
      </c>
      <c r="D292" s="116" t="s">
        <v>626</v>
      </c>
      <c r="E292" s="117">
        <v>572.01</v>
      </c>
      <c r="F292" s="117">
        <v>109522.75</v>
      </c>
      <c r="G292" s="143">
        <v>191.47</v>
      </c>
      <c r="H292" s="144">
        <v>571.84</v>
      </c>
      <c r="I292" s="119">
        <f t="shared" si="26"/>
        <v>109490.2048</v>
      </c>
      <c r="J292" s="128">
        <f t="shared" si="27"/>
        <v>0</v>
      </c>
      <c r="K292" s="129">
        <f t="shared" si="28"/>
        <v>-0.169999999999959</v>
      </c>
      <c r="L292" s="129">
        <f t="shared" si="25"/>
        <v>-32.5451999999932</v>
      </c>
      <c r="M292" s="145"/>
      <c r="N292" s="131"/>
    </row>
    <row r="293" s="2" customFormat="1" ht="18" customHeight="1" spans="1:14">
      <c r="A293" s="146" t="s">
        <v>627</v>
      </c>
      <c r="B293" s="147" t="s">
        <v>628</v>
      </c>
      <c r="C293" s="148" t="s">
        <v>629</v>
      </c>
      <c r="D293" s="149">
        <v>6.86</v>
      </c>
      <c r="E293" s="150">
        <v>4658.12</v>
      </c>
      <c r="F293" s="150">
        <v>31954.7</v>
      </c>
      <c r="G293" s="151">
        <v>6.86</v>
      </c>
      <c r="H293" s="152">
        <v>4969.64</v>
      </c>
      <c r="I293" s="153">
        <f t="shared" si="26"/>
        <v>34091.7304</v>
      </c>
      <c r="J293" s="154">
        <f t="shared" si="27"/>
        <v>0</v>
      </c>
      <c r="K293" s="155">
        <f t="shared" si="28"/>
        <v>311.52</v>
      </c>
      <c r="L293" s="155">
        <f t="shared" si="25"/>
        <v>2137.0304</v>
      </c>
      <c r="M293" s="156" t="s">
        <v>630</v>
      </c>
    </row>
    <row r="294" s="2" customFormat="1" ht="18" customHeight="1" spans="1:14">
      <c r="A294" s="157" t="s">
        <v>2</v>
      </c>
      <c r="B294" s="158" t="s">
        <v>631</v>
      </c>
      <c r="C294" s="157" t="s">
        <v>2</v>
      </c>
      <c r="D294" s="159" t="s">
        <v>2</v>
      </c>
      <c r="E294" s="160" t="s">
        <v>2</v>
      </c>
      <c r="F294" s="161">
        <v>13451.68</v>
      </c>
      <c r="G294" s="162"/>
      <c r="H294" s="163"/>
      <c r="I294" s="164">
        <f>I295+I298+I300</f>
        <v>13325.543</v>
      </c>
      <c r="J294" s="154"/>
      <c r="K294" s="155"/>
      <c r="L294" s="165">
        <f t="shared" si="25"/>
        <v>-126.136999999999</v>
      </c>
      <c r="M294" s="166"/>
    </row>
    <row r="295" s="2" customFormat="1" ht="18" customHeight="1" spans="1:14">
      <c r="A295" s="157" t="s">
        <v>2</v>
      </c>
      <c r="B295" s="158" t="s">
        <v>632</v>
      </c>
      <c r="C295" s="157" t="s">
        <v>2</v>
      </c>
      <c r="D295" s="159" t="s">
        <v>2</v>
      </c>
      <c r="E295" s="160" t="s">
        <v>2</v>
      </c>
      <c r="F295" s="161">
        <v>7388.2</v>
      </c>
      <c r="G295" s="162"/>
      <c r="H295" s="163"/>
      <c r="I295" s="167">
        <f>I296+I297</f>
        <v>6628.883</v>
      </c>
      <c r="J295" s="154"/>
      <c r="K295" s="155"/>
      <c r="L295" s="165">
        <f t="shared" si="25"/>
        <v>-759.317</v>
      </c>
      <c r="M295" s="166"/>
    </row>
    <row r="296" s="2" customFormat="1" ht="18" customHeight="1" spans="1:14">
      <c r="A296" s="146" t="s">
        <v>633</v>
      </c>
      <c r="B296" s="147" t="s">
        <v>634</v>
      </c>
      <c r="C296" s="148" t="s">
        <v>21</v>
      </c>
      <c r="D296" s="149" t="s">
        <v>635</v>
      </c>
      <c r="E296" s="150">
        <v>33.32</v>
      </c>
      <c r="F296" s="150">
        <v>984.27</v>
      </c>
      <c r="G296" s="151">
        <v>6.82</v>
      </c>
      <c r="H296" s="152">
        <v>33.32</v>
      </c>
      <c r="I296" s="168">
        <f t="shared" ref="I296:I299" si="29">G296*H296</f>
        <v>227.2424</v>
      </c>
      <c r="J296" s="154">
        <f t="shared" ref="J296:J299" si="30">G296-D296</f>
        <v>-22.72</v>
      </c>
      <c r="K296" s="155">
        <f t="shared" ref="K296:K299" si="31">H296-E296</f>
        <v>0</v>
      </c>
      <c r="L296" s="155">
        <f t="shared" si="25"/>
        <v>-757.0276</v>
      </c>
      <c r="M296" s="169" t="s">
        <v>636</v>
      </c>
    </row>
    <row r="297" s="2" customFormat="1" ht="18" customHeight="1" spans="1:14">
      <c r="A297" s="146" t="s">
        <v>637</v>
      </c>
      <c r="B297" s="103" t="s">
        <v>638</v>
      </c>
      <c r="C297" s="102" t="s">
        <v>21</v>
      </c>
      <c r="D297" s="106" t="s">
        <v>639</v>
      </c>
      <c r="E297" s="107">
        <v>55.91</v>
      </c>
      <c r="F297" s="107">
        <v>6403.93</v>
      </c>
      <c r="G297" s="170">
        <v>114.54</v>
      </c>
      <c r="H297" s="171">
        <v>55.89</v>
      </c>
      <c r="I297" s="172">
        <f t="shared" si="29"/>
        <v>6401.6406</v>
      </c>
      <c r="J297" s="98">
        <f t="shared" si="30"/>
        <v>0</v>
      </c>
      <c r="K297" s="99">
        <f t="shared" si="31"/>
        <v>-0.019999999999996</v>
      </c>
      <c r="L297" s="99">
        <f t="shared" si="25"/>
        <v>-2.28940000000057</v>
      </c>
      <c r="M297" s="173"/>
      <c r="N297" s="131"/>
    </row>
    <row r="298" s="2" customFormat="1" ht="18" customHeight="1" spans="1:14">
      <c r="A298" s="157" t="s">
        <v>2</v>
      </c>
      <c r="B298" s="158" t="s">
        <v>640</v>
      </c>
      <c r="C298" s="157" t="s">
        <v>2</v>
      </c>
      <c r="D298" s="159" t="s">
        <v>2</v>
      </c>
      <c r="E298" s="160" t="s">
        <v>2</v>
      </c>
      <c r="F298" s="160">
        <v>1547.02</v>
      </c>
      <c r="G298" s="162"/>
      <c r="H298" s="163"/>
      <c r="I298" s="167">
        <f>I299</f>
        <v>1523.69</v>
      </c>
      <c r="J298" s="154"/>
      <c r="K298" s="155"/>
      <c r="L298" s="165">
        <f t="shared" si="25"/>
        <v>-23.3299999999999</v>
      </c>
      <c r="M298" s="166"/>
    </row>
    <row r="299" ht="24" customHeight="1" spans="1:14">
      <c r="A299" s="56">
        <v>217</v>
      </c>
      <c r="B299" s="57" t="s">
        <v>641</v>
      </c>
      <c r="C299" s="56" t="s">
        <v>642</v>
      </c>
      <c r="D299" s="58" t="s">
        <v>16</v>
      </c>
      <c r="E299" s="59">
        <v>1547.02</v>
      </c>
      <c r="F299" s="59">
        <v>1547.02</v>
      </c>
      <c r="G299" s="60">
        <v>1</v>
      </c>
      <c r="H299" s="61">
        <v>1523.69</v>
      </c>
      <c r="I299" s="62">
        <f t="shared" si="29"/>
        <v>1523.69</v>
      </c>
      <c r="J299" s="40">
        <f t="shared" si="30"/>
        <v>0</v>
      </c>
      <c r="K299" s="41">
        <f t="shared" si="31"/>
        <v>-23.3299999999999</v>
      </c>
      <c r="L299" s="41">
        <f t="shared" si="25"/>
        <v>-23.3299999999999</v>
      </c>
      <c r="M299" s="63"/>
    </row>
    <row r="300" ht="18" customHeight="1" spans="1:14">
      <c r="A300" s="32" t="s">
        <v>2</v>
      </c>
      <c r="B300" s="33" t="s">
        <v>643</v>
      </c>
      <c r="C300" s="32" t="s">
        <v>2</v>
      </c>
      <c r="D300" s="34" t="s">
        <v>2</v>
      </c>
      <c r="E300" s="35" t="s">
        <v>2</v>
      </c>
      <c r="F300" s="35">
        <v>4516.46</v>
      </c>
      <c r="G300" s="37"/>
      <c r="H300" s="38"/>
      <c r="I300" s="81">
        <f>I301</f>
        <v>5172.97</v>
      </c>
      <c r="J300" s="40"/>
      <c r="K300" s="41"/>
      <c r="L300" s="42">
        <f t="shared" si="25"/>
        <v>656.51</v>
      </c>
      <c r="M300" s="43"/>
    </row>
    <row r="301" ht="18" customHeight="1" spans="1:14">
      <c r="A301" s="56">
        <v>218</v>
      </c>
      <c r="B301" s="57" t="s">
        <v>644</v>
      </c>
      <c r="C301" s="56" t="s">
        <v>18</v>
      </c>
      <c r="D301" s="77" t="s">
        <v>645</v>
      </c>
      <c r="E301" s="78">
        <v>23.24</v>
      </c>
      <c r="F301" s="78">
        <v>4516.46</v>
      </c>
      <c r="G301" s="174">
        <v>225.5</v>
      </c>
      <c r="H301" s="61">
        <v>22.94</v>
      </c>
      <c r="I301" s="62">
        <f t="shared" ref="I301:I307" si="32">G301*H301</f>
        <v>5172.97</v>
      </c>
      <c r="J301" s="40">
        <f t="shared" ref="J301:J307" si="33">G301-D301</f>
        <v>31.16</v>
      </c>
      <c r="K301" s="41">
        <f t="shared" ref="K301:K307" si="34">H301-E301</f>
        <v>-0.299999999999997</v>
      </c>
      <c r="L301" s="41">
        <f t="shared" si="25"/>
        <v>656.51</v>
      </c>
      <c r="M301" s="175" t="s">
        <v>636</v>
      </c>
    </row>
    <row r="302" ht="18" customHeight="1" spans="1:14">
      <c r="A302" s="21" t="s">
        <v>2</v>
      </c>
      <c r="B302" s="22" t="s">
        <v>646</v>
      </c>
      <c r="C302" s="23" t="s">
        <v>2</v>
      </c>
      <c r="D302" s="65" t="s">
        <v>2</v>
      </c>
      <c r="E302" s="66" t="s">
        <v>2</v>
      </c>
      <c r="F302" s="66">
        <v>28388</v>
      </c>
      <c r="G302" s="26"/>
      <c r="H302" s="27"/>
      <c r="I302" s="111">
        <v>24427.38</v>
      </c>
      <c r="J302" s="40"/>
      <c r="K302" s="41"/>
      <c r="L302" s="42">
        <f t="shared" si="25"/>
        <v>-3960.62</v>
      </c>
      <c r="M302" s="27"/>
    </row>
    <row r="303" ht="18" customHeight="1" spans="1:14">
      <c r="A303" s="32" t="s">
        <v>2</v>
      </c>
      <c r="B303" s="33" t="s">
        <v>14</v>
      </c>
      <c r="C303" s="32" t="s">
        <v>2</v>
      </c>
      <c r="D303" s="34" t="s">
        <v>2</v>
      </c>
      <c r="E303" s="35" t="s">
        <v>2</v>
      </c>
      <c r="F303" s="112">
        <v>25995.64</v>
      </c>
      <c r="G303" s="37"/>
      <c r="H303" s="38"/>
      <c r="I303" s="112">
        <f>I304+I308+I313</f>
        <v>23630.768</v>
      </c>
      <c r="J303" s="40"/>
      <c r="K303" s="41"/>
      <c r="L303" s="42">
        <f t="shared" si="25"/>
        <v>-2364.872</v>
      </c>
      <c r="M303" s="43"/>
    </row>
    <row r="304" ht="18" customHeight="1" spans="1:14">
      <c r="A304" s="32" t="s">
        <v>2</v>
      </c>
      <c r="B304" s="33" t="s">
        <v>647</v>
      </c>
      <c r="C304" s="32" t="s">
        <v>2</v>
      </c>
      <c r="D304" s="34" t="s">
        <v>2</v>
      </c>
      <c r="E304" s="35" t="s">
        <v>2</v>
      </c>
      <c r="F304" s="112">
        <v>3807.27</v>
      </c>
      <c r="G304" s="37"/>
      <c r="H304" s="38"/>
      <c r="I304" s="81">
        <f>I305+I306+I307</f>
        <v>5557.1786</v>
      </c>
      <c r="J304" s="40"/>
      <c r="K304" s="41"/>
      <c r="L304" s="42">
        <f t="shared" si="25"/>
        <v>1749.9086</v>
      </c>
      <c r="M304" s="43"/>
    </row>
    <row r="305" ht="24" customHeight="1" spans="1:13">
      <c r="A305" s="74" t="s">
        <v>648</v>
      </c>
      <c r="B305" s="45" t="s">
        <v>649</v>
      </c>
      <c r="C305" s="44" t="s">
        <v>21</v>
      </c>
      <c r="D305" s="46" t="s">
        <v>650</v>
      </c>
      <c r="E305" s="47">
        <v>13.6</v>
      </c>
      <c r="F305" s="47">
        <v>2510.29</v>
      </c>
      <c r="G305" s="69" t="s">
        <v>651</v>
      </c>
      <c r="H305" s="70">
        <v>26.48</v>
      </c>
      <c r="I305" s="70">
        <v>4944.88</v>
      </c>
      <c r="J305" s="40">
        <f t="shared" si="33"/>
        <v>2.16</v>
      </c>
      <c r="K305" s="41">
        <f t="shared" si="34"/>
        <v>12.88</v>
      </c>
      <c r="L305" s="41">
        <f t="shared" si="25"/>
        <v>2434.59</v>
      </c>
      <c r="M305" s="176" t="s">
        <v>652</v>
      </c>
    </row>
    <row r="306" ht="46.5" customHeight="1" spans="1:13">
      <c r="A306" s="74" t="s">
        <v>653</v>
      </c>
      <c r="B306" s="57" t="s">
        <v>654</v>
      </c>
      <c r="C306" s="44" t="s">
        <v>18</v>
      </c>
      <c r="D306" s="46" t="s">
        <v>655</v>
      </c>
      <c r="E306" s="47">
        <v>21.62</v>
      </c>
      <c r="F306" s="47">
        <v>1296.98</v>
      </c>
      <c r="G306" s="48">
        <v>28.01</v>
      </c>
      <c r="H306" s="54">
        <v>16.08</v>
      </c>
      <c r="I306" s="50">
        <f t="shared" si="32"/>
        <v>450.4008</v>
      </c>
      <c r="J306" s="51">
        <f t="shared" si="33"/>
        <v>-31.98</v>
      </c>
      <c r="K306" s="52">
        <f t="shared" si="34"/>
        <v>-5.54</v>
      </c>
      <c r="L306" s="52">
        <f t="shared" si="25"/>
        <v>-846.5792</v>
      </c>
      <c r="M306" s="177" t="s">
        <v>636</v>
      </c>
    </row>
    <row r="307" ht="57" customHeight="1" spans="1:13">
      <c r="A307" s="56"/>
      <c r="B307" s="57" t="s">
        <v>656</v>
      </c>
      <c r="C307" s="56" t="s">
        <v>28</v>
      </c>
      <c r="D307" s="58"/>
      <c r="E307" s="59"/>
      <c r="F307" s="59"/>
      <c r="G307" s="60">
        <v>56.02</v>
      </c>
      <c r="H307" s="61">
        <v>2.89</v>
      </c>
      <c r="I307" s="62">
        <f t="shared" si="32"/>
        <v>161.8978</v>
      </c>
      <c r="J307" s="40">
        <f t="shared" si="33"/>
        <v>56.02</v>
      </c>
      <c r="K307" s="41">
        <f t="shared" si="34"/>
        <v>2.89</v>
      </c>
      <c r="L307" s="41">
        <f t="shared" si="25"/>
        <v>161.8978</v>
      </c>
      <c r="M307" s="75"/>
    </row>
    <row r="308" ht="18" customHeight="1" spans="1:13">
      <c r="A308" s="32" t="s">
        <v>2</v>
      </c>
      <c r="B308" s="33" t="s">
        <v>657</v>
      </c>
      <c r="C308" s="32" t="s">
        <v>2</v>
      </c>
      <c r="D308" s="34" t="s">
        <v>2</v>
      </c>
      <c r="E308" s="35" t="s">
        <v>2</v>
      </c>
      <c r="F308" s="35">
        <v>22188.37</v>
      </c>
      <c r="G308" s="37"/>
      <c r="H308" s="38"/>
      <c r="I308" s="38">
        <f>I309+I310+I311+I312</f>
        <v>18033.3994</v>
      </c>
      <c r="J308" s="60"/>
      <c r="K308" s="75"/>
      <c r="L308" s="42">
        <f t="shared" si="25"/>
        <v>-4154.9706</v>
      </c>
      <c r="M308" s="68"/>
    </row>
    <row r="309" ht="24" customHeight="1" spans="1:13">
      <c r="A309" s="74" t="s">
        <v>658</v>
      </c>
      <c r="B309" s="45" t="s">
        <v>659</v>
      </c>
      <c r="C309" s="44" t="s">
        <v>21</v>
      </c>
      <c r="D309" s="46" t="s">
        <v>650</v>
      </c>
      <c r="E309" s="47">
        <v>3.82</v>
      </c>
      <c r="F309" s="47">
        <v>705.1</v>
      </c>
      <c r="G309" s="60">
        <v>0</v>
      </c>
      <c r="H309" s="75">
        <v>0</v>
      </c>
      <c r="I309" s="62">
        <f t="shared" ref="I309:I312" si="35">G309*H309</f>
        <v>0</v>
      </c>
      <c r="J309" s="40">
        <f t="shared" ref="J309:J311" si="36">G309-D309</f>
        <v>-184.58</v>
      </c>
      <c r="K309" s="41">
        <f t="shared" ref="K309:K311" si="37">H309-E309</f>
        <v>-3.82</v>
      </c>
      <c r="L309" s="41">
        <f t="shared" si="25"/>
        <v>-705.1</v>
      </c>
      <c r="M309" s="176" t="s">
        <v>660</v>
      </c>
    </row>
    <row r="310" ht="39" customHeight="1" spans="1:13">
      <c r="A310" s="44"/>
      <c r="B310" s="57" t="s">
        <v>661</v>
      </c>
      <c r="C310" s="56" t="s">
        <v>18</v>
      </c>
      <c r="D310" s="58"/>
      <c r="E310" s="59"/>
      <c r="F310" s="59"/>
      <c r="G310" s="60">
        <v>18.67</v>
      </c>
      <c r="H310" s="75">
        <v>195.71</v>
      </c>
      <c r="I310" s="62">
        <f t="shared" si="35"/>
        <v>3653.9057</v>
      </c>
      <c r="J310" s="40">
        <f t="shared" si="36"/>
        <v>18.67</v>
      </c>
      <c r="K310" s="41">
        <f t="shared" si="37"/>
        <v>195.71</v>
      </c>
      <c r="L310" s="41">
        <f t="shared" si="25"/>
        <v>3653.9057</v>
      </c>
      <c r="M310" s="178" t="s">
        <v>662</v>
      </c>
    </row>
    <row r="311" ht="36" customHeight="1" spans="1:13">
      <c r="A311" s="74" t="s">
        <v>663</v>
      </c>
      <c r="B311" s="57" t="s">
        <v>664</v>
      </c>
      <c r="C311" s="56" t="s">
        <v>21</v>
      </c>
      <c r="D311" s="179" t="s">
        <v>650</v>
      </c>
      <c r="E311" s="54">
        <v>116.39</v>
      </c>
      <c r="F311" s="54">
        <v>21483.27</v>
      </c>
      <c r="G311" s="179"/>
      <c r="H311" s="54"/>
      <c r="I311" s="180"/>
      <c r="J311" s="181">
        <f t="shared" si="36"/>
        <v>-184.58</v>
      </c>
      <c r="K311" s="182">
        <f t="shared" si="37"/>
        <v>-116.39</v>
      </c>
      <c r="L311" s="183">
        <f>I312-F311</f>
        <v>-7103.7763</v>
      </c>
      <c r="M311" s="184"/>
    </row>
    <row r="312" ht="36" customHeight="1" spans="1:13">
      <c r="A312" s="44"/>
      <c r="B312" s="57" t="s">
        <v>665</v>
      </c>
      <c r="C312" s="56" t="s">
        <v>666</v>
      </c>
      <c r="D312" s="179"/>
      <c r="E312" s="54"/>
      <c r="F312" s="54"/>
      <c r="G312" s="185">
        <v>28.01</v>
      </c>
      <c r="H312" s="61">
        <v>513.37</v>
      </c>
      <c r="I312" s="62">
        <f t="shared" si="35"/>
        <v>14379.4937</v>
      </c>
      <c r="J312" s="186"/>
      <c r="K312" s="187"/>
      <c r="L312" s="188"/>
      <c r="M312" s="189"/>
    </row>
    <row r="313" ht="18" customHeight="1" spans="1:13">
      <c r="A313" s="32" t="s">
        <v>2</v>
      </c>
      <c r="B313" s="33" t="s">
        <v>631</v>
      </c>
      <c r="C313" s="32" t="s">
        <v>2</v>
      </c>
      <c r="D313" s="34" t="s">
        <v>2</v>
      </c>
      <c r="E313" s="35" t="s">
        <v>2</v>
      </c>
      <c r="F313" s="35">
        <v>1181.79</v>
      </c>
      <c r="G313" s="37"/>
      <c r="H313" s="38"/>
      <c r="I313" s="39">
        <v>40.19</v>
      </c>
      <c r="J313" s="40"/>
      <c r="K313" s="41"/>
      <c r="L313" s="42">
        <f t="shared" ref="L313:L317" si="38">I313-F313</f>
        <v>-1141.6</v>
      </c>
      <c r="M313" s="68"/>
    </row>
    <row r="314" ht="18" customHeight="1" spans="1:13">
      <c r="A314" s="32" t="s">
        <v>2</v>
      </c>
      <c r="B314" s="33" t="s">
        <v>667</v>
      </c>
      <c r="C314" s="32" t="s">
        <v>2</v>
      </c>
      <c r="D314" s="34" t="s">
        <v>2</v>
      </c>
      <c r="E314" s="35" t="s">
        <v>2</v>
      </c>
      <c r="F314" s="35">
        <v>1181.79</v>
      </c>
      <c r="G314" s="37"/>
      <c r="H314" s="38"/>
      <c r="I314" s="62">
        <f>I315</f>
        <v>0</v>
      </c>
      <c r="J314" s="40"/>
      <c r="K314" s="41"/>
      <c r="L314" s="42">
        <f t="shared" si="38"/>
        <v>-1181.79</v>
      </c>
      <c r="M314" s="75"/>
    </row>
    <row r="315" ht="18" customHeight="1" spans="1:13">
      <c r="A315" s="80" t="s">
        <v>668</v>
      </c>
      <c r="B315" s="57" t="s">
        <v>640</v>
      </c>
      <c r="C315" s="56" t="s">
        <v>669</v>
      </c>
      <c r="D315" s="58" t="s">
        <v>16</v>
      </c>
      <c r="E315" s="59">
        <v>1181.79</v>
      </c>
      <c r="F315" s="59">
        <v>1181.79</v>
      </c>
      <c r="G315" s="60">
        <v>0</v>
      </c>
      <c r="H315" s="75">
        <v>0</v>
      </c>
      <c r="I315" s="62">
        <f>G315*H315</f>
        <v>0</v>
      </c>
      <c r="J315" s="190">
        <f>G315-D315</f>
        <v>-1</v>
      </c>
      <c r="K315" s="191">
        <f>H315-E315</f>
        <v>-1181.79</v>
      </c>
      <c r="L315" s="191">
        <f t="shared" si="38"/>
        <v>-1181.79</v>
      </c>
      <c r="M315" s="176" t="s">
        <v>670</v>
      </c>
    </row>
    <row r="316" customFormat="1" ht="18" customHeight="1" spans="1:13">
      <c r="A316" s="56"/>
      <c r="B316" s="192" t="s">
        <v>671</v>
      </c>
      <c r="C316" s="193" t="s">
        <v>2</v>
      </c>
      <c r="D316" s="123"/>
      <c r="E316" s="112"/>
      <c r="F316" s="112"/>
      <c r="G316" s="123" t="s">
        <v>2</v>
      </c>
      <c r="H316" s="112" t="s">
        <v>2</v>
      </c>
      <c r="I316" s="112">
        <v>40.19</v>
      </c>
      <c r="J316" s="190"/>
      <c r="K316" s="191"/>
      <c r="L316" s="194">
        <f t="shared" si="38"/>
        <v>40.19</v>
      </c>
      <c r="M316" s="175"/>
    </row>
    <row r="317" customFormat="1" ht="40" customHeight="1" spans="1:13">
      <c r="A317" s="56"/>
      <c r="B317" s="73" t="s">
        <v>672</v>
      </c>
      <c r="C317" s="74" t="s">
        <v>21</v>
      </c>
      <c r="D317" s="69"/>
      <c r="E317" s="70"/>
      <c r="F317" s="70"/>
      <c r="G317" s="69" t="s">
        <v>673</v>
      </c>
      <c r="H317" s="70">
        <v>33.77</v>
      </c>
      <c r="I317" s="70">
        <v>40.19</v>
      </c>
      <c r="J317" s="190">
        <f>G317-D317</f>
        <v>1.19</v>
      </c>
      <c r="K317" s="191">
        <f>H317-E317</f>
        <v>33.77</v>
      </c>
      <c r="L317" s="191">
        <f t="shared" si="38"/>
        <v>40.19</v>
      </c>
      <c r="M317" s="175"/>
    </row>
    <row r="318" customFormat="1" ht="18" customHeight="1" spans="1:13">
      <c r="A318" s="56"/>
      <c r="B318" s="57"/>
      <c r="C318" s="56"/>
      <c r="D318" s="58"/>
      <c r="E318" s="59"/>
      <c r="F318" s="59"/>
      <c r="G318" s="60"/>
      <c r="H318" s="75"/>
      <c r="I318" s="62"/>
      <c r="J318" s="190"/>
      <c r="K318" s="191"/>
      <c r="L318" s="191"/>
      <c r="M318" s="175"/>
    </row>
    <row r="319" customFormat="1" ht="18" customHeight="1" spans="1:13">
      <c r="A319" s="56"/>
      <c r="B319" s="57"/>
      <c r="C319" s="56"/>
      <c r="D319" s="58"/>
      <c r="E319" s="59"/>
      <c r="F319" s="59"/>
      <c r="G319" s="60"/>
      <c r="H319" s="75"/>
      <c r="I319" s="62"/>
      <c r="J319" s="190"/>
      <c r="K319" s="191"/>
      <c r="L319" s="191"/>
      <c r="M319" s="175"/>
    </row>
    <row r="320" s="3" customFormat="1" ht="18" customHeight="1" spans="1:13">
      <c r="A320" s="32" t="s">
        <v>2</v>
      </c>
      <c r="B320" s="33" t="s">
        <v>674</v>
      </c>
      <c r="C320" s="32" t="s">
        <v>2</v>
      </c>
      <c r="D320" s="34" t="s">
        <v>2</v>
      </c>
      <c r="E320" s="35" t="s">
        <v>2</v>
      </c>
      <c r="F320" s="35">
        <f>F16+F50+F111+F183+F217</f>
        <v>1262847.37</v>
      </c>
      <c r="G320" s="37"/>
      <c r="H320" s="38"/>
      <c r="I320" s="38">
        <f>I16+I50+I111+I183+I217</f>
        <v>1108814.84</v>
      </c>
      <c r="J320" s="37"/>
      <c r="K320" s="38"/>
      <c r="L320" s="38">
        <f>L16+L50+L111+L183+L217</f>
        <v>-154032.53</v>
      </c>
      <c r="M320" s="68"/>
    </row>
    <row r="321" s="3" customFormat="1" ht="18" customHeight="1" spans="1:14">
      <c r="A321" s="32"/>
      <c r="B321" s="33" t="s">
        <v>675</v>
      </c>
      <c r="C321" s="32"/>
      <c r="D321" s="34"/>
      <c r="E321" s="35"/>
      <c r="F321" s="35">
        <f>F5+F281+F302</f>
        <v>247144.01</v>
      </c>
      <c r="G321" s="37"/>
      <c r="H321" s="38"/>
      <c r="I321" s="38">
        <f>I5+I281+I302</f>
        <v>242563.03</v>
      </c>
      <c r="J321" s="37"/>
      <c r="K321" s="38"/>
      <c r="L321" s="38">
        <f>L5+L281+L302</f>
        <v>-4580.98000000001</v>
      </c>
      <c r="M321" s="68"/>
    </row>
    <row r="322" s="3" customFormat="1" ht="18" customHeight="1" spans="1:14">
      <c r="A322" s="32" t="s">
        <v>2</v>
      </c>
      <c r="B322" s="33" t="s">
        <v>676</v>
      </c>
      <c r="C322" s="32" t="s">
        <v>2</v>
      </c>
      <c r="D322" s="34" t="s">
        <v>2</v>
      </c>
      <c r="E322" s="35" t="s">
        <v>2</v>
      </c>
      <c r="F322" s="35">
        <f>F320+F321</f>
        <v>1509991.38</v>
      </c>
      <c r="G322" s="37"/>
      <c r="H322" s="38"/>
      <c r="I322" s="38">
        <f>I320+I321</f>
        <v>1351377.87</v>
      </c>
      <c r="J322" s="37"/>
      <c r="K322" s="38"/>
      <c r="L322" s="38">
        <f>L320+L321</f>
        <v>-158613.51</v>
      </c>
      <c r="M322" s="195">
        <f>L322/F322</f>
        <v>-0.105042659250148</v>
      </c>
      <c r="N322" s="196"/>
    </row>
    <row r="323" ht="18" customHeight="1" spans="1:14">
      <c r="A323" s="56" t="s">
        <v>2</v>
      </c>
      <c r="B323" s="57" t="s">
        <v>2</v>
      </c>
      <c r="C323" s="56" t="s">
        <v>2</v>
      </c>
      <c r="D323" s="58" t="s">
        <v>2</v>
      </c>
      <c r="E323" s="59" t="s">
        <v>2</v>
      </c>
      <c r="F323" s="59" t="s">
        <v>2</v>
      </c>
      <c r="G323" s="60"/>
      <c r="H323" s="75"/>
      <c r="I323" s="75"/>
      <c r="J323" s="60"/>
      <c r="K323" s="75"/>
      <c r="L323" s="75"/>
      <c r="M323" s="75"/>
    </row>
    <row r="324" ht="18" customHeight="1" spans="1:14">
      <c r="A324" s="197"/>
      <c r="B324" s="197"/>
      <c r="C324" s="197"/>
      <c r="D324" s="197"/>
      <c r="E324" s="197"/>
      <c r="F324" s="197"/>
      <c r="G324" s="198"/>
      <c r="H324" s="198"/>
      <c r="I324" s="198"/>
      <c r="J324" s="198"/>
      <c r="K324" s="198"/>
      <c r="L324" s="198"/>
      <c r="M324" s="198"/>
    </row>
  </sheetData>
  <mergeCells count="12">
    <mergeCell ref="A1:M1"/>
    <mergeCell ref="A2:E2"/>
    <mergeCell ref="D3:F3"/>
    <mergeCell ref="G3:I3"/>
    <mergeCell ref="J3:L3"/>
    <mergeCell ref="A324:F324"/>
    <mergeCell ref="A3:A4"/>
    <mergeCell ref="B3:B4"/>
    <mergeCell ref="C3:C4"/>
    <mergeCell ref="L311:L312"/>
    <mergeCell ref="M3:M4"/>
    <mergeCell ref="M310:M311"/>
  </mergeCells>
  <pageMargins left="0.590541666666667" right="0" top="0.590541666666667" bottom="0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</dc:creator>
  <cp:lastModifiedBy>蔚</cp:lastModifiedBy>
  <dcterms:created xsi:type="dcterms:W3CDTF">2025-09-02T09:43:00Z</dcterms:created>
  <dcterms:modified xsi:type="dcterms:W3CDTF">2025-12-15T09:38:02Z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AB27D7C210F54ED18693F8F92B913E11_13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