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170" windowHeight="12375"/>
  </bookViews>
  <sheets>
    <sheet name="分部分项工程量清单与计价表" sheetId="1" r:id="rId1"/>
  </sheets>
  <definedNames>
    <definedName name="_xlnm._FilterDatabase" localSheetId="0" hidden="1">分部分项工程量清单与计价表!$A$2:$M$5</definedName>
    <definedName name="_xlnm.Print_Titles" localSheetId="0">分部分项工程量清单与计价表!$1:$5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<sst xmlns="http://schemas.openxmlformats.org/spreadsheetml/2006/main" count="1085" uniqueCount="524">
  <si>
    <t>博白县东平镇合江中心幼儿园保教楼维修</t>
  </si>
  <si>
    <t>序号</t>
  </si>
  <si>
    <t>项目名称及项目特征描述</t>
  </si>
  <si>
    <t>单位</t>
  </si>
  <si>
    <t>工程报审</t>
  </si>
  <si>
    <t>工程审核</t>
  </si>
  <si>
    <t>工程审核与工程报审对比</t>
  </si>
  <si>
    <t>备注</t>
  </si>
  <si>
    <t>工程量</t>
  </si>
  <si>
    <t>综合单价（元）</t>
  </si>
  <si>
    <t>合价（元）</t>
  </si>
  <si>
    <t>单价</t>
  </si>
  <si>
    <t>增加金额
（+）</t>
  </si>
  <si>
    <t>工程量
增、减</t>
  </si>
  <si>
    <t>单价
增、减</t>
  </si>
  <si>
    <t>减少金额
（-）</t>
  </si>
  <si>
    <t>拆除工程</t>
  </si>
  <si>
    <t>分部分项工程</t>
  </si>
  <si>
    <t>第一章人工拆除工程</t>
  </si>
  <si>
    <t>拆除原雨棚混凝土结构</t>
  </si>
  <si>
    <t></t>
  </si>
  <si>
    <t>工程量、单价差异</t>
  </si>
  <si>
    <t>砖砌体拆除</t>
  </si>
  <si>
    <t>工程量差异，增加电井墙拆除</t>
  </si>
  <si>
    <t>金属门窗拆除</t>
  </si>
  <si>
    <t>㎡</t>
  </si>
  <si>
    <t>工程量差异，增加电井门拆除</t>
  </si>
  <si>
    <t>拆除原卫生间隔板</t>
  </si>
  <si>
    <t>平面块料拆除</t>
  </si>
  <si>
    <t>工程量差异（图纸上装修表地面4为拆除原有水泥砂浆地面，故首层卫生间地面按拆除原有的水泥砂浆地面计算）</t>
  </si>
  <si>
    <t>立面块料拆除</t>
  </si>
  <si>
    <r>
      <rPr>
        <sz val="10"/>
        <rFont val="宋体"/>
        <charset val="134"/>
      </rPr>
      <t>图纸装修表写的是铲除原有抹灰层</t>
    </r>
    <r>
      <rPr>
        <sz val="10"/>
        <color rgb="FFFF0000"/>
        <rFont val="宋体"/>
        <charset val="134"/>
      </rPr>
      <t>(按拆除原有的石粉类涂料计算)</t>
    </r>
  </si>
  <si>
    <t>拆除原有的水泥砂浆地面</t>
  </si>
  <si>
    <t>工程量差异(4层多媒体教室、园长室装修表上无需拆除原有的水泥砂浆地面)</t>
  </si>
  <si>
    <t>拆除原有的石粉类涂料</t>
  </si>
  <si>
    <t>工程量差异</t>
  </si>
  <si>
    <t>拆除原有的腻子天棚</t>
  </si>
  <si>
    <t>工程量差异(晨检厅为新建的无需拆,装修表上顶棚3（一层活动室、保健观察室）未注明此范围需要拆除原有的腻子天棚)</t>
  </si>
  <si>
    <t>第四章渣土运输</t>
  </si>
  <si>
    <t>渣土弃置</t>
  </si>
  <si>
    <t>渣土运输增（减）m3·km</t>
  </si>
  <si>
    <t>·km</t>
  </si>
  <si>
    <t>室外活动场地</t>
  </si>
  <si>
    <t>土石方工程</t>
  </si>
  <si>
    <t>挖一般土方</t>
  </si>
  <si>
    <t>余方弃置</t>
  </si>
  <si>
    <t>道路工程</t>
  </si>
  <si>
    <t>塑胶地面</t>
  </si>
  <si>
    <t>单价差异</t>
  </si>
  <si>
    <t>混凝土路面</t>
  </si>
  <si>
    <t>沙池</t>
  </si>
  <si>
    <t>沙池边安砌侧黄锈石花岗岩</t>
  </si>
  <si>
    <t>m</t>
  </si>
  <si>
    <t>回填砂</t>
  </si>
  <si>
    <t>花池做法参03J012-2/68</t>
  </si>
  <si>
    <t>安砌侧(平、缘)石</t>
  </si>
  <si>
    <t>单价措施项目</t>
  </si>
  <si>
    <t>大型机械、设备进出场及安拆、使用</t>
  </si>
  <si>
    <t>大型机械设备进出场及安拆</t>
  </si>
  <si>
    <t>台次</t>
  </si>
  <si>
    <t>围墙及大门</t>
  </si>
  <si>
    <t>土（石）方工程</t>
  </si>
  <si>
    <t>挖沟槽土方</t>
  </si>
  <si>
    <t>回填方</t>
  </si>
  <si>
    <t>余土弃置</t>
  </si>
  <si>
    <t>土（石）方运输增（减）m3·km</t>
  </si>
  <si>
    <t>砌筑工程</t>
  </si>
  <si>
    <t>240厚多孔砖墙</t>
  </si>
  <si>
    <t>混凝土及钢筋混凝土工程</t>
  </si>
  <si>
    <t>C25带形基础</t>
  </si>
  <si>
    <t>C25矩形柱</t>
  </si>
  <si>
    <t>C15压顶</t>
  </si>
  <si>
    <t>现浇构件圆钢筋制作安装 HPB300 10以内</t>
  </si>
  <si>
    <t>t</t>
  </si>
  <si>
    <t>现浇构件热轧钢筋安装 成品钢筋10以上</t>
  </si>
  <si>
    <t>铁件</t>
  </si>
  <si>
    <t>围墙栏杆定额A-15-134内含有薄钢板预埋件材料，无需另计</t>
  </si>
  <si>
    <t>墙、柱面装饰与隔断、幕墙工程</t>
  </si>
  <si>
    <t>墙面一般抹灰</t>
  </si>
  <si>
    <t>门窗工程</t>
  </si>
  <si>
    <t>黑色双开铁艺大门</t>
  </si>
  <si>
    <t>油漆、涂料、裱糊工程</t>
  </si>
  <si>
    <t>外墙涂料</t>
  </si>
  <si>
    <t>其他装饰工程</t>
  </si>
  <si>
    <t>围墙栏杆</t>
  </si>
  <si>
    <t>脚手架工程</t>
  </si>
  <si>
    <t>外脚手架</t>
  </si>
  <si>
    <t>混凝土模板及支架(撑)</t>
  </si>
  <si>
    <t>带形基础 胶合板模板钢支撑</t>
  </si>
  <si>
    <t>矩形柱 胶合板模板 钢支撑</t>
  </si>
  <si>
    <t>压顶、扶手 木模板木支撑</t>
  </si>
  <si>
    <t>保教楼-土建部分维修</t>
  </si>
  <si>
    <t>挖沟槽（基坑）土方</t>
  </si>
  <si>
    <t>砌块墙</t>
  </si>
  <si>
    <t>工程量、单价差异(增加电井墙，送审砖信息价有误)</t>
  </si>
  <si>
    <t>C15垫层</t>
  </si>
  <si>
    <t>C30独立基础</t>
  </si>
  <si>
    <t>C30异形柱</t>
  </si>
  <si>
    <t>C30基础梁</t>
  </si>
  <si>
    <t>C30有梁板</t>
  </si>
  <si>
    <t>现浇构件热轧钢筋安装 成品钢筋10以内</t>
  </si>
  <si>
    <t>现浇构件热轧钢筋安装 成品钢筋10以上(Φ12、Φ14、Φ16)</t>
  </si>
  <si>
    <t>现浇构件热轧钢筋安装 成品钢筋10以上(Φ18-Φ25)</t>
  </si>
  <si>
    <t>电渣压力焊接</t>
  </si>
  <si>
    <t>个</t>
  </si>
  <si>
    <t>屋面及防水工程</t>
  </si>
  <si>
    <t>新增屋面</t>
  </si>
  <si>
    <t>新增雨棚防水</t>
  </si>
  <si>
    <t>楼(地)面涂膜防水</t>
  </si>
  <si>
    <t>保温、隔热、防腐工程</t>
  </si>
  <si>
    <t>保温隔热屋面</t>
  </si>
  <si>
    <t>楼地面装饰工程</t>
  </si>
  <si>
    <t>新增坡道</t>
  </si>
  <si>
    <t>800*800防滑砖地面-地面1/地面2</t>
  </si>
  <si>
    <t>800*800防滑砖楼面-楼面1</t>
  </si>
  <si>
    <t>PVC胶质地面-地面3</t>
  </si>
  <si>
    <t>PVC胶质楼面-楼面3</t>
  </si>
  <si>
    <t>300*300防滑砖楼地面-地面4/楼面4</t>
  </si>
  <si>
    <t>小便槽</t>
  </si>
  <si>
    <t>送审漏计工程量</t>
  </si>
  <si>
    <t>块料踢脚线</t>
  </si>
  <si>
    <t>墙、柱面装饰与隔断工程</t>
  </si>
  <si>
    <t>走廊内侧墙面抹灰</t>
  </si>
  <si>
    <t>防水砂浆无机涂料墙面-内墙4</t>
  </si>
  <si>
    <t>混合砂浆墙面-内墙2</t>
  </si>
  <si>
    <t>混合砂浆内墙面-内墙1</t>
  </si>
  <si>
    <t>釉面砖（500*500）-内墙5</t>
  </si>
  <si>
    <t>面砖防水墙面（釉面砖 300*600）-内墙3</t>
  </si>
  <si>
    <t>柱、梁面一般抹灰</t>
  </si>
  <si>
    <t>成品隔断</t>
  </si>
  <si>
    <t>天棚工程</t>
  </si>
  <si>
    <t>混合砂浆无机涂料顶棚-顶棚1</t>
  </si>
  <si>
    <t>防水涂料 铝扣板顶棚-顶棚2</t>
  </si>
  <si>
    <t>轻钢龙骨纸面石膏板吊顶-顶棚3</t>
  </si>
  <si>
    <t>丙级钢质防火门</t>
  </si>
  <si>
    <t>送审漏计</t>
  </si>
  <si>
    <t>铝扣板门</t>
  </si>
  <si>
    <t>钢质门单开</t>
  </si>
  <si>
    <t>钢质门双开</t>
  </si>
  <si>
    <t>钢质门带观察窗</t>
  </si>
  <si>
    <t>90系列不带纱中空隔热断桥推拉窗壁厚1.4mm洞口面积&gt;2m2</t>
  </si>
  <si>
    <t>墙面无机涂料</t>
  </si>
  <si>
    <t>天棚无机涂料</t>
  </si>
  <si>
    <t>外墙黄色涂料</t>
  </si>
  <si>
    <t>扣件式钢管外脚手架搭拆 双排 24m以内</t>
  </si>
  <si>
    <t>里脚手架</t>
  </si>
  <si>
    <t>楼板现浇混凝土运输道</t>
  </si>
  <si>
    <t>混凝土基础垫层 胶合板模板 木支撑</t>
  </si>
  <si>
    <t>独立基础 胶合板模板 木支撑</t>
  </si>
  <si>
    <t>异形柱 胶合板模板 钢支撑</t>
  </si>
  <si>
    <t>基础梁 胶合板模板 木支撑</t>
  </si>
  <si>
    <t>有梁板 胶合板模板 钢支撑</t>
  </si>
  <si>
    <t>混凝土运输及泵送工程</t>
  </si>
  <si>
    <t>混凝土泵送</t>
  </si>
  <si>
    <t>保教楼-水电安装工程</t>
  </si>
  <si>
    <t>B4 电气工程</t>
  </si>
  <si>
    <t/>
  </si>
  <si>
    <t>总配电箱 ALZ</t>
  </si>
  <si>
    <t>台</t>
  </si>
  <si>
    <t>1</t>
  </si>
  <si>
    <t>楼层配电箱 1AL</t>
  </si>
  <si>
    <t>楼层配电箱 2AL~3AL</t>
  </si>
  <si>
    <t>2</t>
  </si>
  <si>
    <t>楼层配电箱 4AL</t>
  </si>
  <si>
    <t>空调配电箱 1APKT</t>
  </si>
  <si>
    <t>空调配电箱 2APKT~3APKT</t>
  </si>
  <si>
    <t>活动室配电箱 ALhd</t>
  </si>
  <si>
    <t>5</t>
  </si>
  <si>
    <t>保健室配电箱 1ALbj</t>
  </si>
  <si>
    <t>公共照明配电箱 ALG</t>
  </si>
  <si>
    <t>应急照明配电箱 ALE</t>
  </si>
  <si>
    <t>防水防尘灯 1x10W IP54</t>
  </si>
  <si>
    <t>套</t>
  </si>
  <si>
    <t>22</t>
  </si>
  <si>
    <t xml:space="preserve">吸顶灯 1x10W </t>
  </si>
  <si>
    <t>61</t>
  </si>
  <si>
    <t>单管荧光灯 1x32W</t>
  </si>
  <si>
    <t>4</t>
  </si>
  <si>
    <t>双管荧光灯 2x32W</t>
  </si>
  <si>
    <t>47</t>
  </si>
  <si>
    <t>紫外线杀菌灯 1x72W</t>
  </si>
  <si>
    <t>34</t>
  </si>
  <si>
    <t>LED防水防尘单管荧光灯 1x32W</t>
  </si>
  <si>
    <t>自带电源疏散照明灯(A型) DC36VA型,DC36V,LED-6W(600lm)</t>
  </si>
  <si>
    <t>29</t>
  </si>
  <si>
    <t>方向标志灯(中型灯具) A型,DC36V,LED-1W</t>
  </si>
  <si>
    <t>3</t>
  </si>
  <si>
    <t>双面多信息复合标志灯(中型灯具) A型,DC36V,LED-1W</t>
  </si>
  <si>
    <t>9</t>
  </si>
  <si>
    <t>疏散出口标志灯(中型灯具) A型,DC36V,LED-1W</t>
  </si>
  <si>
    <t>10</t>
  </si>
  <si>
    <t>双面方向标志灯(中型灯具) A型,DC36V,LED-1W</t>
  </si>
  <si>
    <t xml:space="preserve">智能应急照明及疏散指示系统工程调试 分配电装置(≤90台) </t>
  </si>
  <si>
    <t>系统</t>
  </si>
  <si>
    <t>柜式空调插座 16A,~250V</t>
  </si>
  <si>
    <t>挂式空调插座 16A,~250V</t>
  </si>
  <si>
    <t>带保护接点暗装插座 10A,~250V</t>
  </si>
  <si>
    <t>38</t>
  </si>
  <si>
    <t>单联开关 10A,~250V</t>
  </si>
  <si>
    <t>15</t>
  </si>
  <si>
    <t>双联开关 10A,~250V</t>
  </si>
  <si>
    <t>17</t>
  </si>
  <si>
    <t>三联开关 10A,~250V</t>
  </si>
  <si>
    <t>33</t>
  </si>
  <si>
    <t>紫外线杀毒灯钥匙开关 10A,~250V</t>
  </si>
  <si>
    <t>6</t>
  </si>
  <si>
    <t>求助按钮</t>
  </si>
  <si>
    <t>火灾声光报警器</t>
  </si>
  <si>
    <t>应急手动控制按钮</t>
  </si>
  <si>
    <t>排气扇 40W</t>
  </si>
  <si>
    <t>普通强电桥架 CT-300*100*1.2mm</t>
  </si>
  <si>
    <t>11.90</t>
  </si>
  <si>
    <t>普通强电桥架 CT-200*100*1.2mm</t>
  </si>
  <si>
    <t>170.43</t>
  </si>
  <si>
    <t>桥架支架制作、安装</t>
  </si>
  <si>
    <t>kg</t>
  </si>
  <si>
    <t>177.20</t>
  </si>
  <si>
    <t>桥架支架刷油</t>
  </si>
  <si>
    <t>镀锌钢管埋地敷设 SC100</t>
  </si>
  <si>
    <t>5.80</t>
  </si>
  <si>
    <t>镀锌钢管敷设 砖、混凝土结构明配 SC20</t>
  </si>
  <si>
    <t>250.39</t>
  </si>
  <si>
    <t>镀锌钢管敷设 砖、混凝土结构暗配 SC20</t>
  </si>
  <si>
    <t>5.44</t>
  </si>
  <si>
    <t>砖、混凝土结构明配 刚性阻燃管 PC20</t>
  </si>
  <si>
    <t>876.53</t>
  </si>
  <si>
    <t>砖、混凝土结构暗配 刚性阻燃管 PC20</t>
  </si>
  <si>
    <t>498.58</t>
  </si>
  <si>
    <t>凿(压)槽及恢复 砖结构（公称管径20mm以内）</t>
  </si>
  <si>
    <t>187.90</t>
  </si>
  <si>
    <t>铜芯电力电缆 WDZ(B1)-YJY-5x6mm²</t>
  </si>
  <si>
    <t>58.31</t>
  </si>
  <si>
    <t>铜芯电力电缆 WDZ(B1)-YJY-5x4mm²</t>
  </si>
  <si>
    <t>69.16</t>
  </si>
  <si>
    <t>矿物质电缆 BBTRZ-3x6mm²</t>
  </si>
  <si>
    <t>8.05</t>
  </si>
  <si>
    <t>管内穿线 动力线路 WDZ(B1)-BYJ-6mm²</t>
  </si>
  <si>
    <t>461.91</t>
  </si>
  <si>
    <t>管内穿线 动力线路 WDZ(B1)-BYJ-4mm²</t>
  </si>
  <si>
    <t>2308.79</t>
  </si>
  <si>
    <t>管内穿线 照明线路 WDZ(B1)-BYJ-4mm²</t>
  </si>
  <si>
    <t>977.75</t>
  </si>
  <si>
    <t>管内穿线 照明线路 WDZ(B1)-BYJ-2.5mm²</t>
  </si>
  <si>
    <t>2734.01</t>
  </si>
  <si>
    <t>管内穿线 照明线路 WDZN-RVS-2x2.5mm²</t>
  </si>
  <si>
    <t>314.66</t>
  </si>
  <si>
    <t>照明通电试运行 民用照明通电试运行</t>
  </si>
  <si>
    <t>防雷及接地装置</t>
  </si>
  <si>
    <t>等电位联结 局部等电位端子联接箱</t>
  </si>
  <si>
    <t>等电位联结 卫生间等电位均压网安装</t>
  </si>
  <si>
    <t>57.22</t>
  </si>
  <si>
    <t>接地装置调试 接地网</t>
  </si>
  <si>
    <t>建筑智能化工程</t>
  </si>
  <si>
    <t>弱电信号总箱 (预留空箱)</t>
  </si>
  <si>
    <t>楼层信号分纤箱 (预留空箱)</t>
  </si>
  <si>
    <t>广播主机</t>
  </si>
  <si>
    <t>视频监控主机</t>
  </si>
  <si>
    <t>12口交换机</t>
  </si>
  <si>
    <t>信息插座</t>
  </si>
  <si>
    <t>13</t>
  </si>
  <si>
    <t>电视插座</t>
  </si>
  <si>
    <t>7</t>
  </si>
  <si>
    <t>半球彩色摄像机</t>
  </si>
  <si>
    <t>扬声器箱 5W</t>
  </si>
  <si>
    <t>只</t>
  </si>
  <si>
    <t>12</t>
  </si>
  <si>
    <t>砖、混凝土结构明配 紧定式 JDG25</t>
  </si>
  <si>
    <t>127.41</t>
  </si>
  <si>
    <t>砖、混凝土结构明配 紧定式 JDG20</t>
  </si>
  <si>
    <t>141.71</t>
  </si>
  <si>
    <t>钢管敷设 砖、混凝土结构明配 SC20</t>
  </si>
  <si>
    <t>98.12</t>
  </si>
  <si>
    <t>桥架敷设屏蔽双绞线缆 CAT.6e 4Pair UTP</t>
  </si>
  <si>
    <t>1068.80</t>
  </si>
  <si>
    <t>管内穿屏蔽双绞线缆 CAT.6e 4Pair UTP</t>
  </si>
  <si>
    <t>393.52</t>
  </si>
  <si>
    <t>桥架敷设广播线 ZR-RVV-2x1.5m㎡</t>
  </si>
  <si>
    <t>77.51</t>
  </si>
  <si>
    <t>管内穿广播线 ZR-RVV-2x1.5m㎡</t>
  </si>
  <si>
    <t>104.72</t>
  </si>
  <si>
    <t>桥架配线 Z(B1)-RVS-2x1.5m㎡</t>
  </si>
  <si>
    <t>626.79</t>
  </si>
  <si>
    <t>管内穿线 Z(B1)-RVS-2x1.5m㎡</t>
  </si>
  <si>
    <t>162.61</t>
  </si>
  <si>
    <t>桥架敷设 G.657A-2芯皮线光缆</t>
  </si>
  <si>
    <t>61.60</t>
  </si>
  <si>
    <t>双绞线缆测试</t>
  </si>
  <si>
    <t>链路</t>
  </si>
  <si>
    <t>20</t>
  </si>
  <si>
    <t>安全防范分系统调试 电视监控系统 12点以下</t>
  </si>
  <si>
    <t>背景音乐系统调试 背景音乐 系统试运行</t>
  </si>
  <si>
    <t>安全防范分系统调试 电视监控系统 50点以下</t>
  </si>
  <si>
    <t>金属线槽 MR 200*100*1.2mm</t>
  </si>
  <si>
    <t>166.75</t>
  </si>
  <si>
    <t xml:space="preserve">桥架支架制作、安装 </t>
  </si>
  <si>
    <t>183.66</t>
  </si>
  <si>
    <t>镀锌钢管埋地敷 SC40</t>
  </si>
  <si>
    <t>17.34</t>
  </si>
  <si>
    <t>管沟土方开挖</t>
  </si>
  <si>
    <t>1.74</t>
  </si>
  <si>
    <t>管沟土方回填</t>
  </si>
  <si>
    <t>B9 给水工程</t>
  </si>
  <si>
    <t>PE给水管及管件安装 DN65</t>
  </si>
  <si>
    <t>27.00</t>
  </si>
  <si>
    <t>衬塑钢管(内衬PE)给水管及管件安装 DN65</t>
  </si>
  <si>
    <t>8.15</t>
  </si>
  <si>
    <t>衬塑钢管(内衬PE)给水管及管件安装 DN50</t>
  </si>
  <si>
    <t>15.60</t>
  </si>
  <si>
    <t>衬塑钢管(内衬PE)给水管及管件安装 DN40</t>
  </si>
  <si>
    <t>0.80</t>
  </si>
  <si>
    <t>衬塑钢管(内衬PE)给水管及管件安装 DN32</t>
  </si>
  <si>
    <t>0.92</t>
  </si>
  <si>
    <t>衬塑钢管(内衬PE)给水管及管件安装 DN20</t>
  </si>
  <si>
    <t>S5系列PP-R塑料给水管及管件安装 DN40</t>
  </si>
  <si>
    <t>25.00</t>
  </si>
  <si>
    <t>S5系列PP-R塑料给水管及管件安装 DN32</t>
  </si>
  <si>
    <t>47.83</t>
  </si>
  <si>
    <t>S5系列PP-R塑料给水管及管件安装 DN25</t>
  </si>
  <si>
    <t>20.61</t>
  </si>
  <si>
    <t>S5系列PP-R塑料给水管及管件安装 DN20</t>
  </si>
  <si>
    <t>15.05</t>
  </si>
  <si>
    <t>S5系列PP-R塑料给水管及管件安装 DN15</t>
  </si>
  <si>
    <t>27.26</t>
  </si>
  <si>
    <t>暗埋水电管混凝土槽预压 暗埋水电管混凝土槽预压</t>
  </si>
  <si>
    <t>60.01</t>
  </si>
  <si>
    <t>凿(压)槽及恢复 沟槽尺寸（公称管径50mm以内）</t>
  </si>
  <si>
    <t>34.95</t>
  </si>
  <si>
    <t>凿(压)槽及恢复 沟槽尺寸（公称管径32mm以内）</t>
  </si>
  <si>
    <t>29.95</t>
  </si>
  <si>
    <t>凿(压)槽及恢复 沟槽尺寸（公称管径20mm以内）</t>
  </si>
  <si>
    <t>10.84</t>
  </si>
  <si>
    <t>管道支架制作、安装 ∠40*4</t>
  </si>
  <si>
    <t>一般铁构件刷油</t>
  </si>
  <si>
    <t>全铜质闸阀 DN65</t>
  </si>
  <si>
    <t>全铜截止阀 DN50</t>
  </si>
  <si>
    <t>全铜截止阀 DN40</t>
  </si>
  <si>
    <t>全铜截止阀 DN32</t>
  </si>
  <si>
    <t>全铜截止阀 DN20</t>
  </si>
  <si>
    <t>自动排气阀 DN20</t>
  </si>
  <si>
    <t>水龙头 DN15</t>
  </si>
  <si>
    <t>16</t>
  </si>
  <si>
    <t>过楼板钢套管制作、安装 公称直径(mm以内) 80</t>
  </si>
  <si>
    <t>打孔、打洞、预留孔洞 打孔、打洞 混凝土楼板钻孔机钻孔 钻孔直径（≤108mm）</t>
  </si>
  <si>
    <t>管沟土方开挖（不装车）</t>
  </si>
  <si>
    <t>3.81</t>
  </si>
  <si>
    <t>管沟土方开挖（装车）</t>
  </si>
  <si>
    <t>2.08</t>
  </si>
  <si>
    <t>非定型管道中粗砂垫层</t>
  </si>
  <si>
    <t>1.18</t>
  </si>
  <si>
    <t>回填中粗砂</t>
  </si>
  <si>
    <t>0.90</t>
  </si>
  <si>
    <t>20cm厚C25混凝土路面恢复</t>
  </si>
  <si>
    <t>11.78</t>
  </si>
  <si>
    <t>20cm厚混凝土路面拆除</t>
  </si>
  <si>
    <t>余渣弃置</t>
  </si>
  <si>
    <t>2.36</t>
  </si>
  <si>
    <t>土方运输每增1km</t>
  </si>
  <si>
    <t>8.32</t>
  </si>
  <si>
    <t>石方运输每增1km</t>
  </si>
  <si>
    <t>9.44</t>
  </si>
  <si>
    <t>B9 排水工程</t>
  </si>
  <si>
    <t>HDPE双壁波纹排水管及管件安装 DN300</t>
  </si>
  <si>
    <t>15.70</t>
  </si>
  <si>
    <t>HDPE双壁波纹排水管及管件安装 DN150</t>
  </si>
  <si>
    <t>20.31</t>
  </si>
  <si>
    <t>PVC-U排水管及管件安装 De110</t>
  </si>
  <si>
    <t>134.89</t>
  </si>
  <si>
    <t>PVC-U排水管及管件安装 De75</t>
  </si>
  <si>
    <t>24.60</t>
  </si>
  <si>
    <t>PVC-U排水管及管件安装 De50</t>
  </si>
  <si>
    <t>34.45</t>
  </si>
  <si>
    <t>PVC-U塑料直通雨水管及管件安装 De110</t>
  </si>
  <si>
    <t>6.05</t>
  </si>
  <si>
    <t>阻火圈 De110</t>
  </si>
  <si>
    <t>直通式地漏 De75</t>
  </si>
  <si>
    <t>87型雨水斗 DN100</t>
  </si>
  <si>
    <t>扫除口 DN150</t>
  </si>
  <si>
    <t>扫除口 DN75</t>
  </si>
  <si>
    <t>扫除口 DN50</t>
  </si>
  <si>
    <t>蹲式大便器</t>
  </si>
  <si>
    <t>36</t>
  </si>
  <si>
    <t>坐式大便器</t>
  </si>
  <si>
    <t>小便器</t>
  </si>
  <si>
    <t>台式洗脸盆</t>
  </si>
  <si>
    <t>成品拖把池</t>
  </si>
  <si>
    <t>过楼板塑料套管制作、安装 公称外径(mm以内) 160</t>
  </si>
  <si>
    <t>8</t>
  </si>
  <si>
    <t>打孔、打洞、预留孔洞 打孔、打洞 混凝土楼板钻孔机钻孔 钻孔直径（≤200mm）</t>
  </si>
  <si>
    <t>打孔、打洞、预留孔洞 打孔、打洞 混凝土墙钻孔机钻孔 钻孔直径（≤132mm）</t>
  </si>
  <si>
    <t>塑料检查井 φ315</t>
  </si>
  <si>
    <t>座</t>
  </si>
  <si>
    <t>1.50</t>
  </si>
  <si>
    <t>20.56</t>
  </si>
  <si>
    <t>4.52</t>
  </si>
  <si>
    <t>3.17</t>
  </si>
  <si>
    <t>回填砂砾石</t>
  </si>
  <si>
    <t>12.87</t>
  </si>
  <si>
    <t>25.74</t>
  </si>
  <si>
    <t>5.15</t>
  </si>
  <si>
    <t>82.24</t>
  </si>
  <si>
    <t>20.60</t>
  </si>
  <si>
    <t>保教楼-消防安装工程</t>
  </si>
  <si>
    <t>B9 消防工程</t>
  </si>
  <si>
    <t>热浸镀锌钢管及管件安装 DN65</t>
  </si>
  <si>
    <t>管道刷油</t>
  </si>
  <si>
    <t>甲型单栓带软管卷盘栓箱 SG24B65Z-J</t>
  </si>
  <si>
    <t>灭火器箱</t>
  </si>
  <si>
    <t>食堂-安装工程</t>
  </si>
  <si>
    <t>B4 电气设备安装工程</t>
  </si>
  <si>
    <t>厨房总配电箱ALCHZ</t>
  </si>
  <si>
    <t>应急照明配电箱ALECH</t>
  </si>
  <si>
    <t>公共照明配电箱APCH</t>
  </si>
  <si>
    <t>总等电位端子箱</t>
  </si>
  <si>
    <t>方向标志灯（中型灯具）</t>
  </si>
  <si>
    <t>自带电源疏散照明灯(A型)</t>
  </si>
  <si>
    <t>疏散出口标志灯（中型灯具）</t>
  </si>
  <si>
    <t>太阳能壁灯</t>
  </si>
  <si>
    <t>自带电源疏散照明灯(A型)-壁装型</t>
  </si>
  <si>
    <t>安全出口标志灯（中型灯具）</t>
  </si>
  <si>
    <t>紫外线消毒灯</t>
  </si>
  <si>
    <t>嵌入式单管（防水防尘）灯</t>
  </si>
  <si>
    <t>单管荧光灯</t>
  </si>
  <si>
    <t>安全型带开关三极暗装插座</t>
  </si>
  <si>
    <t>带保护接点暗装插座</t>
  </si>
  <si>
    <t>11</t>
  </si>
  <si>
    <t>抽油烟机插座</t>
  </si>
  <si>
    <t>带保护接点密闭插座</t>
  </si>
  <si>
    <t>紫外线杀毒灯钥匙开关</t>
  </si>
  <si>
    <t>三联开关</t>
  </si>
  <si>
    <t>双联开关</t>
  </si>
  <si>
    <t>开关</t>
  </si>
  <si>
    <t>火灾声光警报器</t>
  </si>
  <si>
    <t>火灾报警装置</t>
  </si>
  <si>
    <t>可燃气体探测器</t>
  </si>
  <si>
    <t>电力电缆Z-YJV-4X35mm²</t>
  </si>
  <si>
    <t>20.00</t>
  </si>
  <si>
    <t>电力电缆WDZ(B1)-YJY-4x25+1x16mm²</t>
  </si>
  <si>
    <t>3.00</t>
  </si>
  <si>
    <t>电力电缆BBTRZ-1000-3x6mm²</t>
  </si>
  <si>
    <t>阻燃半硬塑料管PC20</t>
  </si>
  <si>
    <t>125.55</t>
  </si>
  <si>
    <t>阻燃半硬塑料管PC32</t>
  </si>
  <si>
    <t>74.84</t>
  </si>
  <si>
    <t>焊接钢管(钢导管)敷设SC15</t>
  </si>
  <si>
    <t>焊接钢管(钢导管)敷设SC20</t>
  </si>
  <si>
    <t>10.46</t>
  </si>
  <si>
    <t>桥架CT150*100</t>
  </si>
  <si>
    <t>23.00</t>
  </si>
  <si>
    <t>105.78</t>
  </si>
  <si>
    <t>管内穿线WDZ(B1)-BYJ-3x2.5mm²</t>
  </si>
  <si>
    <t>402.56</t>
  </si>
  <si>
    <t>线槽配线WDZ(B1)-BYJ-3x2.5mm²</t>
  </si>
  <si>
    <t>79.95</t>
  </si>
  <si>
    <t>管内穿线WDZ(B1)-BYJ-4mm²</t>
  </si>
  <si>
    <t>631.19</t>
  </si>
  <si>
    <t>线槽配线WDZ(B1)-BYJ-4mm²</t>
  </si>
  <si>
    <t>801.41</t>
  </si>
  <si>
    <t>管内穿线WDZ(B1)N-BYJ-2.5mm²</t>
  </si>
  <si>
    <t>50.00</t>
  </si>
  <si>
    <t>管内穿线WDZ(B1)N-RVS-2x2.5mm²</t>
  </si>
  <si>
    <t>93.27</t>
  </si>
  <si>
    <t>管内穿线ZN-RVV-2X1.0mm²</t>
  </si>
  <si>
    <t>16.46</t>
  </si>
  <si>
    <t>管内穿线ZN-RVS-2X1.5mm²</t>
  </si>
  <si>
    <t>凿(压)槽及恢复（公称管径20mm以内）</t>
  </si>
  <si>
    <t>61.40</t>
  </si>
  <si>
    <t>凿(压)槽及恢复（公称管径32mm以内）</t>
  </si>
  <si>
    <t>28.80</t>
  </si>
  <si>
    <t>钢接地母线敷设 利用基础钢筋做接母线</t>
  </si>
  <si>
    <t>110.10</t>
  </si>
  <si>
    <t>避雷网安装 沿女儿墙敷设 12热镀锌圆钢</t>
  </si>
  <si>
    <t>71.20</t>
  </si>
  <si>
    <t>避雷网安装 沿隔热板敷设 12热镀锌圆钢</t>
  </si>
  <si>
    <t>5.60</t>
  </si>
  <si>
    <t>避雷引下线敷设 利用建筑物主筋引下</t>
  </si>
  <si>
    <t>18.00</t>
  </si>
  <si>
    <t>接地极 热镀锌扁钢40*4</t>
  </si>
  <si>
    <t>根</t>
  </si>
  <si>
    <t>接地测试端子</t>
  </si>
  <si>
    <t>块</t>
  </si>
  <si>
    <t>接地装置调试  接地网</t>
  </si>
  <si>
    <t>B5 建筑智能化系统设备安装工程</t>
  </si>
  <si>
    <t>监控摄像机</t>
  </si>
  <si>
    <t>24芯多模室内光缆</t>
  </si>
  <si>
    <t>双绞线缆5*(UTP6e)</t>
  </si>
  <si>
    <t>41.47</t>
  </si>
  <si>
    <t>管内穿线 多芯软导线Z(B1)-RVS-2x1.5</t>
  </si>
  <si>
    <t>安全防范分系统调试</t>
  </si>
  <si>
    <t>配管JDG25</t>
  </si>
  <si>
    <t>35.47</t>
  </si>
  <si>
    <t>配管SC25</t>
  </si>
  <si>
    <t>2.00</t>
  </si>
  <si>
    <t>5.95</t>
  </si>
  <si>
    <t>B9 给排水、燃气工程</t>
  </si>
  <si>
    <t>PPR给水塑料管DN32</t>
  </si>
  <si>
    <t>20.11</t>
  </si>
  <si>
    <t>PPR给水塑料管DN15</t>
  </si>
  <si>
    <t>18.68</t>
  </si>
  <si>
    <t>水表DN32</t>
  </si>
  <si>
    <t>截止阀DN32</t>
  </si>
  <si>
    <t>止回阀DN32</t>
  </si>
  <si>
    <t>HDPE双壁波纹排水管 dn300</t>
  </si>
  <si>
    <t>11.79</t>
  </si>
  <si>
    <t>PVC-U排水管及管件安装 dn160</t>
  </si>
  <si>
    <t>7.60</t>
  </si>
  <si>
    <t>PVC-U排水管及管件安装 dn75</t>
  </si>
  <si>
    <t>19.91</t>
  </si>
  <si>
    <t>PVC-U加厚排水塑料管及管件安装 dn110</t>
  </si>
  <si>
    <t>8.10</t>
  </si>
  <si>
    <t>铸铁带网框有水封排水地漏DN150</t>
  </si>
  <si>
    <t>塑料排水检查井 φ315</t>
  </si>
  <si>
    <t>检查口DN100</t>
  </si>
  <si>
    <t>雨水斗87型,DN100</t>
  </si>
  <si>
    <t>MF/ABC5灭火器</t>
  </si>
  <si>
    <t>玻璃钢隔油池,有效容积2立方</t>
  </si>
  <si>
    <t>分部分项工程和单价措施项目费用合计</t>
  </si>
  <si>
    <t>项</t>
  </si>
  <si>
    <t>1.1</t>
  </si>
  <si>
    <t xml:space="preserve">  其中:材料暂估价</t>
  </si>
  <si>
    <t>总价措施项目费用合计</t>
  </si>
  <si>
    <t>2.1</t>
  </si>
  <si>
    <t xml:space="preserve">  其中:安全文明施工费</t>
  </si>
  <si>
    <t>其他项目费用合计</t>
  </si>
  <si>
    <t>建筑安装工程费=1+2+3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</si>
</sst>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9"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b/>
      <sz val="16"/>
      <name val="宋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Arial"/>
      <charset val="0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7">
    <xf numFmtId="0" fontId="0" fillId="0" borderId="0"/>
    <xf numFmtId="43" fontId="6" fillId="0" borderId="0" applyFont="0" applyFill="0" applyBorder="0" applyAlignment="0" applyProtection="0"/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27" fillId="0" borderId="0">
      <alignment horizontal="left" vertical="top" wrapText="1"/>
    </xf>
    <xf numFmtId="0" fontId="0" fillId="0" borderId="0" applyAlignment="0"/>
    <xf numFmtId="0" fontId="0" fillId="0" borderId="0" applyAlignment="0"/>
    <xf numFmtId="0" fontId="27" fillId="0" borderId="0">
      <alignment horizontal="left" vertical="top" wrapText="1"/>
    </xf>
    <xf numFmtId="0" fontId="0" fillId="0" borderId="0" applyAlignment="0"/>
    <xf numFmtId="0" fontId="0" fillId="0" borderId="0" applyAlignment="0"/>
    <xf numFmtId="0" fontId="0" fillId="0" borderId="0" applyAlignment="0"/>
    <xf numFmtId="0" fontId="27" fillId="0" borderId="0">
      <alignment horizontal="left" vertical="top" wrapText="1"/>
    </xf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 applyAlignment="0"/>
    <xf numFmtId="0" fontId="0" fillId="0" borderId="0"/>
    <xf numFmtId="0" fontId="27" fillId="0" borderId="0">
      <alignment horizontal="left" vertical="top" wrapText="1"/>
    </xf>
    <xf numFmtId="0" fontId="27" fillId="0" borderId="0">
      <alignment horizontal="left" vertical="top" wrapText="1"/>
    </xf>
  </cellStyleXfs>
  <cellXfs count="32">
    <xf numFmtId="0" fontId="0" fillId="0" borderId="0" xfId="0" applyFont="1"/>
    <xf numFmtId="0" fontId="1" fillId="0" borderId="0" xfId="0" applyFont="1"/>
    <xf numFmtId="176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176" fontId="0" fillId="2" borderId="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</cellXfs>
  <cellStyles count="1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101" xfId="50"/>
    <cellStyle name="常规 114" xfId="51"/>
    <cellStyle name="常规 109" xfId="52"/>
    <cellStyle name="常规 102" xfId="53"/>
    <cellStyle name="常规 6" xfId="54"/>
    <cellStyle name="常规 90" xfId="55"/>
    <cellStyle name="常规 85" xfId="56"/>
    <cellStyle name="常规 31" xfId="57"/>
    <cellStyle name="常规 26" xfId="58"/>
    <cellStyle name="常规 104" xfId="59"/>
    <cellStyle name="常规 107" xfId="60"/>
    <cellStyle name="常规 112" xfId="61"/>
    <cellStyle name="常规 113" xfId="62"/>
    <cellStyle name="常规 108" xfId="63"/>
    <cellStyle name="常规 10" xfId="64"/>
    <cellStyle name="常规 100" xfId="65"/>
    <cellStyle name="常规 103" xfId="66"/>
    <cellStyle name="常规 110" xfId="67"/>
    <cellStyle name="常规 105" xfId="68"/>
    <cellStyle name="常规 111" xfId="69"/>
    <cellStyle name="常规 106" xfId="70"/>
    <cellStyle name="常规 11" xfId="71"/>
    <cellStyle name="常规 115" xfId="72"/>
    <cellStyle name="常规 116" xfId="73"/>
    <cellStyle name="常规 117" xfId="74"/>
    <cellStyle name="常规 12" xfId="75"/>
    <cellStyle name="常规 13" xfId="76"/>
    <cellStyle name="常规 14" xfId="77"/>
    <cellStyle name="常规 15" xfId="78"/>
    <cellStyle name="常规 20" xfId="79"/>
    <cellStyle name="常规 16" xfId="80"/>
    <cellStyle name="常规 21" xfId="81"/>
    <cellStyle name="常规 17" xfId="82"/>
    <cellStyle name="常规 22" xfId="83"/>
    <cellStyle name="常规 18" xfId="84"/>
    <cellStyle name="常规 23" xfId="85"/>
    <cellStyle name="常规 19" xfId="86"/>
    <cellStyle name="常规 24" xfId="87"/>
    <cellStyle name="常规 2" xfId="88"/>
    <cellStyle name="常规 25" xfId="89"/>
    <cellStyle name="常规 30" xfId="90"/>
    <cellStyle name="常规 27" xfId="91"/>
    <cellStyle name="常规 32" xfId="92"/>
    <cellStyle name="Normal_10" xfId="93"/>
    <cellStyle name="常规 28" xfId="94"/>
    <cellStyle name="常规 33" xfId="95"/>
    <cellStyle name="Normal_11" xfId="96"/>
    <cellStyle name="常规 29" xfId="97"/>
    <cellStyle name="常规 34" xfId="98"/>
    <cellStyle name="常规 3" xfId="99"/>
    <cellStyle name="Normal_13" xfId="100"/>
    <cellStyle name="常规 35" xfId="101"/>
    <cellStyle name="常规 40" xfId="102"/>
    <cellStyle name="常规 36" xfId="103"/>
    <cellStyle name="常规 37" xfId="104"/>
    <cellStyle name="常规 42" xfId="105"/>
    <cellStyle name="常规 38" xfId="106"/>
    <cellStyle name="常规 4" xfId="107"/>
    <cellStyle name="常规 45" xfId="108"/>
    <cellStyle name="常规 50" xfId="109"/>
    <cellStyle name="常规 46" xfId="110"/>
    <cellStyle name="常规 51" xfId="111"/>
    <cellStyle name="常规 47" xfId="112"/>
    <cellStyle name="常规 52" xfId="113"/>
    <cellStyle name="常规 48" xfId="114"/>
    <cellStyle name="常规 53" xfId="115"/>
    <cellStyle name="常规 49" xfId="116"/>
    <cellStyle name="常规 54" xfId="117"/>
    <cellStyle name="常规 5" xfId="118"/>
    <cellStyle name="常规 55" xfId="119"/>
    <cellStyle name="常规 56" xfId="120"/>
    <cellStyle name="常规 61" xfId="121"/>
    <cellStyle name="常规 57" xfId="122"/>
    <cellStyle name="常规 62" xfId="123"/>
    <cellStyle name="常规 58" xfId="124"/>
    <cellStyle name="常规 63" xfId="125"/>
    <cellStyle name="常规 59" xfId="126"/>
    <cellStyle name="常规 64" xfId="127"/>
    <cellStyle name="常规 65" xfId="128"/>
    <cellStyle name="常规 70" xfId="129"/>
    <cellStyle name="常规 66" xfId="130"/>
    <cellStyle name="常规 71" xfId="131"/>
    <cellStyle name="常规 67" xfId="132"/>
    <cellStyle name="常规 72" xfId="133"/>
    <cellStyle name="常规 68" xfId="134"/>
    <cellStyle name="常规 73" xfId="135"/>
    <cellStyle name="常规 69" xfId="136"/>
    <cellStyle name="常规 74" xfId="137"/>
    <cellStyle name="常规 7" xfId="138"/>
    <cellStyle name="常规 75" xfId="139"/>
    <cellStyle name="常规 80" xfId="140"/>
    <cellStyle name="常规 76" xfId="141"/>
    <cellStyle name="常规 81" xfId="142"/>
    <cellStyle name="常规 77" xfId="143"/>
    <cellStyle name="常规 82" xfId="144"/>
    <cellStyle name="常规 78" xfId="145"/>
    <cellStyle name="常规 83" xfId="146"/>
    <cellStyle name="常规 79" xfId="147"/>
    <cellStyle name="常规 84" xfId="148"/>
    <cellStyle name="常规 8" xfId="149"/>
    <cellStyle name="常规 86" xfId="150"/>
    <cellStyle name="常规 91" xfId="151"/>
    <cellStyle name="常规 87" xfId="152"/>
    <cellStyle name="常规 92" xfId="153"/>
    <cellStyle name="常规 88" xfId="154"/>
    <cellStyle name="常规 93" xfId="155"/>
    <cellStyle name="常规 89" xfId="156"/>
    <cellStyle name="常规 94" xfId="157"/>
    <cellStyle name="常规 9" xfId="158"/>
    <cellStyle name="常规 95" xfId="159"/>
    <cellStyle name="常规 96" xfId="160"/>
    <cellStyle name="常规 97" xfId="161"/>
    <cellStyle name="常规 98" xfId="162"/>
    <cellStyle name="常规 99" xfId="163"/>
    <cellStyle name="样式 1" xfId="164"/>
    <cellStyle name="Normal_1" xfId="165"/>
    <cellStyle name="Normal_3" xfId="166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E0E0E0"/>
      <rgbColor rgb="00993366"/>
      <rgbColor rgb="00ACA899"/>
      <rgbColor rgb="00ECE9D8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0"/>
  <sheetViews>
    <sheetView showGridLines="0" tabSelected="1" view="pageBreakPreview" zoomScaleNormal="100" workbookViewId="0">
      <pane ySplit="5" topLeftCell="A384" activePane="bottomLeft" state="frozen"/>
      <selection/>
      <selection pane="bottomLeft" activeCell="I400" sqref="I400"/>
    </sheetView>
  </sheetViews>
  <sheetFormatPr defaultColWidth="9.14285714285714" defaultRowHeight="14.25" customHeight="1"/>
  <cols>
    <col min="1" max="1" width="4.71428571428571" style="2" customWidth="1"/>
    <col min="2" max="2" width="32.5714285714286" style="3" customWidth="1"/>
    <col min="3" max="3" width="6.85714285714286" style="4" customWidth="1"/>
    <col min="4" max="5" width="11.1428571428571" style="5" customWidth="1"/>
    <col min="6" max="6" width="12.8571428571429" style="5" customWidth="1"/>
    <col min="7" max="8" width="11.1428571428571" style="5" customWidth="1"/>
    <col min="9" max="9" width="13" style="5" customWidth="1"/>
    <col min="10" max="11" width="11.1428571428571" style="4" customWidth="1"/>
    <col min="12" max="12" width="13.5714285714286" style="4" customWidth="1"/>
    <col min="13" max="13" width="26" style="6" customWidth="1"/>
    <col min="14" max="14" width="13.2857142857143"/>
  </cols>
  <sheetData>
    <row r="1" ht="18" customHeight="1" spans="1:13">
      <c r="A1" s="7" t="s">
        <v>0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1" customFormat="1" ht="18" customHeight="1" spans="1:13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1" customFormat="1" ht="18" customHeight="1" spans="1:13">
      <c r="A3" s="10" t="s">
        <v>1</v>
      </c>
      <c r="B3" s="11" t="s">
        <v>2</v>
      </c>
      <c r="C3" s="12" t="s">
        <v>3</v>
      </c>
      <c r="D3" s="13" t="s">
        <v>4</v>
      </c>
      <c r="E3" s="13"/>
      <c r="F3" s="13"/>
      <c r="G3" s="13" t="s">
        <v>5</v>
      </c>
      <c r="H3" s="13"/>
      <c r="I3" s="13"/>
      <c r="J3" s="13" t="s">
        <v>6</v>
      </c>
      <c r="K3" s="13"/>
      <c r="L3" s="13"/>
      <c r="M3" s="14" t="s">
        <v>7</v>
      </c>
    </row>
    <row r="4" s="1" customFormat="1" ht="34" customHeight="1" spans="1:13">
      <c r="A4" s="10"/>
      <c r="B4" s="11"/>
      <c r="C4" s="12"/>
      <c r="D4" s="13" t="s">
        <v>8</v>
      </c>
      <c r="E4" s="13" t="s">
        <v>9</v>
      </c>
      <c r="F4" s="13" t="s">
        <v>10</v>
      </c>
      <c r="G4" s="13" t="s">
        <v>8</v>
      </c>
      <c r="H4" s="13" t="s">
        <v>9</v>
      </c>
      <c r="I4" s="13" t="s">
        <v>10</v>
      </c>
      <c r="J4" s="13" t="s">
        <v>8</v>
      </c>
      <c r="K4" s="13" t="s">
        <v>11</v>
      </c>
      <c r="L4" s="13" t="s">
        <v>12</v>
      </c>
      <c r="M4" s="14"/>
    </row>
    <row r="5" s="1" customFormat="1" ht="28" customHeight="1" spans="1:13">
      <c r="A5" s="10"/>
      <c r="B5" s="11"/>
      <c r="C5" s="12"/>
      <c r="D5" s="13"/>
      <c r="E5" s="13"/>
      <c r="F5" s="13"/>
      <c r="G5" s="13"/>
      <c r="H5" s="13"/>
      <c r="I5" s="13"/>
      <c r="J5" s="13" t="s">
        <v>13</v>
      </c>
      <c r="K5" s="13" t="s">
        <v>14</v>
      </c>
      <c r="L5" s="13" t="s">
        <v>15</v>
      </c>
      <c r="M5" s="14"/>
    </row>
    <row r="6" s="1" customFormat="1" ht="28" customHeight="1" spans="1:13">
      <c r="A6" s="10"/>
      <c r="B6" s="15" t="s">
        <v>16</v>
      </c>
      <c r="C6" s="12"/>
      <c r="D6" s="13"/>
      <c r="E6" s="13"/>
      <c r="F6" s="13">
        <f>F7</f>
        <v>61733.79</v>
      </c>
      <c r="G6" s="13"/>
      <c r="H6" s="13"/>
      <c r="I6" s="13">
        <f>I7</f>
        <v>50323.1</v>
      </c>
      <c r="J6" s="13"/>
      <c r="K6" s="13"/>
      <c r="L6" s="13">
        <f>L7</f>
        <v>-11410.69</v>
      </c>
      <c r="M6" s="14"/>
    </row>
    <row r="7" s="1" customFormat="1" ht="28" customHeight="1" spans="1:13">
      <c r="A7" s="10"/>
      <c r="B7" s="15" t="s">
        <v>17</v>
      </c>
      <c r="C7" s="12"/>
      <c r="D7" s="13"/>
      <c r="E7" s="13"/>
      <c r="F7" s="13">
        <f>F8+F18</f>
        <v>61733.79</v>
      </c>
      <c r="G7" s="13"/>
      <c r="H7" s="13"/>
      <c r="I7" s="13">
        <f>I8+I18</f>
        <v>50323.1</v>
      </c>
      <c r="J7" s="13"/>
      <c r="K7" s="13"/>
      <c r="L7" s="13">
        <f>L8+L18</f>
        <v>-11410.69</v>
      </c>
      <c r="M7" s="14"/>
    </row>
    <row r="8" s="1" customFormat="1" ht="28" customHeight="1" spans="1:13">
      <c r="A8" s="10"/>
      <c r="B8" s="15" t="s">
        <v>18</v>
      </c>
      <c r="C8" s="12"/>
      <c r="D8" s="13"/>
      <c r="E8" s="13"/>
      <c r="F8" s="13">
        <f>SUM(F9:F17)</f>
        <v>59720.99</v>
      </c>
      <c r="G8" s="13"/>
      <c r="H8" s="13"/>
      <c r="I8" s="13">
        <f>SUM(I9:I17)</f>
        <v>48436.52</v>
      </c>
      <c r="J8" s="13"/>
      <c r="K8" s="13"/>
      <c r="L8" s="13">
        <f>SUM(L9:L17)</f>
        <v>-11284.47</v>
      </c>
      <c r="M8" s="14"/>
    </row>
    <row r="9" s="1" customFormat="1" ht="28" customHeight="1" spans="1:13">
      <c r="A9" s="16">
        <v>1</v>
      </c>
      <c r="B9" s="17" t="s">
        <v>19</v>
      </c>
      <c r="C9" s="18" t="s">
        <v>20</v>
      </c>
      <c r="D9" s="19">
        <v>1.12</v>
      </c>
      <c r="E9" s="19">
        <v>668.74</v>
      </c>
      <c r="F9" s="19">
        <v>748.99</v>
      </c>
      <c r="G9" s="19">
        <v>1.1</v>
      </c>
      <c r="H9" s="19">
        <v>668.76</v>
      </c>
      <c r="I9" s="19">
        <v>735.64</v>
      </c>
      <c r="J9" s="19">
        <f t="shared" ref="J9:L9" si="0">G9-D9</f>
        <v>-0.02</v>
      </c>
      <c r="K9" s="19">
        <f t="shared" si="0"/>
        <v>0.0199999999999818</v>
      </c>
      <c r="L9" s="19">
        <f t="shared" si="0"/>
        <v>-13.35</v>
      </c>
      <c r="M9" s="20" t="s">
        <v>21</v>
      </c>
    </row>
    <row r="10" s="1" customFormat="1" ht="28" customHeight="1" spans="1:13">
      <c r="A10" s="16">
        <v>2</v>
      </c>
      <c r="B10" s="17" t="s">
        <v>22</v>
      </c>
      <c r="C10" s="18" t="s">
        <v>20</v>
      </c>
      <c r="D10" s="19">
        <v>15.27</v>
      </c>
      <c r="E10" s="19">
        <v>113.08</v>
      </c>
      <c r="F10" s="19">
        <v>1726.73</v>
      </c>
      <c r="G10" s="19">
        <v>21.8</v>
      </c>
      <c r="H10" s="19">
        <v>113.08</v>
      </c>
      <c r="I10" s="19">
        <v>2465.14</v>
      </c>
      <c r="J10" s="19">
        <f t="shared" ref="J10:J17" si="1">G10-D10</f>
        <v>6.53</v>
      </c>
      <c r="K10" s="19">
        <f t="shared" ref="K10:K17" si="2">H10-E10</f>
        <v>0</v>
      </c>
      <c r="L10" s="19">
        <f t="shared" ref="L10:L17" si="3">I10-F10</f>
        <v>738.41</v>
      </c>
      <c r="M10" s="20" t="s">
        <v>23</v>
      </c>
    </row>
    <row r="11" s="1" customFormat="1" ht="28" customHeight="1" spans="1:13">
      <c r="A11" s="16">
        <v>3</v>
      </c>
      <c r="B11" s="17" t="s">
        <v>24</v>
      </c>
      <c r="C11" s="18" t="s">
        <v>25</v>
      </c>
      <c r="D11" s="19">
        <v>31.89</v>
      </c>
      <c r="E11" s="19">
        <v>36.47</v>
      </c>
      <c r="F11" s="19">
        <v>1163.03</v>
      </c>
      <c r="G11" s="19">
        <v>38.61</v>
      </c>
      <c r="H11" s="19">
        <v>36.47</v>
      </c>
      <c r="I11" s="19">
        <v>1408.11</v>
      </c>
      <c r="J11" s="19">
        <f t="shared" si="1"/>
        <v>6.72</v>
      </c>
      <c r="K11" s="19">
        <f t="shared" si="2"/>
        <v>0</v>
      </c>
      <c r="L11" s="19">
        <f t="shared" si="3"/>
        <v>245.08</v>
      </c>
      <c r="M11" s="20" t="s">
        <v>26</v>
      </c>
    </row>
    <row r="12" s="1" customFormat="1" ht="28" customHeight="1" spans="1:13">
      <c r="A12" s="16">
        <v>4</v>
      </c>
      <c r="B12" s="17" t="s">
        <v>27</v>
      </c>
      <c r="C12" s="18" t="s">
        <v>25</v>
      </c>
      <c r="D12" s="19">
        <v>85.36</v>
      </c>
      <c r="E12" s="19">
        <v>7.29</v>
      </c>
      <c r="F12" s="19">
        <v>622.27</v>
      </c>
      <c r="G12" s="19">
        <v>85.36</v>
      </c>
      <c r="H12" s="19">
        <v>7.29</v>
      </c>
      <c r="I12" s="19">
        <v>622.27</v>
      </c>
      <c r="J12" s="19">
        <f t="shared" si="1"/>
        <v>0</v>
      </c>
      <c r="K12" s="19">
        <f t="shared" si="2"/>
        <v>0</v>
      </c>
      <c r="L12" s="19">
        <f t="shared" si="3"/>
        <v>0</v>
      </c>
      <c r="M12" s="14"/>
    </row>
    <row r="13" s="1" customFormat="1" ht="51" customHeight="1" spans="1:13">
      <c r="A13" s="16">
        <v>5</v>
      </c>
      <c r="B13" s="21" t="s">
        <v>28</v>
      </c>
      <c r="C13" s="22" t="s">
        <v>25</v>
      </c>
      <c r="D13" s="23">
        <v>63.78</v>
      </c>
      <c r="E13" s="23">
        <v>34.9</v>
      </c>
      <c r="F13" s="23">
        <v>2225.92</v>
      </c>
      <c r="G13" s="23">
        <v>45.21</v>
      </c>
      <c r="H13" s="23">
        <v>34.9</v>
      </c>
      <c r="I13" s="23">
        <v>1577.83</v>
      </c>
      <c r="J13" s="23">
        <f>H13-D13</f>
        <v>-28.88</v>
      </c>
      <c r="K13" s="23">
        <f t="shared" si="2"/>
        <v>0</v>
      </c>
      <c r="L13" s="23">
        <f t="shared" si="3"/>
        <v>-648.09</v>
      </c>
      <c r="M13" s="24" t="s">
        <v>29</v>
      </c>
    </row>
    <row r="14" s="1" customFormat="1" ht="42" customHeight="1" spans="1:13">
      <c r="A14" s="16">
        <v>6</v>
      </c>
      <c r="B14" s="21" t="s">
        <v>30</v>
      </c>
      <c r="C14" s="22" t="s">
        <v>25</v>
      </c>
      <c r="D14" s="23">
        <v>232.81</v>
      </c>
      <c r="E14" s="23">
        <v>21.88</v>
      </c>
      <c r="F14" s="23">
        <v>5093.88</v>
      </c>
      <c r="G14" s="23">
        <v>0</v>
      </c>
      <c r="H14" s="23">
        <v>0</v>
      </c>
      <c r="I14" s="23">
        <v>0</v>
      </c>
      <c r="J14" s="23">
        <f t="shared" si="1"/>
        <v>-232.81</v>
      </c>
      <c r="K14" s="23">
        <f t="shared" si="2"/>
        <v>-21.88</v>
      </c>
      <c r="L14" s="23">
        <f t="shared" si="3"/>
        <v>-5093.88</v>
      </c>
      <c r="M14" s="24" t="s">
        <v>31</v>
      </c>
    </row>
    <row r="15" s="1" customFormat="1" ht="39" customHeight="1" spans="1:13">
      <c r="A15" s="16">
        <v>7</v>
      </c>
      <c r="B15" s="21" t="s">
        <v>32</v>
      </c>
      <c r="C15" s="22" t="s">
        <v>25</v>
      </c>
      <c r="D15" s="23">
        <v>849.74</v>
      </c>
      <c r="E15" s="23">
        <v>22.21</v>
      </c>
      <c r="F15" s="23">
        <v>18872.73</v>
      </c>
      <c r="G15" s="23">
        <v>681.16</v>
      </c>
      <c r="H15" s="23">
        <v>22.21</v>
      </c>
      <c r="I15" s="23">
        <v>15128.56</v>
      </c>
      <c r="J15" s="23">
        <f t="shared" si="1"/>
        <v>-168.58</v>
      </c>
      <c r="K15" s="23">
        <f t="shared" si="2"/>
        <v>0</v>
      </c>
      <c r="L15" s="23">
        <f t="shared" si="3"/>
        <v>-3744.17</v>
      </c>
      <c r="M15" s="24" t="s">
        <v>33</v>
      </c>
    </row>
    <row r="16" s="1" customFormat="1" ht="28" customHeight="1" spans="1:13">
      <c r="A16" s="16">
        <v>8</v>
      </c>
      <c r="B16" s="21" t="s">
        <v>34</v>
      </c>
      <c r="C16" s="22" t="s">
        <v>25</v>
      </c>
      <c r="D16" s="23">
        <v>1286.46</v>
      </c>
      <c r="E16" s="23">
        <v>11.67</v>
      </c>
      <c r="F16" s="23">
        <v>15012.99</v>
      </c>
      <c r="G16" s="23">
        <v>1310.13</v>
      </c>
      <c r="H16" s="23">
        <v>11.67</v>
      </c>
      <c r="I16" s="23">
        <v>15289.22</v>
      </c>
      <c r="J16" s="23">
        <f t="shared" si="1"/>
        <v>23.6700000000001</v>
      </c>
      <c r="K16" s="23">
        <f t="shared" si="2"/>
        <v>0</v>
      </c>
      <c r="L16" s="23">
        <f t="shared" si="3"/>
        <v>276.23</v>
      </c>
      <c r="M16" s="24" t="s">
        <v>35</v>
      </c>
    </row>
    <row r="17" s="1" customFormat="1" ht="51" customHeight="1" spans="1:13">
      <c r="A17" s="16">
        <v>9</v>
      </c>
      <c r="B17" s="21" t="s">
        <v>36</v>
      </c>
      <c r="C17" s="22" t="s">
        <v>25</v>
      </c>
      <c r="D17" s="23">
        <v>1034.43</v>
      </c>
      <c r="E17" s="23">
        <v>13.78</v>
      </c>
      <c r="F17" s="23">
        <v>14254.45</v>
      </c>
      <c r="G17" s="23">
        <v>813.48</v>
      </c>
      <c r="H17" s="23">
        <v>13.78</v>
      </c>
      <c r="I17" s="23">
        <v>11209.75</v>
      </c>
      <c r="J17" s="23">
        <f t="shared" si="1"/>
        <v>-220.95</v>
      </c>
      <c r="K17" s="23">
        <f t="shared" si="2"/>
        <v>0</v>
      </c>
      <c r="L17" s="23">
        <f t="shared" si="3"/>
        <v>-3044.7</v>
      </c>
      <c r="M17" s="24" t="s">
        <v>37</v>
      </c>
    </row>
    <row r="18" s="1" customFormat="1" ht="28" customHeight="1" spans="1:13">
      <c r="A18" s="10"/>
      <c r="B18" s="15" t="s">
        <v>38</v>
      </c>
      <c r="C18" s="18"/>
      <c r="D18" s="19"/>
      <c r="E18" s="19"/>
      <c r="F18" s="13">
        <f>SUM(F19:F20)</f>
        <v>2012.8</v>
      </c>
      <c r="G18" s="19"/>
      <c r="H18" s="19"/>
      <c r="I18" s="13">
        <f>SUM(I19:I20)</f>
        <v>1886.58</v>
      </c>
      <c r="J18" s="19"/>
      <c r="K18" s="13"/>
      <c r="L18" s="13">
        <f>SUM(L19:L20)</f>
        <v>-126.22</v>
      </c>
      <c r="M18" s="14"/>
    </row>
    <row r="19" s="1" customFormat="1" ht="28" customHeight="1" spans="1:13">
      <c r="A19" s="16">
        <v>10</v>
      </c>
      <c r="B19" s="17" t="s">
        <v>39</v>
      </c>
      <c r="C19" s="18" t="s">
        <v>20</v>
      </c>
      <c r="D19" s="19">
        <v>118.4</v>
      </c>
      <c r="E19" s="19">
        <v>11.88</v>
      </c>
      <c r="F19" s="19">
        <v>1406.59</v>
      </c>
      <c r="G19" s="19">
        <v>112.03</v>
      </c>
      <c r="H19" s="19">
        <v>11.76</v>
      </c>
      <c r="I19" s="19">
        <v>1317.47</v>
      </c>
      <c r="J19" s="19">
        <f t="shared" ref="J19:L19" si="4">G19-D19</f>
        <v>-6.37</v>
      </c>
      <c r="K19" s="19">
        <f t="shared" si="4"/>
        <v>-0.120000000000001</v>
      </c>
      <c r="L19" s="19">
        <f t="shared" si="4"/>
        <v>-89.1199999999999</v>
      </c>
      <c r="M19" s="20" t="s">
        <v>21</v>
      </c>
    </row>
    <row r="20" s="1" customFormat="1" ht="28" customHeight="1" spans="1:13">
      <c r="A20" s="16">
        <v>11</v>
      </c>
      <c r="B20" s="17" t="s">
        <v>40</v>
      </c>
      <c r="C20" s="18" t="s">
        <v>41</v>
      </c>
      <c r="D20" s="19">
        <v>236.8</v>
      </c>
      <c r="E20" s="19">
        <v>2.56</v>
      </c>
      <c r="F20" s="19">
        <v>606.21</v>
      </c>
      <c r="G20" s="19">
        <v>224.06</v>
      </c>
      <c r="H20" s="19">
        <v>2.54</v>
      </c>
      <c r="I20" s="19">
        <v>569.11</v>
      </c>
      <c r="J20" s="19">
        <f t="shared" ref="J20:L20" si="5">G20-D20</f>
        <v>-12.74</v>
      </c>
      <c r="K20" s="19">
        <f t="shared" si="5"/>
        <v>-0.02</v>
      </c>
      <c r="L20" s="19">
        <f t="shared" si="5"/>
        <v>-37.1</v>
      </c>
      <c r="M20" s="20" t="s">
        <v>21</v>
      </c>
    </row>
    <row r="21" s="1" customFormat="1" ht="28" customHeight="1" spans="1:13">
      <c r="A21" s="10"/>
      <c r="B21" s="15" t="s">
        <v>42</v>
      </c>
      <c r="C21" s="12"/>
      <c r="D21" s="13"/>
      <c r="E21" s="13"/>
      <c r="F21" s="13">
        <f>F22+F34</f>
        <v>320525.59</v>
      </c>
      <c r="G21" s="13"/>
      <c r="H21" s="13"/>
      <c r="I21" s="13">
        <f>I22+I34</f>
        <v>304109.51</v>
      </c>
      <c r="J21" s="13"/>
      <c r="K21" s="13"/>
      <c r="L21" s="13">
        <f>L22+L34</f>
        <v>-16416.08</v>
      </c>
      <c r="M21" s="14"/>
    </row>
    <row r="22" s="1" customFormat="1" ht="28" customHeight="1" spans="1:13">
      <c r="A22" s="10"/>
      <c r="B22" s="15" t="s">
        <v>17</v>
      </c>
      <c r="C22" s="12"/>
      <c r="D22" s="13"/>
      <c r="E22" s="13"/>
      <c r="F22" s="13">
        <f>F23+F26+F29+F32</f>
        <v>313852.13</v>
      </c>
      <c r="G22" s="13"/>
      <c r="H22" s="13"/>
      <c r="I22" s="13">
        <f>I23+I26+I29+I32</f>
        <v>297871.91</v>
      </c>
      <c r="J22" s="13"/>
      <c r="K22" s="13"/>
      <c r="L22" s="13">
        <f>L23+L26+L29+L32</f>
        <v>-15980.22</v>
      </c>
      <c r="M22" s="14"/>
    </row>
    <row r="23" s="1" customFormat="1" ht="28" customHeight="1" spans="1:13">
      <c r="A23" s="10"/>
      <c r="B23" s="15" t="s">
        <v>43</v>
      </c>
      <c r="C23" s="25"/>
      <c r="D23" s="13"/>
      <c r="E23" s="13"/>
      <c r="F23" s="13">
        <f>SUM(F24:F25)</f>
        <v>8083.78</v>
      </c>
      <c r="G23" s="13"/>
      <c r="H23" s="13"/>
      <c r="I23" s="13">
        <f>SUM(I24:I25)</f>
        <v>7862.29</v>
      </c>
      <c r="J23" s="13"/>
      <c r="K23" s="13"/>
      <c r="L23" s="13">
        <f>SUM(L24:L25)</f>
        <v>-221.489999999999</v>
      </c>
      <c r="M23" s="14"/>
    </row>
    <row r="24" s="1" customFormat="1" ht="28" customHeight="1" spans="1:13">
      <c r="A24" s="16">
        <v>12</v>
      </c>
      <c r="B24" s="17" t="s">
        <v>44</v>
      </c>
      <c r="C24" s="18" t="s">
        <v>20</v>
      </c>
      <c r="D24" s="19">
        <v>502.41</v>
      </c>
      <c r="E24" s="19">
        <v>4.44</v>
      </c>
      <c r="F24" s="19">
        <v>2230.7</v>
      </c>
      <c r="G24" s="19">
        <v>533.76</v>
      </c>
      <c r="H24" s="19">
        <v>4.14</v>
      </c>
      <c r="I24" s="19">
        <v>2209.77</v>
      </c>
      <c r="J24" s="19">
        <f t="shared" ref="J24:L24" si="6">G24-D24</f>
        <v>31.35</v>
      </c>
      <c r="K24" s="19">
        <f t="shared" si="6"/>
        <v>-0.300000000000001</v>
      </c>
      <c r="L24" s="19">
        <f t="shared" si="6"/>
        <v>-20.9299999999998</v>
      </c>
      <c r="M24" s="20" t="s">
        <v>21</v>
      </c>
    </row>
    <row r="25" s="1" customFormat="1" ht="28" customHeight="1" spans="1:13">
      <c r="A25" s="16">
        <v>13</v>
      </c>
      <c r="B25" s="17" t="s">
        <v>45</v>
      </c>
      <c r="C25" s="18" t="s">
        <v>20</v>
      </c>
      <c r="D25" s="19">
        <v>502.41</v>
      </c>
      <c r="E25" s="19">
        <v>11.65</v>
      </c>
      <c r="F25" s="19">
        <v>5853.08</v>
      </c>
      <c r="G25" s="19">
        <v>533.76</v>
      </c>
      <c r="H25" s="19">
        <v>10.59</v>
      </c>
      <c r="I25" s="19">
        <v>5652.52</v>
      </c>
      <c r="J25" s="19">
        <f t="shared" ref="J25:L25" si="7">G25-D25</f>
        <v>31.35</v>
      </c>
      <c r="K25" s="19">
        <f t="shared" si="7"/>
        <v>-1.06</v>
      </c>
      <c r="L25" s="19">
        <f t="shared" si="7"/>
        <v>-200.559999999999</v>
      </c>
      <c r="M25" s="20" t="s">
        <v>21</v>
      </c>
    </row>
    <row r="26" s="1" customFormat="1" ht="28" customHeight="1" spans="1:13">
      <c r="A26" s="10"/>
      <c r="B26" s="15" t="s">
        <v>46</v>
      </c>
      <c r="C26" s="18"/>
      <c r="D26" s="19"/>
      <c r="E26" s="19"/>
      <c r="F26" s="13">
        <f>SUM(F27:F28)</f>
        <v>289335.03</v>
      </c>
      <c r="G26" s="19"/>
      <c r="H26" s="19"/>
      <c r="I26" s="13">
        <f>SUM(I27:I28)</f>
        <v>274969.95</v>
      </c>
      <c r="J26" s="13"/>
      <c r="K26" s="13"/>
      <c r="L26" s="13">
        <f>SUM(L27:L28)</f>
        <v>-14365.08</v>
      </c>
      <c r="M26" s="14"/>
    </row>
    <row r="27" s="1" customFormat="1" ht="28" customHeight="1" spans="1:13">
      <c r="A27" s="16">
        <v>14</v>
      </c>
      <c r="B27" s="17" t="s">
        <v>47</v>
      </c>
      <c r="C27" s="18" t="s">
        <v>25</v>
      </c>
      <c r="D27" s="19">
        <v>848.29</v>
      </c>
      <c r="E27" s="19">
        <v>302.91</v>
      </c>
      <c r="F27" s="19">
        <v>256955.52</v>
      </c>
      <c r="G27" s="19">
        <v>848.29</v>
      </c>
      <c r="H27" s="19">
        <v>296.27</v>
      </c>
      <c r="I27" s="19">
        <v>251322.88</v>
      </c>
      <c r="J27" s="19">
        <f t="shared" ref="J27:L27" si="8">G27-D27</f>
        <v>0</v>
      </c>
      <c r="K27" s="19">
        <f t="shared" si="8"/>
        <v>-6.64000000000004</v>
      </c>
      <c r="L27" s="19">
        <f t="shared" si="8"/>
        <v>-5632.63999999998</v>
      </c>
      <c r="M27" s="20" t="s">
        <v>48</v>
      </c>
    </row>
    <row r="28" s="1" customFormat="1" ht="28" customHeight="1" spans="1:13">
      <c r="A28" s="16">
        <v>15</v>
      </c>
      <c r="B28" s="17" t="s">
        <v>49</v>
      </c>
      <c r="C28" s="18" t="s">
        <v>25</v>
      </c>
      <c r="D28" s="19">
        <v>227.72</v>
      </c>
      <c r="E28" s="19">
        <v>142.19</v>
      </c>
      <c r="F28" s="19">
        <v>32379.51</v>
      </c>
      <c r="G28" s="19">
        <v>225.64</v>
      </c>
      <c r="H28" s="19">
        <v>104.8</v>
      </c>
      <c r="I28" s="19">
        <v>23647.07</v>
      </c>
      <c r="J28" s="19">
        <f t="shared" ref="J28:L28" si="9">G28-D28</f>
        <v>-2.08000000000001</v>
      </c>
      <c r="K28" s="19">
        <f t="shared" si="9"/>
        <v>-37.39</v>
      </c>
      <c r="L28" s="19">
        <f t="shared" si="9"/>
        <v>-8732.44</v>
      </c>
      <c r="M28" s="20" t="s">
        <v>21</v>
      </c>
    </row>
    <row r="29" s="1" customFormat="1" ht="28" customHeight="1" spans="1:13">
      <c r="A29" s="10"/>
      <c r="B29" s="15" t="s">
        <v>50</v>
      </c>
      <c r="C29" s="18"/>
      <c r="D29" s="19"/>
      <c r="E29" s="19"/>
      <c r="F29" s="13">
        <f>SUM(F30:F31)</f>
        <v>10055.08</v>
      </c>
      <c r="G29" s="19"/>
      <c r="H29" s="19"/>
      <c r="I29" s="13">
        <f>SUM(I30:I31)</f>
        <v>9318</v>
      </c>
      <c r="J29" s="13"/>
      <c r="K29" s="13"/>
      <c r="L29" s="13">
        <f>SUM(L30:L31)</f>
        <v>-737.079999999999</v>
      </c>
      <c r="M29" s="14"/>
    </row>
    <row r="30" s="1" customFormat="1" ht="28" customHeight="1" spans="1:13">
      <c r="A30" s="16">
        <v>16</v>
      </c>
      <c r="B30" s="17" t="s">
        <v>51</v>
      </c>
      <c r="C30" s="18" t="s">
        <v>52</v>
      </c>
      <c r="D30" s="19">
        <v>19.73</v>
      </c>
      <c r="E30" s="19">
        <v>308.85</v>
      </c>
      <c r="F30" s="19">
        <v>6093.61</v>
      </c>
      <c r="G30" s="19">
        <v>19.73</v>
      </c>
      <c r="H30" s="19">
        <v>272.5</v>
      </c>
      <c r="I30" s="19">
        <v>5376.43</v>
      </c>
      <c r="J30" s="19">
        <f t="shared" ref="J30:L30" si="10">G30-D30</f>
        <v>0</v>
      </c>
      <c r="K30" s="19">
        <f t="shared" si="10"/>
        <v>-36.35</v>
      </c>
      <c r="L30" s="19">
        <f t="shared" si="10"/>
        <v>-717.179999999999</v>
      </c>
      <c r="M30" s="20" t="s">
        <v>48</v>
      </c>
    </row>
    <row r="31" s="1" customFormat="1" ht="28" customHeight="1" spans="1:13">
      <c r="A31" s="16">
        <v>17</v>
      </c>
      <c r="B31" s="17" t="s">
        <v>53</v>
      </c>
      <c r="C31" s="18" t="s">
        <v>20</v>
      </c>
      <c r="D31" s="19">
        <v>14.01</v>
      </c>
      <c r="E31" s="19">
        <v>282.76</v>
      </c>
      <c r="F31" s="19">
        <v>3961.47</v>
      </c>
      <c r="G31" s="19">
        <v>14.01</v>
      </c>
      <c r="H31" s="19">
        <v>281.34</v>
      </c>
      <c r="I31" s="19">
        <v>3941.57</v>
      </c>
      <c r="J31" s="19">
        <f t="shared" ref="J31:L31" si="11">G31-D31</f>
        <v>0</v>
      </c>
      <c r="K31" s="19">
        <f t="shared" si="11"/>
        <v>-1.42000000000002</v>
      </c>
      <c r="L31" s="19">
        <f t="shared" si="11"/>
        <v>-19.8999999999996</v>
      </c>
      <c r="M31" s="20" t="s">
        <v>48</v>
      </c>
    </row>
    <row r="32" s="1" customFormat="1" ht="28" customHeight="1" spans="1:13">
      <c r="A32" s="10"/>
      <c r="B32" s="15" t="s">
        <v>54</v>
      </c>
      <c r="C32" s="18"/>
      <c r="D32" s="19"/>
      <c r="E32" s="19"/>
      <c r="F32" s="13">
        <f>SUM(F33:F33)</f>
        <v>6378.24</v>
      </c>
      <c r="G32" s="19"/>
      <c r="H32" s="19"/>
      <c r="I32" s="13">
        <f>SUM(I33:I33)</f>
        <v>5721.67</v>
      </c>
      <c r="J32" s="13"/>
      <c r="K32" s="13"/>
      <c r="L32" s="13">
        <f>SUM(L33:L33)</f>
        <v>-656.57</v>
      </c>
      <c r="M32" s="14"/>
    </row>
    <row r="33" s="1" customFormat="1" ht="28" customHeight="1" spans="1:13">
      <c r="A33" s="16">
        <v>18</v>
      </c>
      <c r="B33" s="17" t="s">
        <v>55</v>
      </c>
      <c r="C33" s="18" t="s">
        <v>52</v>
      </c>
      <c r="D33" s="19">
        <v>26.4</v>
      </c>
      <c r="E33" s="19">
        <v>241.6</v>
      </c>
      <c r="F33" s="19">
        <v>6378.24</v>
      </c>
      <c r="G33" s="19">
        <v>26.4</v>
      </c>
      <c r="H33" s="19">
        <v>216.73</v>
      </c>
      <c r="I33" s="19">
        <v>5721.67</v>
      </c>
      <c r="J33" s="19">
        <f t="shared" ref="J33:L33" si="12">G33-D33</f>
        <v>0</v>
      </c>
      <c r="K33" s="19">
        <f t="shared" si="12"/>
        <v>-24.87</v>
      </c>
      <c r="L33" s="19">
        <f t="shared" si="12"/>
        <v>-656.57</v>
      </c>
      <c r="M33" s="20" t="s">
        <v>48</v>
      </c>
    </row>
    <row r="34" s="1" customFormat="1" ht="28" customHeight="1" spans="1:13">
      <c r="A34" s="10"/>
      <c r="B34" s="15" t="s">
        <v>56</v>
      </c>
      <c r="C34" s="12"/>
      <c r="D34" s="13"/>
      <c r="E34" s="13"/>
      <c r="F34" s="13">
        <f>F35</f>
        <v>6673.46</v>
      </c>
      <c r="G34" s="13"/>
      <c r="H34" s="13"/>
      <c r="I34" s="13">
        <f>I35</f>
        <v>6237.6</v>
      </c>
      <c r="J34" s="13"/>
      <c r="K34" s="13"/>
      <c r="L34" s="13">
        <f>L35</f>
        <v>-435.86</v>
      </c>
      <c r="M34" s="14"/>
    </row>
    <row r="35" s="1" customFormat="1" ht="28" customHeight="1" spans="1:13">
      <c r="A35" s="10"/>
      <c r="B35" s="15" t="s">
        <v>57</v>
      </c>
      <c r="C35" s="12"/>
      <c r="D35" s="13"/>
      <c r="E35" s="13"/>
      <c r="F35" s="13">
        <f>SUM(F36:F36)</f>
        <v>6673.46</v>
      </c>
      <c r="G35" s="13"/>
      <c r="H35" s="13"/>
      <c r="I35" s="13">
        <f>SUM(I36:I36)</f>
        <v>6237.6</v>
      </c>
      <c r="J35" s="13"/>
      <c r="K35" s="13"/>
      <c r="L35" s="13">
        <f>SUM(L36:L36)</f>
        <v>-435.86</v>
      </c>
      <c r="M35" s="14"/>
    </row>
    <row r="36" s="1" customFormat="1" ht="28" customHeight="1" spans="1:13">
      <c r="A36" s="16">
        <v>19</v>
      </c>
      <c r="B36" s="17" t="s">
        <v>58</v>
      </c>
      <c r="C36" s="18" t="s">
        <v>59</v>
      </c>
      <c r="D36" s="19">
        <v>2</v>
      </c>
      <c r="E36" s="19">
        <v>3336.73</v>
      </c>
      <c r="F36" s="19">
        <v>6673.46</v>
      </c>
      <c r="G36" s="19">
        <v>2</v>
      </c>
      <c r="H36" s="19">
        <v>3118.8</v>
      </c>
      <c r="I36" s="19">
        <v>6237.6</v>
      </c>
      <c r="J36" s="19">
        <f t="shared" ref="J36:L36" si="13">G36-D36</f>
        <v>0</v>
      </c>
      <c r="K36" s="19">
        <f t="shared" si="13"/>
        <v>-217.93</v>
      </c>
      <c r="L36" s="19">
        <f t="shared" si="13"/>
        <v>-435.86</v>
      </c>
      <c r="M36" s="20" t="s">
        <v>48</v>
      </c>
    </row>
    <row r="37" s="1" customFormat="1" ht="28" customHeight="1" spans="1:13">
      <c r="A37" s="10"/>
      <c r="B37" s="15" t="s">
        <v>60</v>
      </c>
      <c r="C37" s="12"/>
      <c r="D37" s="13"/>
      <c r="E37" s="13"/>
      <c r="F37" s="13">
        <f>F38+F61</f>
        <v>88937.1</v>
      </c>
      <c r="G37" s="13"/>
      <c r="H37" s="13"/>
      <c r="I37" s="13">
        <f>I38+I61</f>
        <v>85606.14</v>
      </c>
      <c r="J37" s="13"/>
      <c r="K37" s="13"/>
      <c r="L37" s="13">
        <f>L38+L61</f>
        <v>-3330.96</v>
      </c>
      <c r="M37" s="14"/>
    </row>
    <row r="38" s="1" customFormat="1" ht="28" customHeight="1" spans="1:13">
      <c r="A38" s="10"/>
      <c r="B38" s="15" t="s">
        <v>17</v>
      </c>
      <c r="C38" s="12"/>
      <c r="D38" s="13"/>
      <c r="E38" s="13"/>
      <c r="F38" s="13">
        <f>F39+F44+F46+F53+F55+F57+F59</f>
        <v>77124.41</v>
      </c>
      <c r="G38" s="13"/>
      <c r="H38" s="13"/>
      <c r="I38" s="13">
        <f>I39+I44+I46+I53+I55+I57+I59</f>
        <v>73806.88</v>
      </c>
      <c r="J38" s="13"/>
      <c r="K38" s="13"/>
      <c r="L38" s="13">
        <f>L39+L44+L46+L53+L55+L57+L59</f>
        <v>-3317.53</v>
      </c>
      <c r="M38" s="14"/>
    </row>
    <row r="39" s="1" customFormat="1" ht="28" customHeight="1" spans="1:13">
      <c r="A39" s="10"/>
      <c r="B39" s="15" t="s">
        <v>61</v>
      </c>
      <c r="C39" s="18"/>
      <c r="D39" s="19"/>
      <c r="E39" s="13"/>
      <c r="F39" s="13">
        <f>SUM(F40:F43)</f>
        <v>1010.18</v>
      </c>
      <c r="G39" s="13"/>
      <c r="H39" s="13"/>
      <c r="I39" s="13">
        <f>SUM(I40:I43)</f>
        <v>1005.18</v>
      </c>
      <c r="J39" s="13"/>
      <c r="K39" s="13"/>
      <c r="L39" s="13">
        <f>SUM(L40:L43)</f>
        <v>-4.99999999999994</v>
      </c>
      <c r="M39" s="14"/>
    </row>
    <row r="40" s="1" customFormat="1" ht="28" customHeight="1" spans="1:13">
      <c r="A40" s="16">
        <v>20</v>
      </c>
      <c r="B40" s="17" t="s">
        <v>62</v>
      </c>
      <c r="C40" s="18" t="s">
        <v>20</v>
      </c>
      <c r="D40" s="19">
        <v>47.04</v>
      </c>
      <c r="E40" s="19">
        <v>11.02</v>
      </c>
      <c r="F40" s="19">
        <v>518.38</v>
      </c>
      <c r="G40" s="19">
        <v>47.04</v>
      </c>
      <c r="H40" s="19">
        <v>11</v>
      </c>
      <c r="I40" s="19">
        <v>517.44</v>
      </c>
      <c r="J40" s="19">
        <f t="shared" ref="J40:L40" si="14">G40-D40</f>
        <v>0</v>
      </c>
      <c r="K40" s="19">
        <f t="shared" si="14"/>
        <v>-0.0199999999999996</v>
      </c>
      <c r="L40" s="19">
        <f t="shared" si="14"/>
        <v>-0.939999999999941</v>
      </c>
      <c r="M40" s="20" t="s">
        <v>48</v>
      </c>
    </row>
    <row r="41" s="1" customFormat="1" ht="28" customHeight="1" spans="1:13">
      <c r="A41" s="16">
        <v>21</v>
      </c>
      <c r="B41" s="17" t="s">
        <v>63</v>
      </c>
      <c r="C41" s="18" t="s">
        <v>20</v>
      </c>
      <c r="D41" s="19">
        <v>17.64</v>
      </c>
      <c r="E41" s="19">
        <v>6.33</v>
      </c>
      <c r="F41" s="19">
        <v>111.66</v>
      </c>
      <c r="G41" s="19">
        <v>17.64</v>
      </c>
      <c r="H41" s="19">
        <v>6.3</v>
      </c>
      <c r="I41" s="19">
        <v>111.13</v>
      </c>
      <c r="J41" s="19">
        <f t="shared" ref="J41:J45" si="15">G41-D41</f>
        <v>0</v>
      </c>
      <c r="K41" s="19">
        <f t="shared" ref="K41:K45" si="16">H41-E41</f>
        <v>-0.0300000000000002</v>
      </c>
      <c r="L41" s="19">
        <f t="shared" ref="L41:L45" si="17">I41-F41</f>
        <v>-0.530000000000001</v>
      </c>
      <c r="M41" s="20" t="s">
        <v>48</v>
      </c>
    </row>
    <row r="42" s="1" customFormat="1" ht="28" customHeight="1" spans="1:13">
      <c r="A42" s="16">
        <v>22</v>
      </c>
      <c r="B42" s="17" t="s">
        <v>64</v>
      </c>
      <c r="C42" s="18" t="s">
        <v>20</v>
      </c>
      <c r="D42" s="19">
        <v>29.4</v>
      </c>
      <c r="E42" s="19">
        <v>7.83</v>
      </c>
      <c r="F42" s="19">
        <v>230.2</v>
      </c>
      <c r="G42" s="19">
        <v>29.4</v>
      </c>
      <c r="H42" s="19">
        <v>7.75</v>
      </c>
      <c r="I42" s="19">
        <v>227.85</v>
      </c>
      <c r="J42" s="19">
        <f t="shared" si="15"/>
        <v>0</v>
      </c>
      <c r="K42" s="19">
        <f t="shared" si="16"/>
        <v>-0.0800000000000001</v>
      </c>
      <c r="L42" s="19">
        <f t="shared" si="17"/>
        <v>-2.34999999999999</v>
      </c>
      <c r="M42" s="20" t="s">
        <v>48</v>
      </c>
    </row>
    <row r="43" s="1" customFormat="1" ht="28" customHeight="1" spans="1:13">
      <c r="A43" s="16">
        <v>23</v>
      </c>
      <c r="B43" s="17" t="s">
        <v>65</v>
      </c>
      <c r="C43" s="18" t="s">
        <v>41</v>
      </c>
      <c r="D43" s="19">
        <v>58.8</v>
      </c>
      <c r="E43" s="19">
        <v>2.55</v>
      </c>
      <c r="F43" s="19">
        <v>149.94</v>
      </c>
      <c r="G43" s="19">
        <v>58.8</v>
      </c>
      <c r="H43" s="19">
        <v>2.53</v>
      </c>
      <c r="I43" s="19">
        <v>148.76</v>
      </c>
      <c r="J43" s="19">
        <f t="shared" si="15"/>
        <v>0</v>
      </c>
      <c r="K43" s="19">
        <f t="shared" si="16"/>
        <v>-0.02</v>
      </c>
      <c r="L43" s="19">
        <f t="shared" si="17"/>
        <v>-1.18000000000001</v>
      </c>
      <c r="M43" s="20" t="s">
        <v>48</v>
      </c>
    </row>
    <row r="44" s="1" customFormat="1" ht="28" customHeight="1" spans="1:13">
      <c r="A44" s="10"/>
      <c r="B44" s="15" t="s">
        <v>66</v>
      </c>
      <c r="C44" s="18"/>
      <c r="D44" s="19"/>
      <c r="E44" s="19"/>
      <c r="F44" s="13">
        <f>SUM(F45:F45)</f>
        <v>4615.25</v>
      </c>
      <c r="G44" s="19"/>
      <c r="H44" s="19"/>
      <c r="I44" s="13">
        <f>SUM(I45:I45)</f>
        <v>4640.27</v>
      </c>
      <c r="J44" s="13"/>
      <c r="K44" s="13"/>
      <c r="L44" s="13">
        <f>SUM(L45:L45)</f>
        <v>25.0200000000004</v>
      </c>
      <c r="M44" s="14"/>
    </row>
    <row r="45" s="1" customFormat="1" ht="28" customHeight="1" spans="1:13">
      <c r="A45" s="16">
        <v>24</v>
      </c>
      <c r="B45" s="17" t="s">
        <v>67</v>
      </c>
      <c r="C45" s="18" t="s">
        <v>20</v>
      </c>
      <c r="D45" s="19">
        <v>6.3</v>
      </c>
      <c r="E45" s="19">
        <v>732.58</v>
      </c>
      <c r="F45" s="19">
        <v>4615.25</v>
      </c>
      <c r="G45" s="19">
        <v>6.3</v>
      </c>
      <c r="H45" s="19">
        <v>736.55</v>
      </c>
      <c r="I45" s="19">
        <v>4640.27</v>
      </c>
      <c r="J45" s="19">
        <f t="shared" si="15"/>
        <v>0</v>
      </c>
      <c r="K45" s="19">
        <f t="shared" si="16"/>
        <v>3.96999999999991</v>
      </c>
      <c r="L45" s="19">
        <f t="shared" si="17"/>
        <v>25.0200000000004</v>
      </c>
      <c r="M45" s="20" t="s">
        <v>48</v>
      </c>
    </row>
    <row r="46" s="1" customFormat="1" ht="28" customHeight="1" spans="1:13">
      <c r="A46" s="10"/>
      <c r="B46" s="15" t="s">
        <v>68</v>
      </c>
      <c r="C46" s="18"/>
      <c r="D46" s="19"/>
      <c r="E46" s="19"/>
      <c r="F46" s="13">
        <f>SUM(F47:F52)</f>
        <v>22588.79</v>
      </c>
      <c r="G46" s="19"/>
      <c r="H46" s="19"/>
      <c r="I46" s="13">
        <f>SUM(I47:I52)</f>
        <v>22044.12</v>
      </c>
      <c r="J46" s="13"/>
      <c r="K46" s="13"/>
      <c r="L46" s="13">
        <f>SUM(L47:L52)</f>
        <v>-544.670000000001</v>
      </c>
      <c r="M46" s="14"/>
    </row>
    <row r="47" s="1" customFormat="1" ht="28" customHeight="1" spans="1:13">
      <c r="A47" s="16">
        <v>25</v>
      </c>
      <c r="B47" s="17" t="s">
        <v>69</v>
      </c>
      <c r="C47" s="18" t="s">
        <v>20</v>
      </c>
      <c r="D47" s="19">
        <v>24.85</v>
      </c>
      <c r="E47" s="19">
        <v>519.9</v>
      </c>
      <c r="F47" s="19">
        <v>12919.52</v>
      </c>
      <c r="G47" s="19">
        <v>24.85</v>
      </c>
      <c r="H47" s="19">
        <v>534.98</v>
      </c>
      <c r="I47" s="19">
        <v>13294.25</v>
      </c>
      <c r="J47" s="19">
        <f t="shared" ref="J47:L47" si="18">G47-D47</f>
        <v>0</v>
      </c>
      <c r="K47" s="19">
        <f t="shared" si="18"/>
        <v>15.08</v>
      </c>
      <c r="L47" s="19">
        <f t="shared" si="18"/>
        <v>374.73</v>
      </c>
      <c r="M47" s="20" t="s">
        <v>48</v>
      </c>
    </row>
    <row r="48" s="1" customFormat="1" ht="28" customHeight="1" spans="1:13">
      <c r="A48" s="16">
        <v>26</v>
      </c>
      <c r="B48" s="17" t="s">
        <v>70</v>
      </c>
      <c r="C48" s="18" t="s">
        <v>20</v>
      </c>
      <c r="D48" s="19">
        <v>5.15</v>
      </c>
      <c r="E48" s="19">
        <v>575.94</v>
      </c>
      <c r="F48" s="19">
        <v>2966.09</v>
      </c>
      <c r="G48" s="19">
        <v>5.15</v>
      </c>
      <c r="H48" s="19">
        <v>591.01</v>
      </c>
      <c r="I48" s="19">
        <v>3043.7</v>
      </c>
      <c r="J48" s="19">
        <f>G48-D48</f>
        <v>0</v>
      </c>
      <c r="K48" s="19">
        <f>H48-E48</f>
        <v>15.0699999999999</v>
      </c>
      <c r="L48" s="19">
        <f>I48-F48</f>
        <v>77.6099999999997</v>
      </c>
      <c r="M48" s="20" t="s">
        <v>48</v>
      </c>
    </row>
    <row r="49" s="1" customFormat="1" ht="28" customHeight="1" spans="1:13">
      <c r="A49" s="16">
        <v>27</v>
      </c>
      <c r="B49" s="17" t="s">
        <v>71</v>
      </c>
      <c r="C49" s="18" t="s">
        <v>20</v>
      </c>
      <c r="D49" s="19">
        <v>2.23</v>
      </c>
      <c r="E49" s="19">
        <v>725.11</v>
      </c>
      <c r="F49" s="19">
        <v>1617</v>
      </c>
      <c r="G49" s="19">
        <v>2.23</v>
      </c>
      <c r="H49" s="19">
        <v>736.1</v>
      </c>
      <c r="I49" s="19">
        <v>1641.5</v>
      </c>
      <c r="J49" s="19">
        <f t="shared" ref="J49:J54" si="19">G49-D49</f>
        <v>0</v>
      </c>
      <c r="K49" s="19">
        <f t="shared" ref="K49:K54" si="20">H49-E49</f>
        <v>10.99</v>
      </c>
      <c r="L49" s="19">
        <f t="shared" ref="L49:L54" si="21">I49-F49</f>
        <v>24.5</v>
      </c>
      <c r="M49" s="20" t="s">
        <v>48</v>
      </c>
    </row>
    <row r="50" s="1" customFormat="1" ht="28" customHeight="1" spans="1:13">
      <c r="A50" s="16">
        <v>28</v>
      </c>
      <c r="B50" s="17" t="s">
        <v>72</v>
      </c>
      <c r="C50" s="18" t="s">
        <v>73</v>
      </c>
      <c r="D50" s="19">
        <v>0.206</v>
      </c>
      <c r="E50" s="19">
        <v>5097.91</v>
      </c>
      <c r="F50" s="19">
        <v>1050.17</v>
      </c>
      <c r="G50" s="19">
        <v>0.206</v>
      </c>
      <c r="H50" s="19">
        <v>5459.32</v>
      </c>
      <c r="I50" s="19">
        <v>1124.62</v>
      </c>
      <c r="J50" s="19">
        <f t="shared" si="19"/>
        <v>0</v>
      </c>
      <c r="K50" s="19">
        <f t="shared" si="20"/>
        <v>361.41</v>
      </c>
      <c r="L50" s="19">
        <f t="shared" si="21"/>
        <v>74.4499999999998</v>
      </c>
      <c r="M50" s="20" t="s">
        <v>48</v>
      </c>
    </row>
    <row r="51" s="1" customFormat="1" ht="28" customHeight="1" spans="1:13">
      <c r="A51" s="16">
        <v>29</v>
      </c>
      <c r="B51" s="17" t="s">
        <v>74</v>
      </c>
      <c r="C51" s="18" t="s">
        <v>73</v>
      </c>
      <c r="D51" s="19">
        <v>0.459</v>
      </c>
      <c r="E51" s="19">
        <v>4016.78</v>
      </c>
      <c r="F51" s="19">
        <v>1843.7</v>
      </c>
      <c r="G51" s="19">
        <v>0.459</v>
      </c>
      <c r="H51" s="19">
        <v>4358.39</v>
      </c>
      <c r="I51" s="19">
        <v>2000.5</v>
      </c>
      <c r="J51" s="19">
        <f t="shared" si="19"/>
        <v>0</v>
      </c>
      <c r="K51" s="19">
        <f t="shared" si="20"/>
        <v>341.61</v>
      </c>
      <c r="L51" s="19">
        <f t="shared" si="21"/>
        <v>156.8</v>
      </c>
      <c r="M51" s="20" t="s">
        <v>48</v>
      </c>
    </row>
    <row r="52" s="1" customFormat="1" ht="28" customHeight="1" spans="1:13">
      <c r="A52" s="16">
        <v>30</v>
      </c>
      <c r="B52" s="17" t="s">
        <v>75</v>
      </c>
      <c r="C52" s="18" t="s">
        <v>73</v>
      </c>
      <c r="D52" s="19">
        <v>0.252</v>
      </c>
      <c r="E52" s="19">
        <v>8699.65</v>
      </c>
      <c r="F52" s="19">
        <v>2192.31</v>
      </c>
      <c r="G52" s="19">
        <v>0.108</v>
      </c>
      <c r="H52" s="19">
        <v>8699.52</v>
      </c>
      <c r="I52" s="19">
        <v>939.55</v>
      </c>
      <c r="J52" s="19">
        <f t="shared" si="19"/>
        <v>-0.144</v>
      </c>
      <c r="K52" s="19">
        <f t="shared" si="20"/>
        <v>-0.1299999999992</v>
      </c>
      <c r="L52" s="19">
        <f t="shared" si="21"/>
        <v>-1252.76</v>
      </c>
      <c r="M52" s="20" t="s">
        <v>76</v>
      </c>
    </row>
    <row r="53" s="1" customFormat="1" ht="28" customHeight="1" spans="1:13">
      <c r="A53" s="10"/>
      <c r="B53" s="15" t="s">
        <v>77</v>
      </c>
      <c r="C53" s="18"/>
      <c r="D53" s="19"/>
      <c r="E53" s="19"/>
      <c r="F53" s="13">
        <f t="shared" ref="F53:F57" si="22">SUM(F54:F54)</f>
        <v>9769.3</v>
      </c>
      <c r="G53" s="19"/>
      <c r="H53" s="19"/>
      <c r="I53" s="13">
        <f t="shared" ref="I53:I57" si="23">SUM(I54:I54)</f>
        <v>9783.97</v>
      </c>
      <c r="J53" s="13"/>
      <c r="K53" s="13"/>
      <c r="L53" s="13">
        <f>SUM(L54:L54)</f>
        <v>14.6700000000001</v>
      </c>
      <c r="M53" s="14"/>
    </row>
    <row r="54" s="1" customFormat="1" ht="28" customHeight="1" spans="1:13">
      <c r="A54" s="16">
        <v>31</v>
      </c>
      <c r="B54" s="17" t="s">
        <v>78</v>
      </c>
      <c r="C54" s="18" t="s">
        <v>25</v>
      </c>
      <c r="D54" s="19">
        <v>160.6</v>
      </c>
      <c r="E54" s="19">
        <v>60.83</v>
      </c>
      <c r="F54" s="19">
        <v>9769.3</v>
      </c>
      <c r="G54" s="19">
        <v>159.4</v>
      </c>
      <c r="H54" s="19">
        <v>61.38</v>
      </c>
      <c r="I54" s="19">
        <v>9783.97</v>
      </c>
      <c r="J54" s="19">
        <f t="shared" si="19"/>
        <v>-1.19999999999999</v>
      </c>
      <c r="K54" s="19">
        <f t="shared" si="20"/>
        <v>0.550000000000004</v>
      </c>
      <c r="L54" s="19">
        <f t="shared" si="21"/>
        <v>14.6700000000001</v>
      </c>
      <c r="M54" s="20" t="s">
        <v>21</v>
      </c>
    </row>
    <row r="55" s="1" customFormat="1" ht="28" customHeight="1" spans="1:13">
      <c r="A55" s="10"/>
      <c r="B55" s="15" t="s">
        <v>79</v>
      </c>
      <c r="C55" s="18"/>
      <c r="D55" s="19"/>
      <c r="E55" s="19"/>
      <c r="F55" s="13">
        <f t="shared" si="22"/>
        <v>6330.72</v>
      </c>
      <c r="G55" s="19"/>
      <c r="H55" s="19"/>
      <c r="I55" s="13">
        <f t="shared" si="23"/>
        <v>4028.64</v>
      </c>
      <c r="J55" s="13"/>
      <c r="K55" s="13"/>
      <c r="L55" s="13">
        <f>SUM(L56:L56)</f>
        <v>-2302.08</v>
      </c>
      <c r="M55" s="14"/>
    </row>
    <row r="56" s="1" customFormat="1" ht="28" customHeight="1" spans="1:13">
      <c r="A56" s="16">
        <v>32</v>
      </c>
      <c r="B56" s="17" t="s">
        <v>80</v>
      </c>
      <c r="C56" s="18" t="s">
        <v>25</v>
      </c>
      <c r="D56" s="19">
        <v>9.68</v>
      </c>
      <c r="E56" s="19">
        <v>654</v>
      </c>
      <c r="F56" s="19">
        <v>6330.72</v>
      </c>
      <c r="G56" s="19">
        <v>9.24</v>
      </c>
      <c r="H56" s="19">
        <v>436</v>
      </c>
      <c r="I56" s="19">
        <v>4028.64</v>
      </c>
      <c r="J56" s="19">
        <f t="shared" ref="J56:L56" si="24">G56-D56</f>
        <v>-0.44</v>
      </c>
      <c r="K56" s="19">
        <f t="shared" si="24"/>
        <v>-218</v>
      </c>
      <c r="L56" s="19">
        <f t="shared" si="24"/>
        <v>-2302.08</v>
      </c>
      <c r="M56" s="20" t="s">
        <v>21</v>
      </c>
    </row>
    <row r="57" s="1" customFormat="1" ht="28" customHeight="1" spans="1:13">
      <c r="A57" s="10"/>
      <c r="B57" s="15" t="s">
        <v>81</v>
      </c>
      <c r="C57" s="18"/>
      <c r="D57" s="19"/>
      <c r="E57" s="19"/>
      <c r="F57" s="13">
        <f t="shared" si="22"/>
        <v>5577.64</v>
      </c>
      <c r="G57" s="19"/>
      <c r="H57" s="19"/>
      <c r="I57" s="13">
        <f t="shared" si="23"/>
        <v>5535.96</v>
      </c>
      <c r="J57" s="13"/>
      <c r="K57" s="13"/>
      <c r="L57" s="13">
        <f t="shared" ref="L57:L62" si="25">SUM(L58:L58)</f>
        <v>-41.6800000000003</v>
      </c>
      <c r="M57" s="14"/>
    </row>
    <row r="58" s="1" customFormat="1" ht="28" customHeight="1" spans="1:13">
      <c r="A58" s="16">
        <v>33</v>
      </c>
      <c r="B58" s="17" t="s">
        <v>82</v>
      </c>
      <c r="C58" s="18" t="s">
        <v>25</v>
      </c>
      <c r="D58" s="19">
        <v>160.6</v>
      </c>
      <c r="E58" s="19">
        <v>34.73</v>
      </c>
      <c r="F58" s="19">
        <v>5577.64</v>
      </c>
      <c r="G58" s="19">
        <v>159.4</v>
      </c>
      <c r="H58" s="19">
        <v>34.73</v>
      </c>
      <c r="I58" s="19">
        <v>5535.96</v>
      </c>
      <c r="J58" s="19">
        <f t="shared" ref="J58:L58" si="26">G58-D58</f>
        <v>-1.19999999999999</v>
      </c>
      <c r="K58" s="19">
        <f t="shared" si="26"/>
        <v>0</v>
      </c>
      <c r="L58" s="19">
        <f t="shared" si="26"/>
        <v>-41.6800000000003</v>
      </c>
      <c r="M58" s="20" t="s">
        <v>35</v>
      </c>
    </row>
    <row r="59" s="1" customFormat="1" ht="28" customHeight="1" spans="1:13">
      <c r="A59" s="10"/>
      <c r="B59" s="15" t="s">
        <v>83</v>
      </c>
      <c r="C59" s="18"/>
      <c r="D59" s="19"/>
      <c r="E59" s="19"/>
      <c r="F59" s="13">
        <f>SUM(F60:F60)</f>
        <v>27232.53</v>
      </c>
      <c r="G59" s="19"/>
      <c r="H59" s="19"/>
      <c r="I59" s="13">
        <f>SUM(I60:I60)</f>
        <v>26768.74</v>
      </c>
      <c r="J59" s="13"/>
      <c r="K59" s="13"/>
      <c r="L59" s="13">
        <f t="shared" si="25"/>
        <v>-463.789999999997</v>
      </c>
      <c r="M59" s="14"/>
    </row>
    <row r="60" s="1" customFormat="1" ht="28" customHeight="1" spans="1:13">
      <c r="A60" s="16">
        <v>34</v>
      </c>
      <c r="B60" s="17" t="s">
        <v>84</v>
      </c>
      <c r="C60" s="18" t="s">
        <v>52</v>
      </c>
      <c r="D60" s="19">
        <v>65.6</v>
      </c>
      <c r="E60" s="19">
        <v>415.13</v>
      </c>
      <c r="F60" s="19">
        <v>27232.53</v>
      </c>
      <c r="G60" s="19">
        <v>65.6</v>
      </c>
      <c r="H60" s="19">
        <v>408.06</v>
      </c>
      <c r="I60" s="19">
        <v>26768.74</v>
      </c>
      <c r="J60" s="19">
        <f t="shared" ref="J60:L60" si="27">G60-D60</f>
        <v>0</v>
      </c>
      <c r="K60" s="19">
        <f t="shared" si="27"/>
        <v>-7.06999999999999</v>
      </c>
      <c r="L60" s="19">
        <f t="shared" si="27"/>
        <v>-463.789999999997</v>
      </c>
      <c r="M60" s="20" t="s">
        <v>48</v>
      </c>
    </row>
    <row r="61" s="1" customFormat="1" ht="28" customHeight="1" spans="1:13">
      <c r="A61" s="10"/>
      <c r="B61" s="15" t="s">
        <v>56</v>
      </c>
      <c r="C61" s="12"/>
      <c r="D61" s="13"/>
      <c r="E61" s="13"/>
      <c r="F61" s="13">
        <f>F62+F64+F68</f>
        <v>11812.69</v>
      </c>
      <c r="G61" s="13"/>
      <c r="H61" s="13"/>
      <c r="I61" s="13">
        <f>I62+I64+I68</f>
        <v>11799.26</v>
      </c>
      <c r="J61" s="13"/>
      <c r="K61" s="13"/>
      <c r="L61" s="13">
        <f>L62+L64+L68</f>
        <v>-13.4299999999995</v>
      </c>
      <c r="M61" s="14"/>
    </row>
    <row r="62" s="1" customFormat="1" ht="28" customHeight="1" spans="1:13">
      <c r="A62" s="10"/>
      <c r="B62" s="15" t="s">
        <v>85</v>
      </c>
      <c r="C62" s="18"/>
      <c r="D62" s="19"/>
      <c r="E62" s="13"/>
      <c r="F62" s="13">
        <f>SUM(F63:F63)</f>
        <v>453.9</v>
      </c>
      <c r="G62" s="13"/>
      <c r="H62" s="13"/>
      <c r="I62" s="13">
        <f>SUM(I63:I63)</f>
        <v>453.75</v>
      </c>
      <c r="J62" s="13"/>
      <c r="K62" s="13"/>
      <c r="L62" s="13">
        <f t="shared" si="25"/>
        <v>-0.149999999999977</v>
      </c>
      <c r="M62" s="14"/>
    </row>
    <row r="63" s="1" customFormat="1" ht="28" customHeight="1" spans="1:13">
      <c r="A63" s="16">
        <v>35</v>
      </c>
      <c r="B63" s="17" t="s">
        <v>86</v>
      </c>
      <c r="C63" s="18" t="s">
        <v>25</v>
      </c>
      <c r="D63" s="19">
        <v>15</v>
      </c>
      <c r="E63" s="19">
        <v>30.26</v>
      </c>
      <c r="F63" s="19">
        <v>453.9</v>
      </c>
      <c r="G63" s="19">
        <v>15</v>
      </c>
      <c r="H63" s="19">
        <v>30.25</v>
      </c>
      <c r="I63" s="19">
        <v>453.75</v>
      </c>
      <c r="J63" s="19">
        <f t="shared" ref="J63:L63" si="28">G63-D63</f>
        <v>0</v>
      </c>
      <c r="K63" s="19">
        <f t="shared" si="28"/>
        <v>-0.0100000000000016</v>
      </c>
      <c r="L63" s="19">
        <f t="shared" si="28"/>
        <v>-0.149999999999977</v>
      </c>
      <c r="M63" s="20" t="s">
        <v>48</v>
      </c>
    </row>
    <row r="64" s="1" customFormat="1" ht="28" customHeight="1" spans="1:13">
      <c r="A64" s="10"/>
      <c r="B64" s="15" t="s">
        <v>87</v>
      </c>
      <c r="C64" s="18"/>
      <c r="D64" s="19"/>
      <c r="E64" s="19"/>
      <c r="F64" s="13">
        <f>SUM(F65:F67)</f>
        <v>9811.77</v>
      </c>
      <c r="G64" s="19"/>
      <c r="H64" s="19"/>
      <c r="I64" s="13">
        <f>SUM(I65:I67)</f>
        <v>9810.77</v>
      </c>
      <c r="J64" s="13"/>
      <c r="K64" s="13"/>
      <c r="L64" s="13">
        <f>SUM(L65:L67)</f>
        <v>-0.999999999999545</v>
      </c>
      <c r="M64" s="14"/>
    </row>
    <row r="65" s="1" customFormat="1" ht="28" customHeight="1" spans="1:13">
      <c r="A65" s="16">
        <v>36</v>
      </c>
      <c r="B65" s="17" t="s">
        <v>88</v>
      </c>
      <c r="C65" s="18" t="s">
        <v>25</v>
      </c>
      <c r="D65" s="19">
        <v>49.7</v>
      </c>
      <c r="E65" s="19">
        <v>60.16</v>
      </c>
      <c r="F65" s="19">
        <v>2989.95</v>
      </c>
      <c r="G65" s="19">
        <v>49.7</v>
      </c>
      <c r="H65" s="19">
        <v>60.15</v>
      </c>
      <c r="I65" s="19">
        <v>2989.46</v>
      </c>
      <c r="J65" s="19">
        <f t="shared" ref="J65:L65" si="29">G65-D65</f>
        <v>0</v>
      </c>
      <c r="K65" s="19">
        <f t="shared" si="29"/>
        <v>-0.00999999999999801</v>
      </c>
      <c r="L65" s="19">
        <f t="shared" si="29"/>
        <v>-0.489999999999782</v>
      </c>
      <c r="M65" s="20" t="s">
        <v>48</v>
      </c>
    </row>
    <row r="66" s="1" customFormat="1" ht="28" customHeight="1" spans="1:13">
      <c r="A66" s="16">
        <v>37</v>
      </c>
      <c r="B66" s="17" t="s">
        <v>89</v>
      </c>
      <c r="C66" s="18" t="s">
        <v>25</v>
      </c>
      <c r="D66" s="19">
        <v>51.84</v>
      </c>
      <c r="E66" s="19">
        <v>71.22</v>
      </c>
      <c r="F66" s="19">
        <v>3692.04</v>
      </c>
      <c r="G66" s="19">
        <v>51.84</v>
      </c>
      <c r="H66" s="19">
        <v>71.21</v>
      </c>
      <c r="I66" s="19">
        <v>3691.53</v>
      </c>
      <c r="J66" s="19">
        <f t="shared" ref="J66:L66" si="30">G66-D66</f>
        <v>0</v>
      </c>
      <c r="K66" s="19">
        <f t="shared" si="30"/>
        <v>-0.0100000000000051</v>
      </c>
      <c r="L66" s="19">
        <f t="shared" si="30"/>
        <v>-0.509999999999764</v>
      </c>
      <c r="M66" s="20" t="s">
        <v>48</v>
      </c>
    </row>
    <row r="67" s="1" customFormat="1" ht="28" customHeight="1" spans="1:13">
      <c r="A67" s="16">
        <v>38</v>
      </c>
      <c r="B67" s="17" t="s">
        <v>90</v>
      </c>
      <c r="C67" s="18" t="s">
        <v>52</v>
      </c>
      <c r="D67" s="19">
        <v>65.6</v>
      </c>
      <c r="E67" s="19">
        <v>47.71</v>
      </c>
      <c r="F67" s="19">
        <v>3129.78</v>
      </c>
      <c r="G67" s="19">
        <v>65.6</v>
      </c>
      <c r="H67" s="19">
        <v>47.71</v>
      </c>
      <c r="I67" s="19">
        <v>3129.78</v>
      </c>
      <c r="J67" s="19">
        <f t="shared" ref="J67:L67" si="31">G67-D67</f>
        <v>0</v>
      </c>
      <c r="K67" s="19">
        <f t="shared" si="31"/>
        <v>0</v>
      </c>
      <c r="L67" s="19">
        <f t="shared" si="31"/>
        <v>0</v>
      </c>
      <c r="M67" s="14"/>
    </row>
    <row r="68" s="1" customFormat="1" ht="28" customHeight="1" spans="1:13">
      <c r="A68" s="10"/>
      <c r="B68" s="15" t="s">
        <v>58</v>
      </c>
      <c r="C68" s="18"/>
      <c r="D68" s="19"/>
      <c r="E68" s="19"/>
      <c r="F68" s="13">
        <f>SUM(F69:F69)</f>
        <v>1547.02</v>
      </c>
      <c r="G68" s="19"/>
      <c r="H68" s="19"/>
      <c r="I68" s="13">
        <f>SUM(I69:I69)</f>
        <v>1534.74</v>
      </c>
      <c r="J68" s="13"/>
      <c r="K68" s="13"/>
      <c r="L68" s="13">
        <f>SUM(L69:L69)</f>
        <v>-12.28</v>
      </c>
      <c r="M68" s="14"/>
    </row>
    <row r="69" s="1" customFormat="1" ht="28" customHeight="1" spans="1:13">
      <c r="A69" s="16">
        <v>39</v>
      </c>
      <c r="B69" s="17" t="s">
        <v>58</v>
      </c>
      <c r="C69" s="18" t="s">
        <v>59</v>
      </c>
      <c r="D69" s="19">
        <v>1</v>
      </c>
      <c r="E69" s="19">
        <v>1547.02</v>
      </c>
      <c r="F69" s="19">
        <v>1547.02</v>
      </c>
      <c r="G69" s="19">
        <v>1</v>
      </c>
      <c r="H69" s="19">
        <v>1534.74</v>
      </c>
      <c r="I69" s="19">
        <v>1534.74</v>
      </c>
      <c r="J69" s="19">
        <f t="shared" ref="J69:L69" si="32">G69-D69</f>
        <v>0</v>
      </c>
      <c r="K69" s="19">
        <f t="shared" si="32"/>
        <v>-12.28</v>
      </c>
      <c r="L69" s="19">
        <f t="shared" si="32"/>
        <v>-12.28</v>
      </c>
      <c r="M69" s="20" t="s">
        <v>48</v>
      </c>
    </row>
    <row r="70" s="1" customFormat="1" ht="28" customHeight="1" spans="1:13">
      <c r="A70" s="10"/>
      <c r="B70" s="15" t="s">
        <v>91</v>
      </c>
      <c r="C70" s="12"/>
      <c r="D70" s="13"/>
      <c r="E70" s="13"/>
      <c r="F70" s="13">
        <f>F71+F130</f>
        <v>601925.06</v>
      </c>
      <c r="G70" s="13"/>
      <c r="H70" s="13"/>
      <c r="I70" s="13">
        <f>I71+I130</f>
        <v>584319.55</v>
      </c>
      <c r="J70" s="13"/>
      <c r="K70" s="13"/>
      <c r="L70" s="13">
        <f>L71+L130</f>
        <v>-17605.51</v>
      </c>
      <c r="M70" s="14"/>
    </row>
    <row r="71" s="1" customFormat="1" ht="28" customHeight="1" spans="1:13">
      <c r="A71" s="10"/>
      <c r="B71" s="15" t="s">
        <v>17</v>
      </c>
      <c r="C71" s="12"/>
      <c r="D71" s="13"/>
      <c r="E71" s="13"/>
      <c r="F71" s="13">
        <f>F72+F77+F79+F90+F94+F96+F105+F114+F118+F125+F128</f>
        <v>585523.1</v>
      </c>
      <c r="G71" s="13"/>
      <c r="H71" s="13"/>
      <c r="I71" s="13">
        <f>I72+I77+I79+I90+I94+I96+I105+I114+I118+I125+I128</f>
        <v>568148.55</v>
      </c>
      <c r="J71" s="13"/>
      <c r="K71" s="13"/>
      <c r="L71" s="13">
        <f>L72+L77+L79+L90+L94+L96+L105+L114+L118+L125+L128</f>
        <v>-17374.55</v>
      </c>
      <c r="M71" s="14"/>
    </row>
    <row r="72" s="1" customFormat="1" ht="28" customHeight="1" spans="1:13">
      <c r="A72" s="10"/>
      <c r="B72" s="15" t="s">
        <v>61</v>
      </c>
      <c r="C72" s="18"/>
      <c r="D72" s="19"/>
      <c r="E72" s="13"/>
      <c r="F72" s="13">
        <f>SUM(F73:F76)</f>
        <v>1105.6</v>
      </c>
      <c r="G72" s="13"/>
      <c r="H72" s="13"/>
      <c r="I72" s="13">
        <f>SUM(I73:I76)</f>
        <v>730.31</v>
      </c>
      <c r="J72" s="13"/>
      <c r="K72" s="13"/>
      <c r="L72" s="13">
        <f>SUM(L73:L76)</f>
        <v>-375.29</v>
      </c>
      <c r="M72" s="14"/>
    </row>
    <row r="73" s="1" customFormat="1" ht="28" customHeight="1" spans="1:13">
      <c r="A73" s="16">
        <v>40</v>
      </c>
      <c r="B73" s="17" t="s">
        <v>92</v>
      </c>
      <c r="C73" s="18" t="s">
        <v>20</v>
      </c>
      <c r="D73" s="19">
        <v>60.55</v>
      </c>
      <c r="E73" s="19">
        <v>11.02</v>
      </c>
      <c r="F73" s="19">
        <v>667.26</v>
      </c>
      <c r="G73" s="19">
        <v>39.1</v>
      </c>
      <c r="H73" s="19">
        <v>11</v>
      </c>
      <c r="I73" s="19">
        <v>430.1</v>
      </c>
      <c r="J73" s="19">
        <f t="shared" ref="J73:L73" si="33">G73-D73</f>
        <v>-21.45</v>
      </c>
      <c r="K73" s="19">
        <f t="shared" si="33"/>
        <v>-0.0199999999999996</v>
      </c>
      <c r="L73" s="19">
        <f t="shared" si="33"/>
        <v>-237.16</v>
      </c>
      <c r="M73" s="20" t="s">
        <v>21</v>
      </c>
    </row>
    <row r="74" s="1" customFormat="1" ht="28" customHeight="1" spans="1:13">
      <c r="A74" s="16">
        <v>41</v>
      </c>
      <c r="B74" s="17" t="s">
        <v>63</v>
      </c>
      <c r="C74" s="18" t="s">
        <v>20</v>
      </c>
      <c r="D74" s="19">
        <v>52.27</v>
      </c>
      <c r="E74" s="19">
        <v>6.34</v>
      </c>
      <c r="F74" s="19">
        <v>331.39</v>
      </c>
      <c r="G74" s="19">
        <v>30.87</v>
      </c>
      <c r="H74" s="19">
        <v>6.31</v>
      </c>
      <c r="I74" s="19">
        <v>194.79</v>
      </c>
      <c r="J74" s="19">
        <f t="shared" ref="J74:J78" si="34">G74-D74</f>
        <v>-21.4</v>
      </c>
      <c r="K74" s="19">
        <f t="shared" ref="K74:K78" si="35">H74-E74</f>
        <v>-0.0300000000000002</v>
      </c>
      <c r="L74" s="19">
        <f t="shared" ref="L74:L78" si="36">I74-F74</f>
        <v>-136.6</v>
      </c>
      <c r="M74" s="20" t="s">
        <v>21</v>
      </c>
    </row>
    <row r="75" s="1" customFormat="1" ht="28" customHeight="1" spans="1:13">
      <c r="A75" s="16">
        <v>42</v>
      </c>
      <c r="B75" s="17" t="s">
        <v>64</v>
      </c>
      <c r="C75" s="18" t="s">
        <v>20</v>
      </c>
      <c r="D75" s="19">
        <v>8.27</v>
      </c>
      <c r="E75" s="19">
        <v>7.83</v>
      </c>
      <c r="F75" s="19">
        <v>64.75</v>
      </c>
      <c r="G75" s="19">
        <v>8.23</v>
      </c>
      <c r="H75" s="19">
        <v>7.75</v>
      </c>
      <c r="I75" s="19">
        <v>63.78</v>
      </c>
      <c r="J75" s="19">
        <f t="shared" si="34"/>
        <v>-0.0399999999999991</v>
      </c>
      <c r="K75" s="19">
        <f t="shared" si="35"/>
        <v>-0.0800000000000001</v>
      </c>
      <c r="L75" s="19">
        <f t="shared" si="36"/>
        <v>-0.969999999999999</v>
      </c>
      <c r="M75" s="20" t="s">
        <v>21</v>
      </c>
    </row>
    <row r="76" s="1" customFormat="1" ht="28" customHeight="1" spans="1:13">
      <c r="A76" s="16">
        <v>43</v>
      </c>
      <c r="B76" s="17" t="s">
        <v>65</v>
      </c>
      <c r="C76" s="18" t="s">
        <v>41</v>
      </c>
      <c r="D76" s="19">
        <v>16.55</v>
      </c>
      <c r="E76" s="19">
        <v>2.55</v>
      </c>
      <c r="F76" s="19">
        <v>42.2</v>
      </c>
      <c r="G76" s="19">
        <v>16.46</v>
      </c>
      <c r="H76" s="19">
        <v>2.53</v>
      </c>
      <c r="I76" s="19">
        <v>41.64</v>
      </c>
      <c r="J76" s="19">
        <f t="shared" si="34"/>
        <v>-0.0899999999999999</v>
      </c>
      <c r="K76" s="19">
        <f t="shared" si="35"/>
        <v>-0.02</v>
      </c>
      <c r="L76" s="19">
        <f t="shared" si="36"/>
        <v>-0.560000000000002</v>
      </c>
      <c r="M76" s="20" t="s">
        <v>21</v>
      </c>
    </row>
    <row r="77" s="1" customFormat="1" ht="28" customHeight="1" spans="1:13">
      <c r="A77" s="10"/>
      <c r="B77" s="15" t="s">
        <v>66</v>
      </c>
      <c r="C77" s="18"/>
      <c r="D77" s="19"/>
      <c r="E77" s="19"/>
      <c r="F77" s="13">
        <f>SUM(F78:F78)</f>
        <v>25766.47</v>
      </c>
      <c r="G77" s="19"/>
      <c r="H77" s="19"/>
      <c r="I77" s="13">
        <f>SUM(I78:I78)</f>
        <v>31933.06</v>
      </c>
      <c r="J77" s="13"/>
      <c r="K77" s="13"/>
      <c r="L77" s="13">
        <f>SUM(L78:L78)</f>
        <v>6166.59</v>
      </c>
      <c r="M77" s="14"/>
    </row>
    <row r="78" s="1" customFormat="1" ht="28" customHeight="1" spans="1:13">
      <c r="A78" s="16">
        <v>44</v>
      </c>
      <c r="B78" s="17" t="s">
        <v>93</v>
      </c>
      <c r="C78" s="18" t="s">
        <v>20</v>
      </c>
      <c r="D78" s="19">
        <v>43.22</v>
      </c>
      <c r="E78" s="19">
        <v>596.17</v>
      </c>
      <c r="F78" s="19">
        <v>25766.47</v>
      </c>
      <c r="G78" s="19">
        <v>45.84</v>
      </c>
      <c r="H78" s="19">
        <v>696.62</v>
      </c>
      <c r="I78" s="19">
        <v>31933.06</v>
      </c>
      <c r="J78" s="19">
        <f t="shared" si="34"/>
        <v>2.62</v>
      </c>
      <c r="K78" s="19">
        <f t="shared" si="35"/>
        <v>100.45</v>
      </c>
      <c r="L78" s="19">
        <f t="shared" si="36"/>
        <v>6166.59</v>
      </c>
      <c r="M78" s="20" t="s">
        <v>94</v>
      </c>
    </row>
    <row r="79" s="1" customFormat="1" ht="28" customHeight="1" spans="1:13">
      <c r="A79" s="10"/>
      <c r="B79" s="15" t="s">
        <v>68</v>
      </c>
      <c r="C79" s="18"/>
      <c r="D79" s="19"/>
      <c r="E79" s="19"/>
      <c r="F79" s="13">
        <f>SUM(F80:F89)</f>
        <v>26043.48</v>
      </c>
      <c r="G79" s="19"/>
      <c r="H79" s="19"/>
      <c r="I79" s="13">
        <f>SUM(I80:I89)</f>
        <v>25865.12</v>
      </c>
      <c r="J79" s="13"/>
      <c r="K79" s="13"/>
      <c r="L79" s="13">
        <f>SUM(L80:L89)</f>
        <v>-178.36</v>
      </c>
      <c r="M79" s="14"/>
    </row>
    <row r="80" s="1" customFormat="1" ht="28" customHeight="1" spans="1:13">
      <c r="A80" s="16">
        <v>45</v>
      </c>
      <c r="B80" s="17" t="s">
        <v>95</v>
      </c>
      <c r="C80" s="18" t="s">
        <v>20</v>
      </c>
      <c r="D80" s="19">
        <v>5.45</v>
      </c>
      <c r="E80" s="19">
        <v>549.43</v>
      </c>
      <c r="F80" s="19">
        <v>2994.39</v>
      </c>
      <c r="G80" s="19">
        <v>5.45</v>
      </c>
      <c r="H80" s="19">
        <v>538.73</v>
      </c>
      <c r="I80" s="19">
        <v>2936.08</v>
      </c>
      <c r="J80" s="19">
        <f t="shared" ref="J80:L80" si="37">G80-D80</f>
        <v>0</v>
      </c>
      <c r="K80" s="19">
        <f t="shared" si="37"/>
        <v>-10.6999999999999</v>
      </c>
      <c r="L80" s="19">
        <f t="shared" si="37"/>
        <v>-58.3099999999999</v>
      </c>
      <c r="M80" s="20" t="s">
        <v>48</v>
      </c>
    </row>
    <row r="81" s="1" customFormat="1" ht="28" customHeight="1" spans="1:13">
      <c r="A81" s="16">
        <v>46</v>
      </c>
      <c r="B81" s="17" t="s">
        <v>96</v>
      </c>
      <c r="C81" s="18" t="s">
        <v>20</v>
      </c>
      <c r="D81" s="19">
        <v>4.97</v>
      </c>
      <c r="E81" s="19">
        <v>545.46</v>
      </c>
      <c r="F81" s="19">
        <v>2710.94</v>
      </c>
      <c r="G81" s="19">
        <v>4.97</v>
      </c>
      <c r="H81" s="19">
        <v>534.72</v>
      </c>
      <c r="I81" s="19">
        <v>2657.56</v>
      </c>
      <c r="J81" s="19">
        <f t="shared" ref="J81:J89" si="38">G81-D81</f>
        <v>0</v>
      </c>
      <c r="K81" s="19">
        <f t="shared" ref="K81:K89" si="39">H81-E81</f>
        <v>-10.74</v>
      </c>
      <c r="L81" s="19">
        <f t="shared" ref="L81:L89" si="40">I81-F81</f>
        <v>-53.3800000000001</v>
      </c>
      <c r="M81" s="14"/>
    </row>
    <row r="82" s="1" customFormat="1" ht="28" customHeight="1" spans="1:13">
      <c r="A82" s="16">
        <v>47</v>
      </c>
      <c r="B82" s="17" t="s">
        <v>97</v>
      </c>
      <c r="C82" s="18" t="s">
        <v>20</v>
      </c>
      <c r="D82" s="19">
        <v>2.31</v>
      </c>
      <c r="E82" s="19">
        <v>608.07</v>
      </c>
      <c r="F82" s="19">
        <v>1404.64</v>
      </c>
      <c r="G82" s="19">
        <v>2.21</v>
      </c>
      <c r="H82" s="19">
        <v>597.34</v>
      </c>
      <c r="I82" s="19">
        <v>1320.12</v>
      </c>
      <c r="J82" s="19">
        <f t="shared" si="38"/>
        <v>-0.1</v>
      </c>
      <c r="K82" s="19">
        <f t="shared" si="39"/>
        <v>-10.73</v>
      </c>
      <c r="L82" s="19">
        <f t="shared" si="40"/>
        <v>-84.5200000000002</v>
      </c>
      <c r="M82" s="20" t="s">
        <v>21</v>
      </c>
    </row>
    <row r="83" s="1" customFormat="1" ht="28" customHeight="1" spans="1:13">
      <c r="A83" s="16">
        <v>48</v>
      </c>
      <c r="B83" s="17" t="s">
        <v>98</v>
      </c>
      <c r="C83" s="18" t="s">
        <v>20</v>
      </c>
      <c r="D83" s="19">
        <v>1.35</v>
      </c>
      <c r="E83" s="19">
        <v>543</v>
      </c>
      <c r="F83" s="19">
        <v>733.05</v>
      </c>
      <c r="G83" s="19">
        <v>1.47</v>
      </c>
      <c r="H83" s="19">
        <v>532.26</v>
      </c>
      <c r="I83" s="19">
        <v>782.42</v>
      </c>
      <c r="J83" s="19">
        <f t="shared" si="38"/>
        <v>0.12</v>
      </c>
      <c r="K83" s="19">
        <f t="shared" si="39"/>
        <v>-10.74</v>
      </c>
      <c r="L83" s="19">
        <f t="shared" si="40"/>
        <v>49.37</v>
      </c>
      <c r="M83" s="20" t="s">
        <v>21</v>
      </c>
    </row>
    <row r="84" s="1" customFormat="1" ht="28" customHeight="1" spans="1:13">
      <c r="A84" s="16">
        <v>49</v>
      </c>
      <c r="B84" s="17" t="s">
        <v>99</v>
      </c>
      <c r="C84" s="18" t="s">
        <v>20</v>
      </c>
      <c r="D84" s="19">
        <v>14.18</v>
      </c>
      <c r="E84" s="19">
        <v>542.42</v>
      </c>
      <c r="F84" s="19">
        <v>7691.52</v>
      </c>
      <c r="G84" s="19">
        <v>12.87</v>
      </c>
      <c r="H84" s="19">
        <v>531.67</v>
      </c>
      <c r="I84" s="19">
        <v>6842.59</v>
      </c>
      <c r="J84" s="19">
        <f t="shared" si="38"/>
        <v>-1.31</v>
      </c>
      <c r="K84" s="19">
        <f t="shared" si="39"/>
        <v>-10.75</v>
      </c>
      <c r="L84" s="19">
        <f t="shared" si="40"/>
        <v>-848.93</v>
      </c>
      <c r="M84" s="20" t="s">
        <v>35</v>
      </c>
    </row>
    <row r="85" s="1" customFormat="1" ht="28" customHeight="1" spans="1:13">
      <c r="A85" s="16">
        <v>50</v>
      </c>
      <c r="B85" s="17" t="s">
        <v>72</v>
      </c>
      <c r="C85" s="18" t="s">
        <v>73</v>
      </c>
      <c r="D85" s="19">
        <v>0.016</v>
      </c>
      <c r="E85" s="19">
        <v>5098.14</v>
      </c>
      <c r="F85" s="19">
        <v>81.57</v>
      </c>
      <c r="G85" s="19">
        <v>0.016</v>
      </c>
      <c r="H85" s="19">
        <v>5459.39</v>
      </c>
      <c r="I85" s="19">
        <v>87.35</v>
      </c>
      <c r="J85" s="19">
        <f t="shared" si="38"/>
        <v>0</v>
      </c>
      <c r="K85" s="19">
        <f t="shared" si="39"/>
        <v>361.25</v>
      </c>
      <c r="L85" s="19">
        <f t="shared" si="40"/>
        <v>5.78</v>
      </c>
      <c r="M85" s="20" t="s">
        <v>48</v>
      </c>
    </row>
    <row r="86" s="1" customFormat="1" ht="28" customHeight="1" spans="1:13">
      <c r="A86" s="16">
        <v>51</v>
      </c>
      <c r="B86" s="17" t="s">
        <v>100</v>
      </c>
      <c r="C86" s="18" t="s">
        <v>73</v>
      </c>
      <c r="D86" s="19">
        <v>1.195</v>
      </c>
      <c r="E86" s="19">
        <v>4702.51</v>
      </c>
      <c r="F86" s="19">
        <v>5619.5</v>
      </c>
      <c r="G86" s="19">
        <v>1.195</v>
      </c>
      <c r="H86" s="19">
        <v>5053.25</v>
      </c>
      <c r="I86" s="19">
        <v>6038.63</v>
      </c>
      <c r="J86" s="19">
        <f t="shared" si="38"/>
        <v>0</v>
      </c>
      <c r="K86" s="19">
        <f t="shared" si="39"/>
        <v>350.74</v>
      </c>
      <c r="L86" s="19">
        <f t="shared" si="40"/>
        <v>419.13</v>
      </c>
      <c r="M86" s="20" t="s">
        <v>48</v>
      </c>
    </row>
    <row r="87" s="1" customFormat="1" ht="28" customHeight="1" spans="1:13">
      <c r="A87" s="16">
        <v>52</v>
      </c>
      <c r="B87" s="17" t="s">
        <v>101</v>
      </c>
      <c r="C87" s="18" t="s">
        <v>73</v>
      </c>
      <c r="D87" s="19">
        <v>0.66</v>
      </c>
      <c r="E87" s="19">
        <v>4016.79</v>
      </c>
      <c r="F87" s="19">
        <v>2651.08</v>
      </c>
      <c r="G87" s="19">
        <v>0.66</v>
      </c>
      <c r="H87" s="19">
        <v>4358.39</v>
      </c>
      <c r="I87" s="19">
        <v>2876.54</v>
      </c>
      <c r="J87" s="19">
        <f t="shared" si="38"/>
        <v>0</v>
      </c>
      <c r="K87" s="19">
        <f t="shared" si="39"/>
        <v>341.6</v>
      </c>
      <c r="L87" s="19">
        <f t="shared" si="40"/>
        <v>225.46</v>
      </c>
      <c r="M87" s="20" t="s">
        <v>48</v>
      </c>
    </row>
    <row r="88" s="1" customFormat="1" ht="28" customHeight="1" spans="1:13">
      <c r="A88" s="16">
        <v>53</v>
      </c>
      <c r="B88" s="17" t="s">
        <v>102</v>
      </c>
      <c r="C88" s="18" t="s">
        <v>73</v>
      </c>
      <c r="D88" s="19">
        <v>0.504</v>
      </c>
      <c r="E88" s="19">
        <v>4007.59</v>
      </c>
      <c r="F88" s="19">
        <v>2019.83</v>
      </c>
      <c r="G88" s="19">
        <v>0.504</v>
      </c>
      <c r="H88" s="19">
        <v>4339.02</v>
      </c>
      <c r="I88" s="19">
        <v>2186.87</v>
      </c>
      <c r="J88" s="19">
        <f t="shared" si="38"/>
        <v>0</v>
      </c>
      <c r="K88" s="19">
        <f t="shared" si="39"/>
        <v>331.43</v>
      </c>
      <c r="L88" s="19">
        <f t="shared" si="40"/>
        <v>167.04</v>
      </c>
      <c r="M88" s="20" t="s">
        <v>48</v>
      </c>
    </row>
    <row r="89" s="1" customFormat="1" ht="28" customHeight="1" spans="1:13">
      <c r="A89" s="16">
        <v>54</v>
      </c>
      <c r="B89" s="17" t="s">
        <v>103</v>
      </c>
      <c r="C89" s="18" t="s">
        <v>104</v>
      </c>
      <c r="D89" s="19">
        <v>32</v>
      </c>
      <c r="E89" s="19">
        <v>4.28</v>
      </c>
      <c r="F89" s="19">
        <v>136.96</v>
      </c>
      <c r="G89" s="19">
        <v>32</v>
      </c>
      <c r="H89" s="19">
        <v>4.28</v>
      </c>
      <c r="I89" s="19">
        <v>136.96</v>
      </c>
      <c r="J89" s="19">
        <f t="shared" si="38"/>
        <v>0</v>
      </c>
      <c r="K89" s="19">
        <f t="shared" si="39"/>
        <v>0</v>
      </c>
      <c r="L89" s="19">
        <f t="shared" si="40"/>
        <v>0</v>
      </c>
      <c r="M89" s="14"/>
    </row>
    <row r="90" s="1" customFormat="1" ht="28" customHeight="1" spans="1:13">
      <c r="A90" s="10"/>
      <c r="B90" s="15" t="s">
        <v>105</v>
      </c>
      <c r="C90" s="18"/>
      <c r="D90" s="19"/>
      <c r="E90" s="19"/>
      <c r="F90" s="13">
        <f>SUM(F91:F93)</f>
        <v>23887.84</v>
      </c>
      <c r="G90" s="19"/>
      <c r="H90" s="19"/>
      <c r="I90" s="13">
        <f>SUM(I91:I93)</f>
        <v>21462.86</v>
      </c>
      <c r="J90" s="13"/>
      <c r="K90" s="13"/>
      <c r="L90" s="13">
        <f>SUM(L91:L93)</f>
        <v>-2424.98</v>
      </c>
      <c r="M90" s="14"/>
    </row>
    <row r="91" s="1" customFormat="1" ht="28" customHeight="1" spans="1:13">
      <c r="A91" s="16">
        <v>55</v>
      </c>
      <c r="B91" s="17" t="s">
        <v>106</v>
      </c>
      <c r="C91" s="18" t="s">
        <v>25</v>
      </c>
      <c r="D91" s="19">
        <v>54.56</v>
      </c>
      <c r="E91" s="19">
        <v>237.19</v>
      </c>
      <c r="F91" s="19">
        <v>12941.09</v>
      </c>
      <c r="G91" s="19">
        <v>52.07</v>
      </c>
      <c r="H91" s="19">
        <v>232.9</v>
      </c>
      <c r="I91" s="19">
        <v>12127.1</v>
      </c>
      <c r="J91" s="19">
        <f t="shared" ref="J91:L91" si="41">G91-D91</f>
        <v>-2.49</v>
      </c>
      <c r="K91" s="19">
        <f t="shared" si="41"/>
        <v>-4.28999999999999</v>
      </c>
      <c r="L91" s="19">
        <f t="shared" si="41"/>
        <v>-813.99</v>
      </c>
      <c r="M91" s="20" t="s">
        <v>21</v>
      </c>
    </row>
    <row r="92" s="1" customFormat="1" ht="28" customHeight="1" spans="1:13">
      <c r="A92" s="16">
        <v>56</v>
      </c>
      <c r="B92" s="17" t="s">
        <v>107</v>
      </c>
      <c r="C92" s="18" t="s">
        <v>25</v>
      </c>
      <c r="D92" s="19">
        <v>9.6</v>
      </c>
      <c r="E92" s="19">
        <v>23.99</v>
      </c>
      <c r="F92" s="19">
        <v>230.3</v>
      </c>
      <c r="G92" s="19">
        <v>9.6</v>
      </c>
      <c r="H92" s="19">
        <v>24.67</v>
      </c>
      <c r="I92" s="19">
        <v>236.83</v>
      </c>
      <c r="J92" s="19">
        <f t="shared" ref="J92:J95" si="42">G92-D92</f>
        <v>0</v>
      </c>
      <c r="K92" s="19">
        <f t="shared" ref="K92:K95" si="43">H92-E92</f>
        <v>0.680000000000003</v>
      </c>
      <c r="L92" s="19">
        <f t="shared" ref="L92:L95" si="44">I92-F92</f>
        <v>6.53</v>
      </c>
      <c r="M92" s="20" t="s">
        <v>48</v>
      </c>
    </row>
    <row r="93" s="1" customFormat="1" ht="28" customHeight="1" spans="1:13">
      <c r="A93" s="16">
        <v>57</v>
      </c>
      <c r="B93" s="17" t="s">
        <v>108</v>
      </c>
      <c r="C93" s="18" t="s">
        <v>25</v>
      </c>
      <c r="D93" s="19">
        <v>143.71</v>
      </c>
      <c r="E93" s="19">
        <v>74.57</v>
      </c>
      <c r="F93" s="19">
        <v>10716.45</v>
      </c>
      <c r="G93" s="19">
        <v>125.14</v>
      </c>
      <c r="H93" s="19">
        <v>72.71</v>
      </c>
      <c r="I93" s="19">
        <v>9098.93</v>
      </c>
      <c r="J93" s="19">
        <f t="shared" si="42"/>
        <v>-18.57</v>
      </c>
      <c r="K93" s="19">
        <f t="shared" si="43"/>
        <v>-1.86</v>
      </c>
      <c r="L93" s="19">
        <f t="shared" si="44"/>
        <v>-1617.52</v>
      </c>
      <c r="M93" s="20" t="s">
        <v>21</v>
      </c>
    </row>
    <row r="94" s="1" customFormat="1" ht="28" customHeight="1" spans="1:13">
      <c r="A94" s="10"/>
      <c r="B94" s="15" t="s">
        <v>109</v>
      </c>
      <c r="C94" s="18"/>
      <c r="D94" s="19"/>
      <c r="E94" s="19"/>
      <c r="F94" s="13">
        <f>SUM(F95:F95)</f>
        <v>5085.56</v>
      </c>
      <c r="G94" s="19"/>
      <c r="H94" s="19"/>
      <c r="I94" s="13">
        <f>SUM(I95:I95)</f>
        <v>4573.76</v>
      </c>
      <c r="J94" s="13"/>
      <c r="K94" s="13"/>
      <c r="L94" s="13">
        <f>SUM(L95:L95)</f>
        <v>-511.8</v>
      </c>
      <c r="M94" s="14"/>
    </row>
    <row r="95" s="1" customFormat="1" ht="28" customHeight="1" spans="1:13">
      <c r="A95" s="16">
        <v>58</v>
      </c>
      <c r="B95" s="17" t="s">
        <v>110</v>
      </c>
      <c r="C95" s="18" t="s">
        <v>25</v>
      </c>
      <c r="D95" s="19">
        <v>51.92</v>
      </c>
      <c r="E95" s="19">
        <v>97.95</v>
      </c>
      <c r="F95" s="19">
        <v>5085.56</v>
      </c>
      <c r="G95" s="19">
        <v>49.43</v>
      </c>
      <c r="H95" s="19">
        <v>92.53</v>
      </c>
      <c r="I95" s="19">
        <v>4573.76</v>
      </c>
      <c r="J95" s="19">
        <f t="shared" si="42"/>
        <v>-2.49</v>
      </c>
      <c r="K95" s="19">
        <f t="shared" si="43"/>
        <v>-5.42</v>
      </c>
      <c r="L95" s="19">
        <f t="shared" si="44"/>
        <v>-511.8</v>
      </c>
      <c r="M95" s="20" t="s">
        <v>21</v>
      </c>
    </row>
    <row r="96" s="1" customFormat="1" ht="28" customHeight="1" spans="1:13">
      <c r="A96" s="10"/>
      <c r="B96" s="15" t="s">
        <v>111</v>
      </c>
      <c r="C96" s="18"/>
      <c r="D96" s="19"/>
      <c r="E96" s="13"/>
      <c r="F96" s="13">
        <f>SUM(F97:F104)</f>
        <v>207232.88</v>
      </c>
      <c r="G96" s="19"/>
      <c r="H96" s="19"/>
      <c r="I96" s="13">
        <f>SUM(I97:I104)</f>
        <v>207392.81</v>
      </c>
      <c r="J96" s="13"/>
      <c r="K96" s="13"/>
      <c r="L96" s="13">
        <f>SUM(L97:L104)</f>
        <v>159.929999999986</v>
      </c>
      <c r="M96" s="14"/>
    </row>
    <row r="97" s="1" customFormat="1" ht="28" customHeight="1" spans="1:13">
      <c r="A97" s="16">
        <v>59</v>
      </c>
      <c r="B97" s="17" t="s">
        <v>112</v>
      </c>
      <c r="C97" s="18" t="s">
        <v>25</v>
      </c>
      <c r="D97" s="19">
        <v>19.16</v>
      </c>
      <c r="E97" s="19">
        <v>303.09</v>
      </c>
      <c r="F97" s="19">
        <v>5807.2</v>
      </c>
      <c r="G97" s="19">
        <v>19.16</v>
      </c>
      <c r="H97" s="19">
        <v>302.71</v>
      </c>
      <c r="I97" s="19">
        <v>5799.92</v>
      </c>
      <c r="J97" s="19">
        <f t="shared" ref="J97:L97" si="45">G97-D97</f>
        <v>0</v>
      </c>
      <c r="K97" s="19">
        <f t="shared" si="45"/>
        <v>-0.379999999999995</v>
      </c>
      <c r="L97" s="19">
        <f t="shared" si="45"/>
        <v>-7.27999999999975</v>
      </c>
      <c r="M97" s="20" t="s">
        <v>48</v>
      </c>
    </row>
    <row r="98" s="1" customFormat="1" ht="28" customHeight="1" spans="1:13">
      <c r="A98" s="16">
        <v>60</v>
      </c>
      <c r="B98" s="17" t="s">
        <v>113</v>
      </c>
      <c r="C98" s="18" t="s">
        <v>25</v>
      </c>
      <c r="D98" s="19">
        <v>171.71</v>
      </c>
      <c r="E98" s="19">
        <v>147.08</v>
      </c>
      <c r="F98" s="19">
        <v>25255.11</v>
      </c>
      <c r="G98" s="19">
        <v>171.59</v>
      </c>
      <c r="H98" s="19">
        <v>147.55</v>
      </c>
      <c r="I98" s="19">
        <v>25318.1</v>
      </c>
      <c r="J98" s="19">
        <f t="shared" ref="J98:J104" si="46">G98-D98</f>
        <v>-0.120000000000005</v>
      </c>
      <c r="K98" s="19">
        <f t="shared" ref="K98:K104" si="47">H98-E98</f>
        <v>0.469999999999999</v>
      </c>
      <c r="L98" s="19">
        <f t="shared" ref="L98:L104" si="48">I98-F98</f>
        <v>62.989999999998</v>
      </c>
      <c r="M98" s="20" t="s">
        <v>21</v>
      </c>
    </row>
    <row r="99" s="1" customFormat="1" ht="28" customHeight="1" spans="1:13">
      <c r="A99" s="16">
        <v>61</v>
      </c>
      <c r="B99" s="17" t="s">
        <v>114</v>
      </c>
      <c r="C99" s="18" t="s">
        <v>25</v>
      </c>
      <c r="D99" s="19">
        <v>272.47</v>
      </c>
      <c r="E99" s="19">
        <v>210.58</v>
      </c>
      <c r="F99" s="19">
        <v>57376.73</v>
      </c>
      <c r="G99" s="19">
        <v>272.11</v>
      </c>
      <c r="H99" s="19">
        <v>211.05</v>
      </c>
      <c r="I99" s="19">
        <v>57428.82</v>
      </c>
      <c r="J99" s="19">
        <f t="shared" si="46"/>
        <v>-0.360000000000014</v>
      </c>
      <c r="K99" s="19">
        <f t="shared" si="47"/>
        <v>0.469999999999999</v>
      </c>
      <c r="L99" s="19">
        <f t="shared" si="48"/>
        <v>52.0899999999965</v>
      </c>
      <c r="M99" s="20" t="s">
        <v>21</v>
      </c>
    </row>
    <row r="100" s="1" customFormat="1" ht="28" customHeight="1" spans="1:13">
      <c r="A100" s="16">
        <v>62</v>
      </c>
      <c r="B100" s="17" t="s">
        <v>115</v>
      </c>
      <c r="C100" s="18" t="s">
        <v>25</v>
      </c>
      <c r="D100" s="19">
        <v>123.13</v>
      </c>
      <c r="E100" s="19">
        <v>144.21</v>
      </c>
      <c r="F100" s="19">
        <v>17756.58</v>
      </c>
      <c r="G100" s="19">
        <v>120.47</v>
      </c>
      <c r="H100" s="19">
        <v>144.69</v>
      </c>
      <c r="I100" s="19">
        <v>17430.8</v>
      </c>
      <c r="J100" s="19">
        <f t="shared" si="46"/>
        <v>-2.66</v>
      </c>
      <c r="K100" s="19">
        <f t="shared" si="47"/>
        <v>0.47999999999999</v>
      </c>
      <c r="L100" s="19">
        <f t="shared" si="48"/>
        <v>-325.780000000002</v>
      </c>
      <c r="M100" s="20" t="s">
        <v>21</v>
      </c>
    </row>
    <row r="101" s="1" customFormat="1" ht="28" customHeight="1" spans="1:13">
      <c r="A101" s="16">
        <v>63</v>
      </c>
      <c r="B101" s="17" t="s">
        <v>116</v>
      </c>
      <c r="C101" s="18" t="s">
        <v>25</v>
      </c>
      <c r="D101" s="19">
        <v>309.2</v>
      </c>
      <c r="E101" s="19">
        <v>207.71</v>
      </c>
      <c r="F101" s="19">
        <v>64223.93</v>
      </c>
      <c r="G101" s="19">
        <v>309.19</v>
      </c>
      <c r="H101" s="19">
        <v>208.19</v>
      </c>
      <c r="I101" s="19">
        <v>64370.27</v>
      </c>
      <c r="J101" s="19">
        <f t="shared" si="46"/>
        <v>-0.00999999999999091</v>
      </c>
      <c r="K101" s="19">
        <f t="shared" si="47"/>
        <v>0.47999999999999</v>
      </c>
      <c r="L101" s="19">
        <f t="shared" si="48"/>
        <v>146.339999999997</v>
      </c>
      <c r="M101" s="20" t="s">
        <v>21</v>
      </c>
    </row>
    <row r="102" s="1" customFormat="1" ht="28" customHeight="1" spans="1:13">
      <c r="A102" s="16">
        <v>64</v>
      </c>
      <c r="B102" s="17" t="s">
        <v>117</v>
      </c>
      <c r="C102" s="18" t="s">
        <v>25</v>
      </c>
      <c r="D102" s="19">
        <v>103.38</v>
      </c>
      <c r="E102" s="19">
        <v>340.79</v>
      </c>
      <c r="F102" s="19">
        <v>35230.87</v>
      </c>
      <c r="G102" s="19">
        <v>102.98</v>
      </c>
      <c r="H102" s="19">
        <v>341.36</v>
      </c>
      <c r="I102" s="19">
        <v>35153.25</v>
      </c>
      <c r="J102" s="19">
        <f t="shared" si="46"/>
        <v>-0.399999999999991</v>
      </c>
      <c r="K102" s="19">
        <f t="shared" si="47"/>
        <v>0.569999999999993</v>
      </c>
      <c r="L102" s="19">
        <f t="shared" si="48"/>
        <v>-77.6200000000026</v>
      </c>
      <c r="M102" s="20" t="s">
        <v>21</v>
      </c>
    </row>
    <row r="103" s="1" customFormat="1" ht="28" customHeight="1" spans="1:13">
      <c r="A103" s="16">
        <v>65</v>
      </c>
      <c r="B103" s="17" t="s">
        <v>118</v>
      </c>
      <c r="C103" s="18" t="s">
        <v>52</v>
      </c>
      <c r="D103" s="19">
        <v>2.85</v>
      </c>
      <c r="E103" s="19">
        <v>102.28</v>
      </c>
      <c r="F103" s="19">
        <v>291.5</v>
      </c>
      <c r="G103" s="19">
        <v>5.7</v>
      </c>
      <c r="H103" s="19">
        <v>102.17</v>
      </c>
      <c r="I103" s="19">
        <v>582.37</v>
      </c>
      <c r="J103" s="19">
        <f t="shared" si="46"/>
        <v>2.85</v>
      </c>
      <c r="K103" s="19">
        <f t="shared" si="47"/>
        <v>-0.109999999999999</v>
      </c>
      <c r="L103" s="19">
        <f t="shared" si="48"/>
        <v>290.87</v>
      </c>
      <c r="M103" s="20" t="s">
        <v>119</v>
      </c>
    </row>
    <row r="104" s="1" customFormat="1" ht="28" customHeight="1" spans="1:13">
      <c r="A104" s="16">
        <v>66</v>
      </c>
      <c r="B104" s="17" t="s">
        <v>120</v>
      </c>
      <c r="C104" s="18" t="s">
        <v>52</v>
      </c>
      <c r="D104" s="19">
        <v>53.88</v>
      </c>
      <c r="E104" s="19">
        <v>23.96</v>
      </c>
      <c r="F104" s="19">
        <v>1290.96</v>
      </c>
      <c r="G104" s="19">
        <v>53.88</v>
      </c>
      <c r="H104" s="19">
        <v>24.3</v>
      </c>
      <c r="I104" s="19">
        <v>1309.28</v>
      </c>
      <c r="J104" s="19">
        <f t="shared" si="46"/>
        <v>0</v>
      </c>
      <c r="K104" s="19">
        <f t="shared" si="47"/>
        <v>0.34</v>
      </c>
      <c r="L104" s="19">
        <f t="shared" si="48"/>
        <v>18.3199999999999</v>
      </c>
      <c r="M104" s="20" t="s">
        <v>48</v>
      </c>
    </row>
    <row r="105" s="1" customFormat="1" ht="28" customHeight="1" spans="1:13">
      <c r="A105" s="10"/>
      <c r="B105" s="15" t="s">
        <v>121</v>
      </c>
      <c r="C105" s="18"/>
      <c r="D105" s="19"/>
      <c r="E105" s="19"/>
      <c r="F105" s="13">
        <f>SUM(F106:F113)</f>
        <v>150097.87</v>
      </c>
      <c r="G105" s="19"/>
      <c r="H105" s="19"/>
      <c r="I105" s="13">
        <f>SUM(I106:I113)</f>
        <v>128982.99</v>
      </c>
      <c r="J105" s="13"/>
      <c r="K105" s="13"/>
      <c r="L105" s="13">
        <f>SUM(L106:L113)</f>
        <v>-21114.88</v>
      </c>
      <c r="M105" s="14"/>
    </row>
    <row r="106" s="1" customFormat="1" ht="28" customHeight="1" spans="1:13">
      <c r="A106" s="16">
        <v>67</v>
      </c>
      <c r="B106" s="17" t="s">
        <v>122</v>
      </c>
      <c r="C106" s="18" t="s">
        <v>25</v>
      </c>
      <c r="D106" s="19">
        <v>116.9</v>
      </c>
      <c r="E106" s="19">
        <v>88.89</v>
      </c>
      <c r="F106" s="19">
        <v>10391.24</v>
      </c>
      <c r="G106" s="23">
        <v>40.19</v>
      </c>
      <c r="H106" s="19">
        <v>70.48</v>
      </c>
      <c r="I106" s="19">
        <v>2832.59</v>
      </c>
      <c r="J106" s="19">
        <f t="shared" ref="J106:L106" si="49">G106-D106</f>
        <v>-76.71</v>
      </c>
      <c r="K106" s="19">
        <f t="shared" si="49"/>
        <v>-18.41</v>
      </c>
      <c r="L106" s="19">
        <f t="shared" si="49"/>
        <v>-7558.65</v>
      </c>
      <c r="M106" s="20" t="s">
        <v>21</v>
      </c>
    </row>
    <row r="107" s="1" customFormat="1" ht="28" customHeight="1" spans="1:13">
      <c r="A107" s="16">
        <v>68</v>
      </c>
      <c r="B107" s="17" t="s">
        <v>123</v>
      </c>
      <c r="C107" s="18" t="s">
        <v>25</v>
      </c>
      <c r="D107" s="19">
        <v>44.74</v>
      </c>
      <c r="E107" s="19">
        <v>50.24</v>
      </c>
      <c r="F107" s="19">
        <v>2247.74</v>
      </c>
      <c r="G107" s="23">
        <v>18.12</v>
      </c>
      <c r="H107" s="19">
        <v>51.23</v>
      </c>
      <c r="I107" s="19">
        <v>928.29</v>
      </c>
      <c r="J107" s="19">
        <f t="shared" ref="J107:J113" si="50">G107-D107</f>
        <v>-26.62</v>
      </c>
      <c r="K107" s="19">
        <f t="shared" ref="K107:K113" si="51">H107-E107</f>
        <v>0.989999999999995</v>
      </c>
      <c r="L107" s="19">
        <f t="shared" ref="L107:L113" si="52">I107-F107</f>
        <v>-1319.45</v>
      </c>
      <c r="M107" s="20" t="s">
        <v>21</v>
      </c>
    </row>
    <row r="108" s="1" customFormat="1" ht="28" customHeight="1" spans="1:13">
      <c r="A108" s="16">
        <v>69</v>
      </c>
      <c r="B108" s="17" t="s">
        <v>124</v>
      </c>
      <c r="C108" s="18" t="s">
        <v>25</v>
      </c>
      <c r="D108" s="19">
        <v>28.66</v>
      </c>
      <c r="E108" s="19">
        <v>36.3</v>
      </c>
      <c r="F108" s="19">
        <v>1040.36</v>
      </c>
      <c r="G108" s="23">
        <v>32.02</v>
      </c>
      <c r="H108" s="19">
        <v>34.55</v>
      </c>
      <c r="I108" s="19">
        <v>1106.29</v>
      </c>
      <c r="J108" s="19">
        <f t="shared" si="50"/>
        <v>3.36</v>
      </c>
      <c r="K108" s="19">
        <f t="shared" si="51"/>
        <v>-1.75</v>
      </c>
      <c r="L108" s="19">
        <f t="shared" si="52"/>
        <v>65.9300000000001</v>
      </c>
      <c r="M108" s="20" t="s">
        <v>48</v>
      </c>
    </row>
    <row r="109" s="1" customFormat="1" ht="28" customHeight="1" spans="1:13">
      <c r="A109" s="16">
        <v>70</v>
      </c>
      <c r="B109" s="17" t="s">
        <v>125</v>
      </c>
      <c r="C109" s="18" t="s">
        <v>25</v>
      </c>
      <c r="D109" s="19">
        <v>1034.24</v>
      </c>
      <c r="E109" s="19">
        <v>32.98</v>
      </c>
      <c r="F109" s="19">
        <v>34109.24</v>
      </c>
      <c r="G109" s="23">
        <v>934.71</v>
      </c>
      <c r="H109" s="19">
        <v>33.26</v>
      </c>
      <c r="I109" s="19">
        <v>31088.45</v>
      </c>
      <c r="J109" s="19">
        <f t="shared" si="50"/>
        <v>-99.53</v>
      </c>
      <c r="K109" s="19">
        <f t="shared" si="51"/>
        <v>0.280000000000001</v>
      </c>
      <c r="L109" s="19">
        <f t="shared" si="52"/>
        <v>-3020.79</v>
      </c>
      <c r="M109" s="20" t="s">
        <v>21</v>
      </c>
    </row>
    <row r="110" s="1" customFormat="1" ht="28" customHeight="1" spans="1:13">
      <c r="A110" s="16">
        <v>71</v>
      </c>
      <c r="B110" s="17" t="s">
        <v>126</v>
      </c>
      <c r="C110" s="18" t="s">
        <v>25</v>
      </c>
      <c r="D110" s="19">
        <v>252.22</v>
      </c>
      <c r="E110" s="19">
        <v>115.93</v>
      </c>
      <c r="F110" s="19">
        <v>29239.86</v>
      </c>
      <c r="G110" s="23">
        <v>208.99</v>
      </c>
      <c r="H110" s="19">
        <v>116.49</v>
      </c>
      <c r="I110" s="19">
        <v>24345.25</v>
      </c>
      <c r="J110" s="19">
        <f t="shared" si="50"/>
        <v>-43.23</v>
      </c>
      <c r="K110" s="19">
        <f t="shared" si="51"/>
        <v>0.559999999999988</v>
      </c>
      <c r="L110" s="19">
        <f t="shared" si="52"/>
        <v>-4894.61</v>
      </c>
      <c r="M110" s="20" t="s">
        <v>21</v>
      </c>
    </row>
    <row r="111" s="1" customFormat="1" ht="28" customHeight="1" spans="1:13">
      <c r="A111" s="16">
        <v>72</v>
      </c>
      <c r="B111" s="17" t="s">
        <v>127</v>
      </c>
      <c r="C111" s="18" t="s">
        <v>25</v>
      </c>
      <c r="D111" s="19">
        <v>438.35</v>
      </c>
      <c r="E111" s="19">
        <v>121.59</v>
      </c>
      <c r="F111" s="19">
        <v>53298.98</v>
      </c>
      <c r="G111" s="23">
        <v>438.35</v>
      </c>
      <c r="H111" s="19">
        <v>122.35</v>
      </c>
      <c r="I111" s="19">
        <v>53632.12</v>
      </c>
      <c r="J111" s="19">
        <f t="shared" si="50"/>
        <v>0</v>
      </c>
      <c r="K111" s="19">
        <f t="shared" si="51"/>
        <v>0.759999999999991</v>
      </c>
      <c r="L111" s="19">
        <f t="shared" si="52"/>
        <v>333.139999999999</v>
      </c>
      <c r="M111" s="20" t="s">
        <v>48</v>
      </c>
    </row>
    <row r="112" s="1" customFormat="1" ht="28" customHeight="1" spans="1:13">
      <c r="A112" s="16">
        <v>73</v>
      </c>
      <c r="B112" s="17" t="s">
        <v>128</v>
      </c>
      <c r="C112" s="18" t="s">
        <v>25</v>
      </c>
      <c r="D112" s="19">
        <v>15.86</v>
      </c>
      <c r="E112" s="19">
        <v>68.8</v>
      </c>
      <c r="F112" s="19">
        <v>1091.17</v>
      </c>
      <c r="G112" s="23">
        <v>15.86</v>
      </c>
      <c r="H112" s="19">
        <v>69.42</v>
      </c>
      <c r="I112" s="19">
        <v>1101</v>
      </c>
      <c r="J112" s="19">
        <f t="shared" si="50"/>
        <v>0</v>
      </c>
      <c r="K112" s="19">
        <f t="shared" si="51"/>
        <v>0.620000000000005</v>
      </c>
      <c r="L112" s="19">
        <f t="shared" si="52"/>
        <v>9.82999999999993</v>
      </c>
      <c r="M112" s="20" t="s">
        <v>48</v>
      </c>
    </row>
    <row r="113" s="1" customFormat="1" ht="28" customHeight="1" spans="1:13">
      <c r="A113" s="16">
        <v>74</v>
      </c>
      <c r="B113" s="17" t="s">
        <v>129</v>
      </c>
      <c r="C113" s="18" t="s">
        <v>25</v>
      </c>
      <c r="D113" s="19">
        <v>98.09</v>
      </c>
      <c r="E113" s="19">
        <v>190.43</v>
      </c>
      <c r="F113" s="19">
        <v>18679.28</v>
      </c>
      <c r="G113" s="23">
        <v>73.25</v>
      </c>
      <c r="H113" s="19">
        <v>190.43</v>
      </c>
      <c r="I113" s="19">
        <v>13949</v>
      </c>
      <c r="J113" s="19">
        <f t="shared" si="50"/>
        <v>-24.84</v>
      </c>
      <c r="K113" s="19">
        <f t="shared" si="51"/>
        <v>0</v>
      </c>
      <c r="L113" s="19">
        <f t="shared" si="52"/>
        <v>-4730.28</v>
      </c>
      <c r="M113" s="20" t="s">
        <v>21</v>
      </c>
    </row>
    <row r="114" s="1" customFormat="1" ht="28" customHeight="1" spans="1:13">
      <c r="A114" s="10"/>
      <c r="B114" s="15" t="s">
        <v>130</v>
      </c>
      <c r="C114" s="18"/>
      <c r="D114" s="19"/>
      <c r="E114" s="19"/>
      <c r="F114" s="13">
        <f>SUM(F115:F117)</f>
        <v>66288.76</v>
      </c>
      <c r="G114" s="19"/>
      <c r="H114" s="19"/>
      <c r="I114" s="13">
        <f>SUM(I115:I117)</f>
        <v>65066.16</v>
      </c>
      <c r="J114" s="13"/>
      <c r="K114" s="13"/>
      <c r="L114" s="13">
        <f>SUM(L115:L117)</f>
        <v>-1222.6</v>
      </c>
      <c r="M114" s="14"/>
    </row>
    <row r="115" s="1" customFormat="1" ht="28" customHeight="1" spans="1:13">
      <c r="A115" s="16">
        <v>75</v>
      </c>
      <c r="B115" s="17" t="s">
        <v>131</v>
      </c>
      <c r="C115" s="18" t="s">
        <v>25</v>
      </c>
      <c r="D115" s="19">
        <v>789.35</v>
      </c>
      <c r="E115" s="19">
        <v>30.79</v>
      </c>
      <c r="F115" s="19">
        <v>24304.09</v>
      </c>
      <c r="G115" s="19">
        <v>782.26</v>
      </c>
      <c r="H115" s="19">
        <v>30.99</v>
      </c>
      <c r="I115" s="19">
        <v>24242.24</v>
      </c>
      <c r="J115" s="19">
        <f t="shared" ref="J115:L115" si="53">G115-D115</f>
        <v>-7.09000000000003</v>
      </c>
      <c r="K115" s="19">
        <f t="shared" si="53"/>
        <v>0.199999999999999</v>
      </c>
      <c r="L115" s="19">
        <f t="shared" si="53"/>
        <v>-61.8499999999985</v>
      </c>
      <c r="M115" s="20" t="s">
        <v>21</v>
      </c>
    </row>
    <row r="116" s="1" customFormat="1" ht="28" customHeight="1" spans="1:13">
      <c r="A116" s="16">
        <v>76</v>
      </c>
      <c r="B116" s="17" t="s">
        <v>132</v>
      </c>
      <c r="C116" s="18" t="s">
        <v>25</v>
      </c>
      <c r="D116" s="19">
        <v>103.38</v>
      </c>
      <c r="E116" s="19">
        <v>256.84</v>
      </c>
      <c r="F116" s="19">
        <v>26552.12</v>
      </c>
      <c r="G116" s="19">
        <v>103.38</v>
      </c>
      <c r="H116" s="19">
        <v>249.51</v>
      </c>
      <c r="I116" s="19">
        <v>25794.34</v>
      </c>
      <c r="J116" s="19">
        <f t="shared" ref="J116:L116" si="54">G116-D116</f>
        <v>0</v>
      </c>
      <c r="K116" s="19">
        <f t="shared" si="54"/>
        <v>-7.32999999999998</v>
      </c>
      <c r="L116" s="19">
        <f t="shared" si="54"/>
        <v>-757.779999999999</v>
      </c>
      <c r="M116" s="20" t="s">
        <v>48</v>
      </c>
    </row>
    <row r="117" s="1" customFormat="1" ht="28" customHeight="1" spans="1:13">
      <c r="A117" s="16">
        <v>77</v>
      </c>
      <c r="B117" s="17" t="s">
        <v>133</v>
      </c>
      <c r="C117" s="18" t="s">
        <v>25</v>
      </c>
      <c r="D117" s="19">
        <v>141.7</v>
      </c>
      <c r="E117" s="19">
        <v>108.91</v>
      </c>
      <c r="F117" s="19">
        <v>15432.55</v>
      </c>
      <c r="G117" s="19">
        <v>138</v>
      </c>
      <c r="H117" s="19">
        <v>108.91</v>
      </c>
      <c r="I117" s="19">
        <v>15029.58</v>
      </c>
      <c r="J117" s="19">
        <f t="shared" ref="J117:L117" si="55">G117-D117</f>
        <v>-3.69999999999999</v>
      </c>
      <c r="K117" s="19">
        <f t="shared" si="55"/>
        <v>0</v>
      </c>
      <c r="L117" s="19">
        <f t="shared" si="55"/>
        <v>-402.969999999999</v>
      </c>
      <c r="M117" s="20" t="s">
        <v>35</v>
      </c>
    </row>
    <row r="118" s="1" customFormat="1" ht="28" customHeight="1" spans="1:13">
      <c r="A118" s="10"/>
      <c r="B118" s="15" t="s">
        <v>79</v>
      </c>
      <c r="C118" s="18"/>
      <c r="D118" s="19"/>
      <c r="E118" s="19"/>
      <c r="F118" s="13">
        <f>SUM(F119:F124)</f>
        <v>39776.59</v>
      </c>
      <c r="G118" s="19"/>
      <c r="H118" s="19"/>
      <c r="I118" s="13">
        <f>SUM(I119:I124)</f>
        <v>44074.3</v>
      </c>
      <c r="J118" s="13"/>
      <c r="K118" s="13"/>
      <c r="L118" s="13">
        <f>SUM(L119:L124)</f>
        <v>4297.71</v>
      </c>
      <c r="M118" s="14"/>
    </row>
    <row r="119" s="1" customFormat="1" ht="28" customHeight="1" spans="1:13">
      <c r="A119" s="16">
        <v>78</v>
      </c>
      <c r="B119" s="17" t="s">
        <v>134</v>
      </c>
      <c r="C119" s="18" t="s">
        <v>25</v>
      </c>
      <c r="D119" s="19">
        <v>0</v>
      </c>
      <c r="E119" s="19">
        <v>0</v>
      </c>
      <c r="F119" s="19">
        <v>0</v>
      </c>
      <c r="G119" s="19">
        <v>6.72</v>
      </c>
      <c r="H119" s="19">
        <v>558.37</v>
      </c>
      <c r="I119" s="19">
        <v>3752.25</v>
      </c>
      <c r="J119" s="19">
        <f t="shared" ref="J119:L119" si="56">G119-D119</f>
        <v>6.72</v>
      </c>
      <c r="K119" s="19">
        <f t="shared" si="56"/>
        <v>558.37</v>
      </c>
      <c r="L119" s="19">
        <f t="shared" si="56"/>
        <v>3752.25</v>
      </c>
      <c r="M119" s="20" t="s">
        <v>135</v>
      </c>
    </row>
    <row r="120" s="1" customFormat="1" ht="28" customHeight="1" spans="1:13">
      <c r="A120" s="16">
        <v>79</v>
      </c>
      <c r="B120" s="17" t="s">
        <v>136</v>
      </c>
      <c r="C120" s="18" t="s">
        <v>25</v>
      </c>
      <c r="D120" s="19">
        <v>0</v>
      </c>
      <c r="E120" s="19">
        <v>0</v>
      </c>
      <c r="F120" s="19">
        <v>0</v>
      </c>
      <c r="G120" s="19">
        <v>1.76</v>
      </c>
      <c r="H120" s="19">
        <v>590.31</v>
      </c>
      <c r="I120" s="19">
        <v>1038.95</v>
      </c>
      <c r="J120" s="19">
        <f>G120-D120</f>
        <v>1.76</v>
      </c>
      <c r="K120" s="19">
        <f>H120-E120</f>
        <v>590.31</v>
      </c>
      <c r="L120" s="19">
        <f>I120-F120</f>
        <v>1038.95</v>
      </c>
      <c r="M120" s="20" t="s">
        <v>135</v>
      </c>
    </row>
    <row r="121" s="1" customFormat="1" ht="28" customHeight="1" spans="1:13">
      <c r="A121" s="16">
        <v>80</v>
      </c>
      <c r="B121" s="17" t="s">
        <v>137</v>
      </c>
      <c r="C121" s="18" t="s">
        <v>25</v>
      </c>
      <c r="D121" s="19">
        <v>3.74</v>
      </c>
      <c r="E121" s="19">
        <v>545</v>
      </c>
      <c r="F121" s="19">
        <v>2038.3</v>
      </c>
      <c r="G121" s="19">
        <v>4.18</v>
      </c>
      <c r="H121" s="19">
        <v>545</v>
      </c>
      <c r="I121" s="19">
        <v>2278.1</v>
      </c>
      <c r="J121" s="19">
        <f>G121-D121</f>
        <v>0.44</v>
      </c>
      <c r="K121" s="19">
        <f>H121-E121</f>
        <v>0</v>
      </c>
      <c r="L121" s="19">
        <f>I121-F121</f>
        <v>239.8</v>
      </c>
      <c r="M121" s="20" t="s">
        <v>119</v>
      </c>
    </row>
    <row r="122" s="1" customFormat="1" ht="28" customHeight="1" spans="1:13">
      <c r="A122" s="16">
        <v>81</v>
      </c>
      <c r="B122" s="17" t="s">
        <v>138</v>
      </c>
      <c r="C122" s="18" t="s">
        <v>25</v>
      </c>
      <c r="D122" s="19">
        <v>6</v>
      </c>
      <c r="E122" s="19">
        <v>545</v>
      </c>
      <c r="F122" s="19">
        <v>3270</v>
      </c>
      <c r="G122" s="19">
        <v>6</v>
      </c>
      <c r="H122" s="19">
        <v>545</v>
      </c>
      <c r="I122" s="19">
        <v>3270</v>
      </c>
      <c r="J122" s="19">
        <f>G122-D122</f>
        <v>0</v>
      </c>
      <c r="K122" s="19">
        <f>H122-E122</f>
        <v>0</v>
      </c>
      <c r="L122" s="19">
        <f>I122-F122</f>
        <v>0</v>
      </c>
      <c r="M122" s="20"/>
    </row>
    <row r="123" s="1" customFormat="1" ht="28" customHeight="1" spans="1:13">
      <c r="A123" s="16">
        <v>82</v>
      </c>
      <c r="B123" s="17" t="s">
        <v>139</v>
      </c>
      <c r="C123" s="18" t="s">
        <v>25</v>
      </c>
      <c r="D123" s="19">
        <v>42.12</v>
      </c>
      <c r="E123" s="19">
        <v>566.8</v>
      </c>
      <c r="F123" s="19">
        <v>23873.62</v>
      </c>
      <c r="G123" s="19">
        <v>42.12</v>
      </c>
      <c r="H123" s="19">
        <v>566.8</v>
      </c>
      <c r="I123" s="19">
        <v>23873.62</v>
      </c>
      <c r="J123" s="19">
        <f>G123-D123</f>
        <v>0</v>
      </c>
      <c r="K123" s="19">
        <f>H123-E123</f>
        <v>0</v>
      </c>
      <c r="L123" s="19">
        <f>I123-F123</f>
        <v>0</v>
      </c>
      <c r="M123" s="20"/>
    </row>
    <row r="124" s="1" customFormat="1" ht="28" customHeight="1" spans="1:13">
      <c r="A124" s="16">
        <v>83</v>
      </c>
      <c r="B124" s="17" t="s">
        <v>140</v>
      </c>
      <c r="C124" s="18" t="s">
        <v>25</v>
      </c>
      <c r="D124" s="19">
        <v>14.82</v>
      </c>
      <c r="E124" s="19">
        <v>714.89</v>
      </c>
      <c r="F124" s="19">
        <v>10594.67</v>
      </c>
      <c r="G124" s="19">
        <v>14.82</v>
      </c>
      <c r="H124" s="19">
        <v>665.41</v>
      </c>
      <c r="I124" s="19">
        <v>9861.38</v>
      </c>
      <c r="J124" s="19">
        <f>G124-D124</f>
        <v>0</v>
      </c>
      <c r="K124" s="19">
        <f>H124-E124</f>
        <v>-49.48</v>
      </c>
      <c r="L124" s="19">
        <f>I124-F124</f>
        <v>-733.290000000001</v>
      </c>
      <c r="M124" s="20" t="s">
        <v>48</v>
      </c>
    </row>
    <row r="125" s="1" customFormat="1" ht="28" customHeight="1" spans="1:13">
      <c r="A125" s="10"/>
      <c r="B125" s="15" t="s">
        <v>81</v>
      </c>
      <c r="C125" s="18"/>
      <c r="D125" s="19"/>
      <c r="E125" s="19"/>
      <c r="F125" s="13">
        <f>SUM(F126:F127)</f>
        <v>36824.79</v>
      </c>
      <c r="G125" s="19"/>
      <c r="H125" s="19"/>
      <c r="I125" s="13">
        <f>SUM(I126:I127)</f>
        <v>34653.92</v>
      </c>
      <c r="J125" s="13"/>
      <c r="K125" s="13"/>
      <c r="L125" s="13">
        <f>SUM(L126:L127)</f>
        <v>-2170.87</v>
      </c>
      <c r="M125" s="14"/>
    </row>
    <row r="126" s="1" customFormat="1" ht="28" customHeight="1" spans="1:13">
      <c r="A126" s="16">
        <v>82</v>
      </c>
      <c r="B126" s="17" t="s">
        <v>141</v>
      </c>
      <c r="C126" s="18" t="s">
        <v>25</v>
      </c>
      <c r="D126" s="19">
        <v>1078.98</v>
      </c>
      <c r="E126" s="19">
        <v>19.71</v>
      </c>
      <c r="F126" s="19">
        <v>21266.7</v>
      </c>
      <c r="G126" s="19">
        <v>975.93</v>
      </c>
      <c r="H126" s="19">
        <v>19.71</v>
      </c>
      <c r="I126" s="19">
        <v>19235.58</v>
      </c>
      <c r="J126" s="19">
        <f>G126-D126</f>
        <v>-103.05</v>
      </c>
      <c r="K126" s="19">
        <f>H126-E126</f>
        <v>0</v>
      </c>
      <c r="L126" s="19">
        <f>I126-F126</f>
        <v>-2031.12</v>
      </c>
      <c r="M126" s="20" t="s">
        <v>35</v>
      </c>
    </row>
    <row r="127" s="1" customFormat="1" ht="28" customHeight="1" spans="1:13">
      <c r="A127" s="16">
        <v>83</v>
      </c>
      <c r="B127" s="17" t="s">
        <v>142</v>
      </c>
      <c r="C127" s="18" t="s">
        <v>25</v>
      </c>
      <c r="D127" s="19">
        <v>789.35</v>
      </c>
      <c r="E127" s="19">
        <v>19.71</v>
      </c>
      <c r="F127" s="19">
        <v>15558.09</v>
      </c>
      <c r="G127" s="19">
        <v>782.26</v>
      </c>
      <c r="H127" s="19">
        <v>19.71</v>
      </c>
      <c r="I127" s="19">
        <v>15418.34</v>
      </c>
      <c r="J127" s="19">
        <f>G127-D127</f>
        <v>-7.09000000000003</v>
      </c>
      <c r="K127" s="19">
        <f>H127-E127</f>
        <v>0</v>
      </c>
      <c r="L127" s="19">
        <f>I127-F127</f>
        <v>-139.75</v>
      </c>
      <c r="M127" s="20" t="s">
        <v>35</v>
      </c>
    </row>
    <row r="128" s="1" customFormat="1" ht="28" customHeight="1" spans="1:13">
      <c r="A128" s="10"/>
      <c r="B128" s="15" t="s">
        <v>83</v>
      </c>
      <c r="C128" s="18"/>
      <c r="D128" s="19"/>
      <c r="E128" s="13"/>
      <c r="F128" s="13">
        <f>SUM(F129:F129)</f>
        <v>3413.26</v>
      </c>
      <c r="G128" s="19"/>
      <c r="H128" s="19"/>
      <c r="I128" s="13">
        <f>SUM(I129:I129)</f>
        <v>3413.26</v>
      </c>
      <c r="J128" s="13"/>
      <c r="K128" s="13"/>
      <c r="L128" s="13">
        <f>SUM(L129:L129)</f>
        <v>0</v>
      </c>
      <c r="M128" s="14"/>
    </row>
    <row r="129" s="1" customFormat="1" ht="28" customHeight="1" spans="1:13">
      <c r="A129" s="16">
        <v>84</v>
      </c>
      <c r="B129" s="17" t="s">
        <v>143</v>
      </c>
      <c r="C129" s="18" t="s">
        <v>25</v>
      </c>
      <c r="D129" s="19">
        <v>98.28</v>
      </c>
      <c r="E129" s="19">
        <v>34.73</v>
      </c>
      <c r="F129" s="19">
        <v>3413.26</v>
      </c>
      <c r="G129" s="19">
        <v>98.28</v>
      </c>
      <c r="H129" s="19">
        <v>34.73</v>
      </c>
      <c r="I129" s="19">
        <v>3413.26</v>
      </c>
      <c r="J129" s="19">
        <f t="shared" ref="J129:L129" si="57">G129-D129</f>
        <v>0</v>
      </c>
      <c r="K129" s="19">
        <f t="shared" si="57"/>
        <v>0</v>
      </c>
      <c r="L129" s="19">
        <f t="shared" si="57"/>
        <v>0</v>
      </c>
      <c r="M129" s="14"/>
    </row>
    <row r="130" s="1" customFormat="1" ht="28" customHeight="1" spans="1:13">
      <c r="A130" s="10"/>
      <c r="B130" s="15" t="s">
        <v>56</v>
      </c>
      <c r="C130" s="12"/>
      <c r="D130" s="13"/>
      <c r="E130" s="13"/>
      <c r="F130" s="13">
        <f>F131+F136+F142</f>
        <v>16401.96</v>
      </c>
      <c r="G130" s="13"/>
      <c r="H130" s="13"/>
      <c r="I130" s="13">
        <f>I131+I136+I142</f>
        <v>16171</v>
      </c>
      <c r="J130" s="13"/>
      <c r="K130" s="13"/>
      <c r="L130" s="13">
        <f>L131+L136+L142</f>
        <v>-230.960000000001</v>
      </c>
      <c r="M130" s="14"/>
    </row>
    <row r="131" s="1" customFormat="1" ht="28" customHeight="1" spans="1:13">
      <c r="A131" s="10"/>
      <c r="B131" s="15" t="s">
        <v>85</v>
      </c>
      <c r="C131" s="18"/>
      <c r="D131" s="19"/>
      <c r="E131" s="13"/>
      <c r="F131" s="13">
        <f>SUM(F132:F135)</f>
        <v>2202.51</v>
      </c>
      <c r="G131" s="13"/>
      <c r="H131" s="13"/>
      <c r="I131" s="13">
        <f>SUM(I132:I135)</f>
        <v>2201.43</v>
      </c>
      <c r="J131" s="13"/>
      <c r="K131" s="13"/>
      <c r="L131" s="13">
        <f>SUM(L132:L135)</f>
        <v>-1.08000000000021</v>
      </c>
      <c r="M131" s="14"/>
    </row>
    <row r="132" s="1" customFormat="1" ht="28" customHeight="1" spans="1:13">
      <c r="A132" s="16">
        <v>85</v>
      </c>
      <c r="B132" s="17" t="s">
        <v>144</v>
      </c>
      <c r="C132" s="18" t="s">
        <v>25</v>
      </c>
      <c r="D132" s="19">
        <v>26.21</v>
      </c>
      <c r="E132" s="19">
        <v>40.82</v>
      </c>
      <c r="F132" s="19">
        <v>1069.89</v>
      </c>
      <c r="G132" s="19">
        <v>26.21</v>
      </c>
      <c r="H132" s="19">
        <v>40.8</v>
      </c>
      <c r="I132" s="19">
        <v>1069.37</v>
      </c>
      <c r="J132" s="19">
        <f t="shared" ref="J132:L132" si="58">G132-D132</f>
        <v>0</v>
      </c>
      <c r="K132" s="19">
        <f t="shared" si="58"/>
        <v>-0.0200000000000031</v>
      </c>
      <c r="L132" s="19">
        <f t="shared" si="58"/>
        <v>-0.520000000000209</v>
      </c>
      <c r="M132" s="20" t="s">
        <v>48</v>
      </c>
    </row>
    <row r="133" s="1" customFormat="1" ht="28" customHeight="1" spans="1:13">
      <c r="A133" s="16">
        <v>86</v>
      </c>
      <c r="B133" s="17" t="s">
        <v>86</v>
      </c>
      <c r="C133" s="18" t="s">
        <v>25</v>
      </c>
      <c r="D133" s="19">
        <v>3144.96</v>
      </c>
      <c r="E133" s="19">
        <v>0.14</v>
      </c>
      <c r="F133" s="19">
        <v>440.29</v>
      </c>
      <c r="G133" s="19">
        <v>3144.96</v>
      </c>
      <c r="H133" s="19">
        <v>0.14</v>
      </c>
      <c r="I133" s="19">
        <v>440.29</v>
      </c>
      <c r="J133" s="19">
        <f t="shared" ref="J133:J137" si="59">G133-D133</f>
        <v>0</v>
      </c>
      <c r="K133" s="19">
        <f t="shared" ref="K133:K137" si="60">H133-E133</f>
        <v>0</v>
      </c>
      <c r="L133" s="19">
        <f t="shared" ref="L133:L137" si="61">I133-F133</f>
        <v>0</v>
      </c>
      <c r="M133" s="14"/>
    </row>
    <row r="134" s="1" customFormat="1" ht="28" customHeight="1" spans="1:13">
      <c r="A134" s="16">
        <v>87</v>
      </c>
      <c r="B134" s="17" t="s">
        <v>145</v>
      </c>
      <c r="C134" s="18" t="s">
        <v>25</v>
      </c>
      <c r="D134" s="19">
        <v>54.56</v>
      </c>
      <c r="E134" s="19">
        <v>8.55</v>
      </c>
      <c r="F134" s="19">
        <v>466.49</v>
      </c>
      <c r="G134" s="19">
        <v>54.56</v>
      </c>
      <c r="H134" s="19">
        <v>8.55</v>
      </c>
      <c r="I134" s="19">
        <v>466.49</v>
      </c>
      <c r="J134" s="19">
        <f t="shared" si="59"/>
        <v>0</v>
      </c>
      <c r="K134" s="19">
        <f t="shared" si="60"/>
        <v>0</v>
      </c>
      <c r="L134" s="19">
        <f t="shared" si="61"/>
        <v>0</v>
      </c>
      <c r="M134" s="14"/>
    </row>
    <row r="135" s="1" customFormat="1" ht="28" customHeight="1" spans="1:13">
      <c r="A135" s="16">
        <v>88</v>
      </c>
      <c r="B135" s="17" t="s">
        <v>146</v>
      </c>
      <c r="C135" s="18" t="s">
        <v>25</v>
      </c>
      <c r="D135" s="19">
        <v>56.32</v>
      </c>
      <c r="E135" s="19">
        <v>4.01</v>
      </c>
      <c r="F135" s="19">
        <v>225.84</v>
      </c>
      <c r="G135" s="19">
        <v>56.32</v>
      </c>
      <c r="H135" s="19">
        <v>4</v>
      </c>
      <c r="I135" s="19">
        <v>225.28</v>
      </c>
      <c r="J135" s="19">
        <f t="shared" si="59"/>
        <v>0</v>
      </c>
      <c r="K135" s="19">
        <f t="shared" si="60"/>
        <v>-0.00999999999999979</v>
      </c>
      <c r="L135" s="19">
        <f t="shared" si="61"/>
        <v>-0.560000000000002</v>
      </c>
      <c r="M135" s="20" t="s">
        <v>48</v>
      </c>
    </row>
    <row r="136" s="1" customFormat="1" ht="28" customHeight="1" spans="1:13">
      <c r="A136" s="10"/>
      <c r="B136" s="15" t="s">
        <v>87</v>
      </c>
      <c r="C136" s="18"/>
      <c r="D136" s="19"/>
      <c r="E136" s="19"/>
      <c r="F136" s="13">
        <f>SUM(F137:F141)</f>
        <v>13550.01</v>
      </c>
      <c r="G136" s="19"/>
      <c r="H136" s="19"/>
      <c r="I136" s="13">
        <f>SUM(I137:I141)</f>
        <v>13356.66</v>
      </c>
      <c r="J136" s="13"/>
      <c r="K136" s="13"/>
      <c r="L136" s="13">
        <f t="shared" si="61"/>
        <v>-193.35</v>
      </c>
      <c r="M136" s="14"/>
    </row>
    <row r="137" s="1" customFormat="1" ht="28" customHeight="1" spans="1:13">
      <c r="A137" s="16">
        <v>89</v>
      </c>
      <c r="B137" s="17" t="s">
        <v>147</v>
      </c>
      <c r="C137" s="18" t="s">
        <v>25</v>
      </c>
      <c r="D137" s="19">
        <v>2.98</v>
      </c>
      <c r="E137" s="19">
        <v>33.32</v>
      </c>
      <c r="F137" s="19">
        <v>99.29</v>
      </c>
      <c r="G137" s="19">
        <v>2.98</v>
      </c>
      <c r="H137" s="19">
        <v>33.32</v>
      </c>
      <c r="I137" s="19">
        <v>99.29</v>
      </c>
      <c r="J137" s="19">
        <f t="shared" si="59"/>
        <v>0</v>
      </c>
      <c r="K137" s="19">
        <f t="shared" si="60"/>
        <v>0</v>
      </c>
      <c r="L137" s="19">
        <f t="shared" si="61"/>
        <v>0</v>
      </c>
      <c r="M137" s="14"/>
    </row>
    <row r="138" s="1" customFormat="1" ht="28" customHeight="1" spans="1:13">
      <c r="A138" s="16">
        <v>90</v>
      </c>
      <c r="B138" s="17" t="s">
        <v>148</v>
      </c>
      <c r="C138" s="18" t="s">
        <v>25</v>
      </c>
      <c r="D138" s="19">
        <v>11.97</v>
      </c>
      <c r="E138" s="19">
        <v>60.28</v>
      </c>
      <c r="F138" s="19">
        <v>721.55</v>
      </c>
      <c r="G138" s="19">
        <v>11.97</v>
      </c>
      <c r="H138" s="19">
        <v>60.28</v>
      </c>
      <c r="I138" s="19">
        <v>721.55</v>
      </c>
      <c r="J138" s="19">
        <f t="shared" ref="J138:J143" si="62">G138-D138</f>
        <v>0</v>
      </c>
      <c r="K138" s="19">
        <f t="shared" ref="K138:K143" si="63">H138-E138</f>
        <v>0</v>
      </c>
      <c r="L138" s="19">
        <f t="shared" ref="L138:L147" si="64">I138-F138</f>
        <v>0</v>
      </c>
      <c r="M138" s="14"/>
    </row>
    <row r="139" s="1" customFormat="1" ht="28" customHeight="1" spans="1:13">
      <c r="A139" s="16">
        <v>91</v>
      </c>
      <c r="B139" s="17" t="s">
        <v>149</v>
      </c>
      <c r="C139" s="18" t="s">
        <v>25</v>
      </c>
      <c r="D139" s="19">
        <v>22.52</v>
      </c>
      <c r="E139" s="19">
        <v>106.32</v>
      </c>
      <c r="F139" s="19">
        <v>2394.33</v>
      </c>
      <c r="G139" s="19">
        <v>22.1</v>
      </c>
      <c r="H139" s="19">
        <v>106.29</v>
      </c>
      <c r="I139" s="19">
        <v>2349.01</v>
      </c>
      <c r="J139" s="19">
        <f t="shared" si="62"/>
        <v>-0.419999999999998</v>
      </c>
      <c r="K139" s="19">
        <f t="shared" si="63"/>
        <v>-0.0299999999999869</v>
      </c>
      <c r="L139" s="19">
        <f t="shared" si="64"/>
        <v>-45.3199999999997</v>
      </c>
      <c r="M139" s="20" t="s">
        <v>21</v>
      </c>
    </row>
    <row r="140" s="1" customFormat="1" ht="28" customHeight="1" spans="1:13">
      <c r="A140" s="16">
        <v>92</v>
      </c>
      <c r="B140" s="17" t="s">
        <v>150</v>
      </c>
      <c r="C140" s="18" t="s">
        <v>25</v>
      </c>
      <c r="D140" s="19">
        <v>16.99</v>
      </c>
      <c r="E140" s="19">
        <v>64</v>
      </c>
      <c r="F140" s="19">
        <v>1087.36</v>
      </c>
      <c r="G140" s="19">
        <v>14.72</v>
      </c>
      <c r="H140" s="19">
        <v>63.98</v>
      </c>
      <c r="I140" s="19">
        <v>941.79</v>
      </c>
      <c r="J140" s="19">
        <f t="shared" si="62"/>
        <v>-2.27</v>
      </c>
      <c r="K140" s="19">
        <f t="shared" si="63"/>
        <v>-0.0200000000000031</v>
      </c>
      <c r="L140" s="19">
        <f t="shared" si="64"/>
        <v>-145.57</v>
      </c>
      <c r="M140" s="20" t="s">
        <v>21</v>
      </c>
    </row>
    <row r="141" s="1" customFormat="1" ht="28" customHeight="1" spans="1:13">
      <c r="A141" s="16">
        <v>93</v>
      </c>
      <c r="B141" s="17" t="s">
        <v>151</v>
      </c>
      <c r="C141" s="18" t="s">
        <v>25</v>
      </c>
      <c r="D141" s="19">
        <v>123.07</v>
      </c>
      <c r="E141" s="19">
        <v>75.14</v>
      </c>
      <c r="F141" s="19">
        <v>9247.48</v>
      </c>
      <c r="G141" s="19">
        <v>123.07</v>
      </c>
      <c r="H141" s="19">
        <v>75.12</v>
      </c>
      <c r="I141" s="19">
        <v>9245.02</v>
      </c>
      <c r="J141" s="19">
        <f t="shared" si="62"/>
        <v>0</v>
      </c>
      <c r="K141" s="19">
        <f t="shared" si="63"/>
        <v>-0.019999999999996</v>
      </c>
      <c r="L141" s="19">
        <f t="shared" si="64"/>
        <v>-2.45999999999913</v>
      </c>
      <c r="M141" s="20" t="s">
        <v>48</v>
      </c>
    </row>
    <row r="142" s="1" customFormat="1" ht="28" customHeight="1" spans="1:13">
      <c r="A142" s="10"/>
      <c r="B142" s="15" t="s">
        <v>152</v>
      </c>
      <c r="C142" s="18"/>
      <c r="D142" s="19"/>
      <c r="E142" s="19"/>
      <c r="F142" s="13">
        <f>SUM(F143:F143)</f>
        <v>649.44</v>
      </c>
      <c r="G142" s="19"/>
      <c r="H142" s="19"/>
      <c r="I142" s="13">
        <f>SUM(I143:I143)</f>
        <v>612.91</v>
      </c>
      <c r="J142" s="13"/>
      <c r="K142" s="13"/>
      <c r="L142" s="13">
        <f t="shared" si="64"/>
        <v>-36.5300000000001</v>
      </c>
      <c r="M142" s="14"/>
    </row>
    <row r="143" s="1" customFormat="1" ht="28" customHeight="1" spans="1:13">
      <c r="A143" s="16">
        <v>94</v>
      </c>
      <c r="B143" s="17" t="s">
        <v>153</v>
      </c>
      <c r="C143" s="18" t="s">
        <v>20</v>
      </c>
      <c r="D143" s="19">
        <v>28.66</v>
      </c>
      <c r="E143" s="19">
        <v>22.66</v>
      </c>
      <c r="F143" s="19">
        <v>649.44</v>
      </c>
      <c r="G143" s="19">
        <v>27.35</v>
      </c>
      <c r="H143" s="19">
        <v>22.41</v>
      </c>
      <c r="I143" s="19">
        <v>612.91</v>
      </c>
      <c r="J143" s="19">
        <f t="shared" si="62"/>
        <v>-1.31</v>
      </c>
      <c r="K143" s="19">
        <f t="shared" si="63"/>
        <v>-0.25</v>
      </c>
      <c r="L143" s="19">
        <f t="shared" si="64"/>
        <v>-36.5300000000001</v>
      </c>
      <c r="M143" s="20" t="s">
        <v>21</v>
      </c>
    </row>
    <row r="144" s="1" customFormat="1" ht="28" customHeight="1" spans="1:13">
      <c r="A144" s="16"/>
      <c r="B144" s="15" t="s">
        <v>154</v>
      </c>
      <c r="C144" s="18"/>
      <c r="D144" s="19"/>
      <c r="E144" s="19"/>
      <c r="F144" s="13">
        <f>F145</f>
        <v>376028.84</v>
      </c>
      <c r="G144" s="13"/>
      <c r="H144" s="13"/>
      <c r="I144" s="13">
        <f>I145</f>
        <v>365406.27</v>
      </c>
      <c r="J144" s="19"/>
      <c r="K144" s="19"/>
      <c r="L144" s="13">
        <f t="shared" si="64"/>
        <v>-10622.5699999998</v>
      </c>
      <c r="M144" s="14"/>
    </row>
    <row r="145" s="1" customFormat="1" ht="28" customHeight="1" spans="1:13">
      <c r="A145" s="16"/>
      <c r="B145" s="15" t="s">
        <v>17</v>
      </c>
      <c r="C145" s="18"/>
      <c r="D145" s="19"/>
      <c r="E145" s="19"/>
      <c r="F145" s="13">
        <f>F146+F199+F203+F233+F271</f>
        <v>376028.84</v>
      </c>
      <c r="G145" s="13"/>
      <c r="H145" s="13"/>
      <c r="I145" s="13">
        <f>I146+I199+I203+I233+I271</f>
        <v>365406.27</v>
      </c>
      <c r="J145" s="19"/>
      <c r="K145" s="19"/>
      <c r="L145" s="13">
        <f t="shared" si="64"/>
        <v>-10622.5699999998</v>
      </c>
      <c r="M145" s="14"/>
    </row>
    <row r="146" s="1" customFormat="1" ht="28" customHeight="1" spans="1:13">
      <c r="A146" s="16"/>
      <c r="B146" s="15" t="s">
        <v>155</v>
      </c>
      <c r="C146" s="18"/>
      <c r="D146" s="19"/>
      <c r="E146" s="19"/>
      <c r="F146" s="13">
        <f>SUM(F147:F198)</f>
        <v>162633.93</v>
      </c>
      <c r="G146" s="26" t="s">
        <v>156</v>
      </c>
      <c r="H146" s="27" t="s">
        <v>156</v>
      </c>
      <c r="I146" s="13">
        <f>SUM(I147:I198)</f>
        <v>157026.1</v>
      </c>
      <c r="J146" s="19"/>
      <c r="K146" s="19"/>
      <c r="L146" s="13">
        <f t="shared" si="64"/>
        <v>-5607.82999999996</v>
      </c>
      <c r="M146" s="14"/>
    </row>
    <row r="147" s="1" customFormat="1" ht="28" customHeight="1" spans="1:13">
      <c r="A147" s="16">
        <v>95</v>
      </c>
      <c r="B147" s="17" t="s">
        <v>157</v>
      </c>
      <c r="C147" s="18" t="s">
        <v>158</v>
      </c>
      <c r="D147" s="19">
        <v>1</v>
      </c>
      <c r="E147" s="19">
        <v>2757.62</v>
      </c>
      <c r="F147" s="19">
        <v>2757.62</v>
      </c>
      <c r="G147" s="28" t="s">
        <v>159</v>
      </c>
      <c r="H147" s="29">
        <v>2757.49</v>
      </c>
      <c r="I147" s="29">
        <v>2757.49</v>
      </c>
      <c r="J147" s="19">
        <f>G147-D147</f>
        <v>0</v>
      </c>
      <c r="K147" s="19">
        <f>H147-E147</f>
        <v>-0.130000000000109</v>
      </c>
      <c r="L147" s="19">
        <f t="shared" si="64"/>
        <v>-0.130000000000109</v>
      </c>
      <c r="M147" s="14"/>
    </row>
    <row r="148" s="1" customFormat="1" ht="28" customHeight="1" spans="1:13">
      <c r="A148" s="16">
        <v>96</v>
      </c>
      <c r="B148" s="17" t="s">
        <v>160</v>
      </c>
      <c r="C148" s="18" t="s">
        <v>158</v>
      </c>
      <c r="D148" s="19">
        <v>1</v>
      </c>
      <c r="E148" s="19">
        <v>1240.18</v>
      </c>
      <c r="F148" s="19">
        <v>1240.18</v>
      </c>
      <c r="G148" s="28" t="s">
        <v>159</v>
      </c>
      <c r="H148" s="29">
        <v>1240.18</v>
      </c>
      <c r="I148" s="29">
        <v>1240.18</v>
      </c>
      <c r="J148" s="19">
        <f t="shared" ref="J148:J179" si="65">G148-D148</f>
        <v>0</v>
      </c>
      <c r="K148" s="19">
        <f t="shared" ref="K148:K179" si="66">H148-E148</f>
        <v>0</v>
      </c>
      <c r="L148" s="19">
        <f t="shared" ref="L148:L179" si="67">I148-F148</f>
        <v>0</v>
      </c>
      <c r="M148" s="14"/>
    </row>
    <row r="149" s="1" customFormat="1" ht="28" customHeight="1" spans="1:13">
      <c r="A149" s="16">
        <v>97</v>
      </c>
      <c r="B149" s="17" t="s">
        <v>161</v>
      </c>
      <c r="C149" s="18" t="s">
        <v>158</v>
      </c>
      <c r="D149" s="19">
        <v>2</v>
      </c>
      <c r="E149" s="19">
        <v>977.07</v>
      </c>
      <c r="F149" s="19">
        <v>1954.14</v>
      </c>
      <c r="G149" s="28" t="s">
        <v>162</v>
      </c>
      <c r="H149" s="29">
        <v>977.07</v>
      </c>
      <c r="I149" s="29">
        <v>1954.14</v>
      </c>
      <c r="J149" s="19">
        <f t="shared" si="65"/>
        <v>0</v>
      </c>
      <c r="K149" s="19">
        <f t="shared" si="66"/>
        <v>0</v>
      </c>
      <c r="L149" s="19">
        <f t="shared" si="67"/>
        <v>0</v>
      </c>
      <c r="M149" s="14"/>
    </row>
    <row r="150" s="1" customFormat="1" ht="28" customHeight="1" spans="1:13">
      <c r="A150" s="16">
        <v>98</v>
      </c>
      <c r="B150" s="17" t="s">
        <v>163</v>
      </c>
      <c r="C150" s="18" t="s">
        <v>158</v>
      </c>
      <c r="D150" s="19">
        <v>1</v>
      </c>
      <c r="E150" s="19">
        <v>757.38</v>
      </c>
      <c r="F150" s="19">
        <v>757.38</v>
      </c>
      <c r="G150" s="28" t="s">
        <v>159</v>
      </c>
      <c r="H150" s="29">
        <v>757.38</v>
      </c>
      <c r="I150" s="29">
        <v>757.38</v>
      </c>
      <c r="J150" s="19">
        <f t="shared" si="65"/>
        <v>0</v>
      </c>
      <c r="K150" s="19">
        <f t="shared" si="66"/>
        <v>0</v>
      </c>
      <c r="L150" s="19">
        <f t="shared" si="67"/>
        <v>0</v>
      </c>
      <c r="M150" s="14"/>
    </row>
    <row r="151" s="1" customFormat="1" ht="28" customHeight="1" spans="1:13">
      <c r="A151" s="16">
        <v>99</v>
      </c>
      <c r="B151" s="17" t="s">
        <v>164</v>
      </c>
      <c r="C151" s="18" t="s">
        <v>158</v>
      </c>
      <c r="D151" s="19">
        <v>1</v>
      </c>
      <c r="E151" s="19">
        <v>1333.55</v>
      </c>
      <c r="F151" s="19">
        <v>1333.55</v>
      </c>
      <c r="G151" s="28" t="s">
        <v>159</v>
      </c>
      <c r="H151" s="29">
        <v>1333.55</v>
      </c>
      <c r="I151" s="29">
        <v>1333.55</v>
      </c>
      <c r="J151" s="19">
        <f t="shared" si="65"/>
        <v>0</v>
      </c>
      <c r="K151" s="19">
        <f t="shared" si="66"/>
        <v>0</v>
      </c>
      <c r="L151" s="19">
        <f t="shared" si="67"/>
        <v>0</v>
      </c>
      <c r="M151" s="14"/>
    </row>
    <row r="152" s="1" customFormat="1" ht="28" customHeight="1" spans="1:13">
      <c r="A152" s="16">
        <v>100</v>
      </c>
      <c r="B152" s="17" t="s">
        <v>165</v>
      </c>
      <c r="C152" s="18" t="s">
        <v>158</v>
      </c>
      <c r="D152" s="19">
        <v>2</v>
      </c>
      <c r="E152" s="19">
        <v>1333.55</v>
      </c>
      <c r="F152" s="19">
        <v>2667.1</v>
      </c>
      <c r="G152" s="28" t="s">
        <v>162</v>
      </c>
      <c r="H152" s="29">
        <v>1333.55</v>
      </c>
      <c r="I152" s="29">
        <v>2667.1</v>
      </c>
      <c r="J152" s="19">
        <f t="shared" si="65"/>
        <v>0</v>
      </c>
      <c r="K152" s="19">
        <f t="shared" si="66"/>
        <v>0</v>
      </c>
      <c r="L152" s="19">
        <f t="shared" si="67"/>
        <v>0</v>
      </c>
      <c r="M152" s="14"/>
    </row>
    <row r="153" s="1" customFormat="1" ht="28" customHeight="1" spans="1:13">
      <c r="A153" s="16">
        <v>101</v>
      </c>
      <c r="B153" s="17" t="s">
        <v>166</v>
      </c>
      <c r="C153" s="18" t="s">
        <v>158</v>
      </c>
      <c r="D153" s="19">
        <v>5</v>
      </c>
      <c r="E153" s="19">
        <v>694.56</v>
      </c>
      <c r="F153" s="19">
        <v>3472.8</v>
      </c>
      <c r="G153" s="28" t="s">
        <v>167</v>
      </c>
      <c r="H153" s="29">
        <v>694.56</v>
      </c>
      <c r="I153" s="29">
        <v>3472.8</v>
      </c>
      <c r="J153" s="19">
        <f t="shared" si="65"/>
        <v>0</v>
      </c>
      <c r="K153" s="19">
        <f t="shared" si="66"/>
        <v>0</v>
      </c>
      <c r="L153" s="19">
        <f t="shared" si="67"/>
        <v>0</v>
      </c>
      <c r="M153" s="14"/>
    </row>
    <row r="154" s="1" customFormat="1" ht="28" customHeight="1" spans="1:13">
      <c r="A154" s="16">
        <v>102</v>
      </c>
      <c r="B154" s="17" t="s">
        <v>168</v>
      </c>
      <c r="C154" s="18" t="s">
        <v>158</v>
      </c>
      <c r="D154" s="19">
        <v>1</v>
      </c>
      <c r="E154" s="19">
        <v>694.56</v>
      </c>
      <c r="F154" s="19">
        <v>694.56</v>
      </c>
      <c r="G154" s="28" t="s">
        <v>159</v>
      </c>
      <c r="H154" s="29">
        <v>694.56</v>
      </c>
      <c r="I154" s="29">
        <v>694.56</v>
      </c>
      <c r="J154" s="19">
        <f t="shared" si="65"/>
        <v>0</v>
      </c>
      <c r="K154" s="19">
        <f t="shared" si="66"/>
        <v>0</v>
      </c>
      <c r="L154" s="19">
        <f t="shared" si="67"/>
        <v>0</v>
      </c>
      <c r="M154" s="14"/>
    </row>
    <row r="155" s="1" customFormat="1" ht="28" customHeight="1" spans="1:13">
      <c r="A155" s="16">
        <v>103</v>
      </c>
      <c r="B155" s="17" t="s">
        <v>169</v>
      </c>
      <c r="C155" s="18" t="s">
        <v>158</v>
      </c>
      <c r="D155" s="19">
        <v>1</v>
      </c>
      <c r="E155" s="19">
        <v>1168.43</v>
      </c>
      <c r="F155" s="19">
        <v>1168.43</v>
      </c>
      <c r="G155" s="28" t="s">
        <v>159</v>
      </c>
      <c r="H155" s="29">
        <v>1168.43</v>
      </c>
      <c r="I155" s="29">
        <v>1168.43</v>
      </c>
      <c r="J155" s="19">
        <f t="shared" si="65"/>
        <v>0</v>
      </c>
      <c r="K155" s="19">
        <f t="shared" si="66"/>
        <v>0</v>
      </c>
      <c r="L155" s="19">
        <f t="shared" si="67"/>
        <v>0</v>
      </c>
      <c r="M155" s="14"/>
    </row>
    <row r="156" s="1" customFormat="1" ht="28" customHeight="1" spans="1:13">
      <c r="A156" s="16">
        <v>104</v>
      </c>
      <c r="B156" s="17" t="s">
        <v>170</v>
      </c>
      <c r="C156" s="18" t="s">
        <v>158</v>
      </c>
      <c r="D156" s="19">
        <v>1</v>
      </c>
      <c r="E156" s="19">
        <v>3425.44</v>
      </c>
      <c r="F156" s="19">
        <v>3425.44</v>
      </c>
      <c r="G156" s="28" t="s">
        <v>159</v>
      </c>
      <c r="H156" s="29">
        <v>3098.44</v>
      </c>
      <c r="I156" s="29">
        <v>3098.44</v>
      </c>
      <c r="J156" s="19">
        <f t="shared" si="65"/>
        <v>0</v>
      </c>
      <c r="K156" s="19">
        <f t="shared" si="66"/>
        <v>-327</v>
      </c>
      <c r="L156" s="19">
        <f t="shared" si="67"/>
        <v>-327</v>
      </c>
      <c r="M156" s="14"/>
    </row>
    <row r="157" s="1" customFormat="1" ht="28" customHeight="1" spans="1:13">
      <c r="A157" s="16">
        <v>105</v>
      </c>
      <c r="B157" s="17" t="s">
        <v>171</v>
      </c>
      <c r="C157" s="18" t="s">
        <v>172</v>
      </c>
      <c r="D157" s="19">
        <v>22</v>
      </c>
      <c r="E157" s="19">
        <v>80.94</v>
      </c>
      <c r="F157" s="19">
        <v>1780.68</v>
      </c>
      <c r="G157" s="28" t="s">
        <v>173</v>
      </c>
      <c r="H157" s="29">
        <v>81.03</v>
      </c>
      <c r="I157" s="29">
        <v>1782.66</v>
      </c>
      <c r="J157" s="19">
        <f t="shared" si="65"/>
        <v>0</v>
      </c>
      <c r="K157" s="19">
        <f t="shared" si="66"/>
        <v>0.0900000000000034</v>
      </c>
      <c r="L157" s="19">
        <f t="shared" si="67"/>
        <v>1.98000000000002</v>
      </c>
      <c r="M157" s="14"/>
    </row>
    <row r="158" s="1" customFormat="1" ht="28" customHeight="1" spans="1:13">
      <c r="A158" s="16">
        <v>106</v>
      </c>
      <c r="B158" s="17" t="s">
        <v>174</v>
      </c>
      <c r="C158" s="18" t="s">
        <v>172</v>
      </c>
      <c r="D158" s="19">
        <v>61</v>
      </c>
      <c r="E158" s="19">
        <v>67.84</v>
      </c>
      <c r="F158" s="19">
        <v>4138.24</v>
      </c>
      <c r="G158" s="28" t="s">
        <v>175</v>
      </c>
      <c r="H158" s="29">
        <v>67.93</v>
      </c>
      <c r="I158" s="29">
        <v>4143.73</v>
      </c>
      <c r="J158" s="19">
        <f t="shared" si="65"/>
        <v>0</v>
      </c>
      <c r="K158" s="19">
        <f t="shared" si="66"/>
        <v>0.0900000000000034</v>
      </c>
      <c r="L158" s="19">
        <f t="shared" si="67"/>
        <v>5.48999999999978</v>
      </c>
      <c r="M158" s="14"/>
    </row>
    <row r="159" s="1" customFormat="1" ht="28" customHeight="1" spans="1:13">
      <c r="A159" s="16">
        <v>107</v>
      </c>
      <c r="B159" s="17" t="s">
        <v>176</v>
      </c>
      <c r="C159" s="18" t="s">
        <v>172</v>
      </c>
      <c r="D159" s="19">
        <v>4</v>
      </c>
      <c r="E159" s="19">
        <v>69.17</v>
      </c>
      <c r="F159" s="19">
        <v>276.68</v>
      </c>
      <c r="G159" s="28" t="s">
        <v>177</v>
      </c>
      <c r="H159" s="29">
        <v>69.33</v>
      </c>
      <c r="I159" s="29">
        <v>277.32</v>
      </c>
      <c r="J159" s="19">
        <f t="shared" si="65"/>
        <v>0</v>
      </c>
      <c r="K159" s="19">
        <f t="shared" si="66"/>
        <v>0.159999999999997</v>
      </c>
      <c r="L159" s="19">
        <f t="shared" si="67"/>
        <v>0.639999999999986</v>
      </c>
      <c r="M159" s="14"/>
    </row>
    <row r="160" s="1" customFormat="1" ht="28" customHeight="1" spans="1:13">
      <c r="A160" s="16">
        <v>108</v>
      </c>
      <c r="B160" s="17" t="s">
        <v>178</v>
      </c>
      <c r="C160" s="18" t="s">
        <v>172</v>
      </c>
      <c r="D160" s="19">
        <v>47</v>
      </c>
      <c r="E160" s="19">
        <v>96.2</v>
      </c>
      <c r="F160" s="19">
        <v>4521.4</v>
      </c>
      <c r="G160" s="28" t="s">
        <v>179</v>
      </c>
      <c r="H160" s="29">
        <v>96.36</v>
      </c>
      <c r="I160" s="29">
        <v>4528.92</v>
      </c>
      <c r="J160" s="19">
        <f t="shared" si="65"/>
        <v>0</v>
      </c>
      <c r="K160" s="19">
        <f t="shared" si="66"/>
        <v>0.159999999999997</v>
      </c>
      <c r="L160" s="19">
        <f t="shared" si="67"/>
        <v>7.52000000000044</v>
      </c>
      <c r="M160" s="14"/>
    </row>
    <row r="161" s="1" customFormat="1" ht="28" customHeight="1" spans="1:13">
      <c r="A161" s="16">
        <v>109</v>
      </c>
      <c r="B161" s="17" t="s">
        <v>180</v>
      </c>
      <c r="C161" s="18" t="s">
        <v>172</v>
      </c>
      <c r="D161" s="19">
        <v>34</v>
      </c>
      <c r="E161" s="19">
        <v>227.72</v>
      </c>
      <c r="F161" s="19">
        <v>7742.48</v>
      </c>
      <c r="G161" s="28" t="s">
        <v>181</v>
      </c>
      <c r="H161" s="29">
        <v>227.88</v>
      </c>
      <c r="I161" s="29">
        <v>7747.92</v>
      </c>
      <c r="J161" s="19">
        <f t="shared" si="65"/>
        <v>0</v>
      </c>
      <c r="K161" s="19">
        <f t="shared" si="66"/>
        <v>0.159999999999997</v>
      </c>
      <c r="L161" s="19">
        <f t="shared" si="67"/>
        <v>5.44000000000051</v>
      </c>
      <c r="M161" s="14"/>
    </row>
    <row r="162" s="1" customFormat="1" ht="28" customHeight="1" spans="1:13">
      <c r="A162" s="16">
        <v>110</v>
      </c>
      <c r="B162" s="17" t="s">
        <v>182</v>
      </c>
      <c r="C162" s="18" t="s">
        <v>172</v>
      </c>
      <c r="D162" s="19">
        <v>2</v>
      </c>
      <c r="E162" s="19">
        <v>77.12</v>
      </c>
      <c r="F162" s="19">
        <v>154.24</v>
      </c>
      <c r="G162" s="28" t="s">
        <v>162</v>
      </c>
      <c r="H162" s="29">
        <v>77.27</v>
      </c>
      <c r="I162" s="29">
        <v>154.54</v>
      </c>
      <c r="J162" s="19">
        <f t="shared" si="65"/>
        <v>0</v>
      </c>
      <c r="K162" s="19">
        <f t="shared" si="66"/>
        <v>0.149999999999991</v>
      </c>
      <c r="L162" s="19">
        <f t="shared" si="67"/>
        <v>0.299999999999983</v>
      </c>
      <c r="M162" s="14"/>
    </row>
    <row r="163" s="1" customFormat="1" ht="28" customHeight="1" spans="1:13">
      <c r="A163" s="16">
        <v>111</v>
      </c>
      <c r="B163" s="17" t="s">
        <v>183</v>
      </c>
      <c r="C163" s="18" t="s">
        <v>172</v>
      </c>
      <c r="D163" s="19">
        <v>29</v>
      </c>
      <c r="E163" s="19">
        <v>93.16</v>
      </c>
      <c r="F163" s="19">
        <v>2701.64</v>
      </c>
      <c r="G163" s="28" t="s">
        <v>184</v>
      </c>
      <c r="H163" s="29">
        <v>93.35</v>
      </c>
      <c r="I163" s="29">
        <v>2707.15</v>
      </c>
      <c r="J163" s="19">
        <f t="shared" si="65"/>
        <v>0</v>
      </c>
      <c r="K163" s="19">
        <f t="shared" si="66"/>
        <v>0.189999999999998</v>
      </c>
      <c r="L163" s="19">
        <f t="shared" si="67"/>
        <v>5.51000000000022</v>
      </c>
      <c r="M163" s="14"/>
    </row>
    <row r="164" s="1" customFormat="1" ht="28" customHeight="1" spans="1:13">
      <c r="A164" s="16">
        <v>112</v>
      </c>
      <c r="B164" s="17" t="s">
        <v>185</v>
      </c>
      <c r="C164" s="18" t="s">
        <v>172</v>
      </c>
      <c r="D164" s="19">
        <v>3</v>
      </c>
      <c r="E164" s="19">
        <v>91.29</v>
      </c>
      <c r="F164" s="19">
        <v>273.87</v>
      </c>
      <c r="G164" s="28" t="s">
        <v>186</v>
      </c>
      <c r="H164" s="29">
        <v>91.47</v>
      </c>
      <c r="I164" s="29">
        <v>274.41</v>
      </c>
      <c r="J164" s="19">
        <f t="shared" si="65"/>
        <v>0</v>
      </c>
      <c r="K164" s="19">
        <f t="shared" si="66"/>
        <v>0.179999999999993</v>
      </c>
      <c r="L164" s="19">
        <f t="shared" si="67"/>
        <v>0.54000000000002</v>
      </c>
      <c r="M164" s="14"/>
    </row>
    <row r="165" s="1" customFormat="1" ht="28" customHeight="1" spans="1:13">
      <c r="A165" s="16">
        <v>113</v>
      </c>
      <c r="B165" s="17" t="s">
        <v>187</v>
      </c>
      <c r="C165" s="18" t="s">
        <v>172</v>
      </c>
      <c r="D165" s="19">
        <v>9</v>
      </c>
      <c r="E165" s="19">
        <v>106.3</v>
      </c>
      <c r="F165" s="19">
        <v>956.7</v>
      </c>
      <c r="G165" s="28" t="s">
        <v>188</v>
      </c>
      <c r="H165" s="29">
        <v>106.36</v>
      </c>
      <c r="I165" s="29">
        <v>957.24</v>
      </c>
      <c r="J165" s="19">
        <f t="shared" si="65"/>
        <v>0</v>
      </c>
      <c r="K165" s="19">
        <f t="shared" si="66"/>
        <v>0.0600000000000023</v>
      </c>
      <c r="L165" s="19">
        <f t="shared" si="67"/>
        <v>0.539999999999964</v>
      </c>
      <c r="M165" s="14"/>
    </row>
    <row r="166" s="1" customFormat="1" ht="28" customHeight="1" spans="1:13">
      <c r="A166" s="16">
        <v>114</v>
      </c>
      <c r="B166" s="17" t="s">
        <v>189</v>
      </c>
      <c r="C166" s="18" t="s">
        <v>172</v>
      </c>
      <c r="D166" s="19">
        <v>10</v>
      </c>
      <c r="E166" s="19">
        <v>91.29</v>
      </c>
      <c r="F166" s="19">
        <v>912.9</v>
      </c>
      <c r="G166" s="28" t="s">
        <v>190</v>
      </c>
      <c r="H166" s="29">
        <v>91.47</v>
      </c>
      <c r="I166" s="29">
        <v>914.7</v>
      </c>
      <c r="J166" s="19">
        <f t="shared" si="65"/>
        <v>0</v>
      </c>
      <c r="K166" s="19">
        <f t="shared" si="66"/>
        <v>0.179999999999993</v>
      </c>
      <c r="L166" s="19">
        <f t="shared" si="67"/>
        <v>1.80000000000007</v>
      </c>
      <c r="M166" s="14"/>
    </row>
    <row r="167" s="1" customFormat="1" ht="28" customHeight="1" spans="1:13">
      <c r="A167" s="16">
        <v>115</v>
      </c>
      <c r="B167" s="17" t="s">
        <v>191</v>
      </c>
      <c r="C167" s="18" t="s">
        <v>172</v>
      </c>
      <c r="D167" s="19">
        <v>4</v>
      </c>
      <c r="E167" s="19">
        <v>106.3</v>
      </c>
      <c r="F167" s="19">
        <v>425.2</v>
      </c>
      <c r="G167" s="28" t="s">
        <v>177</v>
      </c>
      <c r="H167" s="29">
        <v>106.36</v>
      </c>
      <c r="I167" s="29">
        <v>425.44</v>
      </c>
      <c r="J167" s="19">
        <f t="shared" si="65"/>
        <v>0</v>
      </c>
      <c r="K167" s="19">
        <f t="shared" si="66"/>
        <v>0.0600000000000023</v>
      </c>
      <c r="L167" s="19">
        <f t="shared" si="67"/>
        <v>0.240000000000009</v>
      </c>
      <c r="M167" s="14"/>
    </row>
    <row r="168" s="1" customFormat="1" ht="28" customHeight="1" spans="1:13">
      <c r="A168" s="16">
        <v>116</v>
      </c>
      <c r="B168" s="17" t="s">
        <v>192</v>
      </c>
      <c r="C168" s="18" t="s">
        <v>193</v>
      </c>
      <c r="D168" s="19">
        <v>1</v>
      </c>
      <c r="E168" s="19">
        <v>4427.06</v>
      </c>
      <c r="F168" s="19">
        <v>4427.06</v>
      </c>
      <c r="G168" s="28" t="s">
        <v>159</v>
      </c>
      <c r="H168" s="29">
        <v>4427.06</v>
      </c>
      <c r="I168" s="29">
        <v>4427.06</v>
      </c>
      <c r="J168" s="19">
        <f t="shared" si="65"/>
        <v>0</v>
      </c>
      <c r="K168" s="19">
        <f t="shared" si="66"/>
        <v>0</v>
      </c>
      <c r="L168" s="19">
        <f t="shared" si="67"/>
        <v>0</v>
      </c>
      <c r="M168" s="14"/>
    </row>
    <row r="169" s="1" customFormat="1" ht="28" customHeight="1" spans="1:13">
      <c r="A169" s="16">
        <v>117</v>
      </c>
      <c r="B169" s="17" t="s">
        <v>194</v>
      </c>
      <c r="C169" s="18" t="s">
        <v>172</v>
      </c>
      <c r="D169" s="19">
        <v>10</v>
      </c>
      <c r="E169" s="19">
        <v>44.47</v>
      </c>
      <c r="F169" s="19">
        <v>444.7</v>
      </c>
      <c r="G169" s="28" t="s">
        <v>190</v>
      </c>
      <c r="H169" s="29">
        <v>44.49</v>
      </c>
      <c r="I169" s="29">
        <v>444.9</v>
      </c>
      <c r="J169" s="19">
        <f t="shared" si="65"/>
        <v>0</v>
      </c>
      <c r="K169" s="19">
        <f t="shared" si="66"/>
        <v>0.0200000000000031</v>
      </c>
      <c r="L169" s="19">
        <f t="shared" si="67"/>
        <v>0.199999999999989</v>
      </c>
      <c r="M169" s="14"/>
    </row>
    <row r="170" s="1" customFormat="1" ht="28" customHeight="1" spans="1:13">
      <c r="A170" s="16">
        <v>118</v>
      </c>
      <c r="B170" s="17" t="s">
        <v>195</v>
      </c>
      <c r="C170" s="18" t="s">
        <v>172</v>
      </c>
      <c r="D170" s="19">
        <v>1</v>
      </c>
      <c r="E170" s="19">
        <v>44.47</v>
      </c>
      <c r="F170" s="19">
        <v>44.47</v>
      </c>
      <c r="G170" s="28" t="s">
        <v>159</v>
      </c>
      <c r="H170" s="29">
        <v>44.49</v>
      </c>
      <c r="I170" s="29">
        <v>44.49</v>
      </c>
      <c r="J170" s="19">
        <f t="shared" si="65"/>
        <v>0</v>
      </c>
      <c r="K170" s="19">
        <f t="shared" si="66"/>
        <v>0.0200000000000031</v>
      </c>
      <c r="L170" s="19">
        <f t="shared" si="67"/>
        <v>0.0200000000000031</v>
      </c>
      <c r="M170" s="14"/>
    </row>
    <row r="171" s="1" customFormat="1" ht="28" customHeight="1" spans="1:13">
      <c r="A171" s="16">
        <v>119</v>
      </c>
      <c r="B171" s="17" t="s">
        <v>196</v>
      </c>
      <c r="C171" s="18" t="s">
        <v>172</v>
      </c>
      <c r="D171" s="19">
        <v>38</v>
      </c>
      <c r="E171" s="19">
        <v>37.82</v>
      </c>
      <c r="F171" s="19">
        <v>1437.16</v>
      </c>
      <c r="G171" s="28" t="s">
        <v>197</v>
      </c>
      <c r="H171" s="29">
        <v>37.83</v>
      </c>
      <c r="I171" s="29">
        <v>1437.54</v>
      </c>
      <c r="J171" s="19">
        <f t="shared" si="65"/>
        <v>0</v>
      </c>
      <c r="K171" s="19">
        <f t="shared" si="66"/>
        <v>0.00999999999999801</v>
      </c>
      <c r="L171" s="19">
        <f t="shared" si="67"/>
        <v>0.379999999999882</v>
      </c>
      <c r="M171" s="14"/>
    </row>
    <row r="172" s="1" customFormat="1" ht="28" customHeight="1" spans="1:13">
      <c r="A172" s="16">
        <v>120</v>
      </c>
      <c r="B172" s="17" t="s">
        <v>198</v>
      </c>
      <c r="C172" s="18" t="s">
        <v>172</v>
      </c>
      <c r="D172" s="19">
        <v>15</v>
      </c>
      <c r="E172" s="19">
        <v>24.75</v>
      </c>
      <c r="F172" s="19">
        <v>371.25</v>
      </c>
      <c r="G172" s="28" t="s">
        <v>199</v>
      </c>
      <c r="H172" s="29">
        <v>24.77</v>
      </c>
      <c r="I172" s="29">
        <v>371.55</v>
      </c>
      <c r="J172" s="19">
        <f t="shared" si="65"/>
        <v>0</v>
      </c>
      <c r="K172" s="19">
        <f t="shared" si="66"/>
        <v>0.0199999999999996</v>
      </c>
      <c r="L172" s="19">
        <f t="shared" si="67"/>
        <v>0.300000000000011</v>
      </c>
      <c r="M172" s="14"/>
    </row>
    <row r="173" s="1" customFormat="1" ht="28" customHeight="1" spans="1:13">
      <c r="A173" s="16">
        <v>121</v>
      </c>
      <c r="B173" s="17" t="s">
        <v>200</v>
      </c>
      <c r="C173" s="18" t="s">
        <v>172</v>
      </c>
      <c r="D173" s="19">
        <v>17</v>
      </c>
      <c r="E173" s="19">
        <v>28.42</v>
      </c>
      <c r="F173" s="19">
        <v>483.14</v>
      </c>
      <c r="G173" s="28" t="s">
        <v>201</v>
      </c>
      <c r="H173" s="29">
        <v>28.43</v>
      </c>
      <c r="I173" s="29">
        <v>483.31</v>
      </c>
      <c r="J173" s="19">
        <f t="shared" si="65"/>
        <v>0</v>
      </c>
      <c r="K173" s="19">
        <f t="shared" si="66"/>
        <v>0.00999999999999801</v>
      </c>
      <c r="L173" s="19">
        <f t="shared" si="67"/>
        <v>0.170000000000016</v>
      </c>
      <c r="M173" s="14"/>
    </row>
    <row r="174" s="1" customFormat="1" ht="28" customHeight="1" spans="1:13">
      <c r="A174" s="16">
        <v>122</v>
      </c>
      <c r="B174" s="17" t="s">
        <v>202</v>
      </c>
      <c r="C174" s="18" t="s">
        <v>172</v>
      </c>
      <c r="D174" s="19">
        <v>33</v>
      </c>
      <c r="E174" s="19">
        <v>33.83</v>
      </c>
      <c r="F174" s="19">
        <v>1116.39</v>
      </c>
      <c r="G174" s="28" t="s">
        <v>203</v>
      </c>
      <c r="H174" s="29">
        <v>33.85</v>
      </c>
      <c r="I174" s="29">
        <v>1117.05</v>
      </c>
      <c r="J174" s="19">
        <f t="shared" si="65"/>
        <v>0</v>
      </c>
      <c r="K174" s="19">
        <f t="shared" si="66"/>
        <v>0.0200000000000031</v>
      </c>
      <c r="L174" s="19">
        <f t="shared" si="67"/>
        <v>0.659999999999854</v>
      </c>
      <c r="M174" s="14"/>
    </row>
    <row r="175" s="1" customFormat="1" ht="28" customHeight="1" spans="1:13">
      <c r="A175" s="16">
        <v>123</v>
      </c>
      <c r="B175" s="17" t="s">
        <v>204</v>
      </c>
      <c r="C175" s="18" t="s">
        <v>172</v>
      </c>
      <c r="D175" s="19">
        <v>6</v>
      </c>
      <c r="E175" s="19">
        <v>93.84</v>
      </c>
      <c r="F175" s="19">
        <v>563.04</v>
      </c>
      <c r="G175" s="28" t="s">
        <v>205</v>
      </c>
      <c r="H175" s="29">
        <v>93.85</v>
      </c>
      <c r="I175" s="29">
        <v>563.1</v>
      </c>
      <c r="J175" s="19">
        <f t="shared" si="65"/>
        <v>0</v>
      </c>
      <c r="K175" s="19">
        <f t="shared" si="66"/>
        <v>0.00999999999999091</v>
      </c>
      <c r="L175" s="19">
        <f t="shared" si="67"/>
        <v>0.0600000000000591</v>
      </c>
      <c r="M175" s="14"/>
    </row>
    <row r="176" s="1" customFormat="1" ht="28" customHeight="1" spans="1:13">
      <c r="A176" s="16">
        <v>124</v>
      </c>
      <c r="B176" s="17" t="s">
        <v>206</v>
      </c>
      <c r="C176" s="18" t="s">
        <v>104</v>
      </c>
      <c r="D176" s="19">
        <v>3</v>
      </c>
      <c r="E176" s="19">
        <v>50.93</v>
      </c>
      <c r="F176" s="19">
        <v>152.79</v>
      </c>
      <c r="G176" s="28" t="s">
        <v>186</v>
      </c>
      <c r="H176" s="29">
        <v>50.94</v>
      </c>
      <c r="I176" s="29">
        <v>152.82</v>
      </c>
      <c r="J176" s="19">
        <f t="shared" si="65"/>
        <v>0</v>
      </c>
      <c r="K176" s="19">
        <f t="shared" si="66"/>
        <v>0.00999999999999801</v>
      </c>
      <c r="L176" s="19">
        <f t="shared" si="67"/>
        <v>0.0300000000000011</v>
      </c>
      <c r="M176" s="14"/>
    </row>
    <row r="177" s="1" customFormat="1" ht="28" customHeight="1" spans="1:13">
      <c r="A177" s="16">
        <v>125</v>
      </c>
      <c r="B177" s="17" t="s">
        <v>207</v>
      </c>
      <c r="C177" s="18" t="s">
        <v>104</v>
      </c>
      <c r="D177" s="19">
        <v>3</v>
      </c>
      <c r="E177" s="19">
        <v>275.3</v>
      </c>
      <c r="F177" s="19">
        <v>825.9</v>
      </c>
      <c r="G177" s="28" t="s">
        <v>186</v>
      </c>
      <c r="H177" s="29">
        <v>275.3</v>
      </c>
      <c r="I177" s="29">
        <v>825.9</v>
      </c>
      <c r="J177" s="19">
        <f t="shared" si="65"/>
        <v>0</v>
      </c>
      <c r="K177" s="19">
        <f t="shared" si="66"/>
        <v>0</v>
      </c>
      <c r="L177" s="19">
        <f t="shared" si="67"/>
        <v>0</v>
      </c>
      <c r="M177" s="14"/>
    </row>
    <row r="178" s="1" customFormat="1" ht="28" customHeight="1" spans="1:13">
      <c r="A178" s="16">
        <v>126</v>
      </c>
      <c r="B178" s="17" t="s">
        <v>208</v>
      </c>
      <c r="C178" s="18" t="s">
        <v>104</v>
      </c>
      <c r="D178" s="19">
        <v>1</v>
      </c>
      <c r="E178" s="19">
        <v>221.59</v>
      </c>
      <c r="F178" s="19">
        <v>221.59</v>
      </c>
      <c r="G178" s="28" t="s">
        <v>159</v>
      </c>
      <c r="H178" s="29">
        <v>221.59</v>
      </c>
      <c r="I178" s="29">
        <v>221.59</v>
      </c>
      <c r="J178" s="19">
        <f t="shared" si="65"/>
        <v>0</v>
      </c>
      <c r="K178" s="19">
        <f t="shared" si="66"/>
        <v>0</v>
      </c>
      <c r="L178" s="19">
        <f t="shared" si="67"/>
        <v>0</v>
      </c>
      <c r="M178" s="14"/>
    </row>
    <row r="179" s="1" customFormat="1" ht="28" customHeight="1" spans="1:13">
      <c r="A179" s="16">
        <v>127</v>
      </c>
      <c r="B179" s="17" t="s">
        <v>209</v>
      </c>
      <c r="C179" s="18" t="s">
        <v>158</v>
      </c>
      <c r="D179" s="19">
        <v>15</v>
      </c>
      <c r="E179" s="19">
        <v>249.83</v>
      </c>
      <c r="F179" s="19">
        <v>3747.45</v>
      </c>
      <c r="G179" s="28" t="s">
        <v>199</v>
      </c>
      <c r="H179" s="29">
        <v>249.83</v>
      </c>
      <c r="I179" s="29">
        <v>3747.45</v>
      </c>
      <c r="J179" s="19">
        <f t="shared" si="65"/>
        <v>0</v>
      </c>
      <c r="K179" s="19">
        <f t="shared" si="66"/>
        <v>0</v>
      </c>
      <c r="L179" s="19">
        <f t="shared" si="67"/>
        <v>0</v>
      </c>
      <c r="M179" s="14"/>
    </row>
    <row r="180" s="1" customFormat="1" ht="28" customHeight="1" spans="1:13">
      <c r="A180" s="16">
        <v>128</v>
      </c>
      <c r="B180" s="17" t="s">
        <v>210</v>
      </c>
      <c r="C180" s="18" t="s">
        <v>52</v>
      </c>
      <c r="D180" s="19">
        <v>11.9</v>
      </c>
      <c r="E180" s="19">
        <v>125.92</v>
      </c>
      <c r="F180" s="19">
        <v>1498.45</v>
      </c>
      <c r="G180" s="28" t="s">
        <v>211</v>
      </c>
      <c r="H180" s="29">
        <v>125.9</v>
      </c>
      <c r="I180" s="29">
        <v>1498.21</v>
      </c>
      <c r="J180" s="19">
        <f t="shared" ref="J180:J198" si="68">G180-D180</f>
        <v>0</v>
      </c>
      <c r="K180" s="19">
        <f t="shared" ref="K180:K198" si="69">H180-E180</f>
        <v>-0.019999999999996</v>
      </c>
      <c r="L180" s="19">
        <f t="shared" ref="L180:L204" si="70">I180-F180</f>
        <v>-0.240000000000009</v>
      </c>
      <c r="M180" s="14"/>
    </row>
    <row r="181" s="1" customFormat="1" ht="28" customHeight="1" spans="1:13">
      <c r="A181" s="16">
        <v>129</v>
      </c>
      <c r="B181" s="17" t="s">
        <v>212</v>
      </c>
      <c r="C181" s="18" t="s">
        <v>52</v>
      </c>
      <c r="D181" s="19">
        <v>170.43</v>
      </c>
      <c r="E181" s="19">
        <v>117.14</v>
      </c>
      <c r="F181" s="19">
        <v>19964.17</v>
      </c>
      <c r="G181" s="28" t="s">
        <v>213</v>
      </c>
      <c r="H181" s="29">
        <v>117.13</v>
      </c>
      <c r="I181" s="29">
        <v>19962.47</v>
      </c>
      <c r="J181" s="19">
        <f t="shared" si="68"/>
        <v>0</v>
      </c>
      <c r="K181" s="19">
        <f t="shared" si="69"/>
        <v>-0.0100000000000051</v>
      </c>
      <c r="L181" s="19">
        <f t="shared" si="70"/>
        <v>-1.69999999999709</v>
      </c>
      <c r="M181" s="14"/>
    </row>
    <row r="182" s="1" customFormat="1" ht="28" customHeight="1" spans="1:13">
      <c r="A182" s="16">
        <v>130</v>
      </c>
      <c r="B182" s="17" t="s">
        <v>214</v>
      </c>
      <c r="C182" s="18" t="s">
        <v>215</v>
      </c>
      <c r="D182" s="19">
        <v>196.88</v>
      </c>
      <c r="E182" s="19">
        <v>20</v>
      </c>
      <c r="F182" s="19">
        <v>3937.6</v>
      </c>
      <c r="G182" s="28" t="s">
        <v>216</v>
      </c>
      <c r="H182" s="29">
        <v>20</v>
      </c>
      <c r="I182" s="29">
        <v>3544</v>
      </c>
      <c r="J182" s="19">
        <f t="shared" si="68"/>
        <v>-19.68</v>
      </c>
      <c r="K182" s="19">
        <f t="shared" si="69"/>
        <v>0</v>
      </c>
      <c r="L182" s="19">
        <f t="shared" si="70"/>
        <v>-393.6</v>
      </c>
      <c r="M182" s="14"/>
    </row>
    <row r="183" s="1" customFormat="1" ht="28" customHeight="1" spans="1:13">
      <c r="A183" s="16">
        <v>131</v>
      </c>
      <c r="B183" s="17" t="s">
        <v>217</v>
      </c>
      <c r="C183" s="18" t="s">
        <v>215</v>
      </c>
      <c r="D183" s="19">
        <v>196.88</v>
      </c>
      <c r="E183" s="19">
        <v>2.74</v>
      </c>
      <c r="F183" s="19">
        <v>539.45</v>
      </c>
      <c r="G183" s="28" t="s">
        <v>216</v>
      </c>
      <c r="H183" s="29">
        <v>2.72</v>
      </c>
      <c r="I183" s="29">
        <v>481.98</v>
      </c>
      <c r="J183" s="19">
        <f t="shared" si="68"/>
        <v>-19.68</v>
      </c>
      <c r="K183" s="19">
        <f t="shared" si="69"/>
        <v>-0.02</v>
      </c>
      <c r="L183" s="19">
        <f t="shared" si="70"/>
        <v>-57.47</v>
      </c>
      <c r="M183" s="14"/>
    </row>
    <row r="184" s="1" customFormat="1" ht="28" customHeight="1" spans="1:13">
      <c r="A184" s="16">
        <v>132</v>
      </c>
      <c r="B184" s="17" t="s">
        <v>218</v>
      </c>
      <c r="C184" s="18" t="s">
        <v>52</v>
      </c>
      <c r="D184" s="19">
        <v>5.8</v>
      </c>
      <c r="E184" s="19">
        <v>67.24</v>
      </c>
      <c r="F184" s="19">
        <v>389.99</v>
      </c>
      <c r="G184" s="28" t="s">
        <v>219</v>
      </c>
      <c r="H184" s="29">
        <v>67.34</v>
      </c>
      <c r="I184" s="29">
        <v>390.57</v>
      </c>
      <c r="J184" s="19">
        <f t="shared" si="68"/>
        <v>0</v>
      </c>
      <c r="K184" s="19">
        <f t="shared" si="69"/>
        <v>0.100000000000009</v>
      </c>
      <c r="L184" s="19">
        <f t="shared" si="70"/>
        <v>0.579999999999984</v>
      </c>
      <c r="M184" s="14"/>
    </row>
    <row r="185" s="1" customFormat="1" ht="28" customHeight="1" spans="1:13">
      <c r="A185" s="16">
        <v>133</v>
      </c>
      <c r="B185" s="17" t="s">
        <v>220</v>
      </c>
      <c r="C185" s="18" t="s">
        <v>52</v>
      </c>
      <c r="D185" s="19">
        <v>250.39</v>
      </c>
      <c r="E185" s="19">
        <v>28.12</v>
      </c>
      <c r="F185" s="19">
        <v>7040.97</v>
      </c>
      <c r="G185" s="28" t="s">
        <v>221</v>
      </c>
      <c r="H185" s="29">
        <v>28.18</v>
      </c>
      <c r="I185" s="29">
        <v>7055.99</v>
      </c>
      <c r="J185" s="19">
        <f t="shared" si="68"/>
        <v>0</v>
      </c>
      <c r="K185" s="19">
        <f t="shared" si="69"/>
        <v>0.0599999999999987</v>
      </c>
      <c r="L185" s="19">
        <f t="shared" si="70"/>
        <v>15.0199999999995</v>
      </c>
      <c r="M185" s="14"/>
    </row>
    <row r="186" s="1" customFormat="1" ht="28" customHeight="1" spans="1:13">
      <c r="A186" s="16">
        <v>134</v>
      </c>
      <c r="B186" s="17" t="s">
        <v>222</v>
      </c>
      <c r="C186" s="18" t="s">
        <v>52</v>
      </c>
      <c r="D186" s="19">
        <v>5.44</v>
      </c>
      <c r="E186" s="19">
        <v>21.02</v>
      </c>
      <c r="F186" s="19">
        <v>114.35</v>
      </c>
      <c r="G186" s="28" t="s">
        <v>223</v>
      </c>
      <c r="H186" s="29">
        <v>21.04</v>
      </c>
      <c r="I186" s="29">
        <v>114.46</v>
      </c>
      <c r="J186" s="19">
        <f t="shared" si="68"/>
        <v>0</v>
      </c>
      <c r="K186" s="19">
        <f t="shared" si="69"/>
        <v>0.0199999999999996</v>
      </c>
      <c r="L186" s="19">
        <f t="shared" si="70"/>
        <v>0.109999999999999</v>
      </c>
      <c r="M186" s="14"/>
    </row>
    <row r="187" s="1" customFormat="1" ht="28" customHeight="1" spans="1:13">
      <c r="A187" s="16">
        <v>135</v>
      </c>
      <c r="B187" s="17" t="s">
        <v>224</v>
      </c>
      <c r="C187" s="18" t="s">
        <v>52</v>
      </c>
      <c r="D187" s="19">
        <v>876.53</v>
      </c>
      <c r="E187" s="19">
        <v>16.33</v>
      </c>
      <c r="F187" s="19">
        <v>14313.73</v>
      </c>
      <c r="G187" s="28" t="s">
        <v>225</v>
      </c>
      <c r="H187" s="29">
        <v>16.4</v>
      </c>
      <c r="I187" s="29">
        <v>14375.09</v>
      </c>
      <c r="J187" s="19">
        <f t="shared" si="68"/>
        <v>0</v>
      </c>
      <c r="K187" s="19">
        <f t="shared" si="69"/>
        <v>0.0700000000000003</v>
      </c>
      <c r="L187" s="19">
        <f t="shared" si="70"/>
        <v>61.3600000000006</v>
      </c>
      <c r="M187" s="14"/>
    </row>
    <row r="188" s="1" customFormat="1" ht="28" customHeight="1" spans="1:13">
      <c r="A188" s="16">
        <v>136</v>
      </c>
      <c r="B188" s="17" t="s">
        <v>226</v>
      </c>
      <c r="C188" s="18" t="s">
        <v>52</v>
      </c>
      <c r="D188" s="19">
        <v>498.58</v>
      </c>
      <c r="E188" s="19">
        <v>12.49</v>
      </c>
      <c r="F188" s="19">
        <v>6227.26</v>
      </c>
      <c r="G188" s="28" t="s">
        <v>227</v>
      </c>
      <c r="H188" s="29">
        <v>12.51</v>
      </c>
      <c r="I188" s="29">
        <v>6237.24</v>
      </c>
      <c r="J188" s="19">
        <f t="shared" si="68"/>
        <v>0</v>
      </c>
      <c r="K188" s="19">
        <f t="shared" si="69"/>
        <v>0.0199999999999996</v>
      </c>
      <c r="L188" s="19">
        <f t="shared" si="70"/>
        <v>9.97999999999956</v>
      </c>
      <c r="M188" s="14"/>
    </row>
    <row r="189" s="1" customFormat="1" ht="28" customHeight="1" spans="1:13">
      <c r="A189" s="16">
        <v>137</v>
      </c>
      <c r="B189" s="17" t="s">
        <v>228</v>
      </c>
      <c r="C189" s="18" t="s">
        <v>52</v>
      </c>
      <c r="D189" s="19">
        <v>187.9</v>
      </c>
      <c r="E189" s="19">
        <v>14.21</v>
      </c>
      <c r="F189" s="19">
        <v>2670.06</v>
      </c>
      <c r="G189" s="28" t="s">
        <v>229</v>
      </c>
      <c r="H189" s="29">
        <v>14.26</v>
      </c>
      <c r="I189" s="29">
        <v>2679.45</v>
      </c>
      <c r="J189" s="19">
        <f t="shared" si="68"/>
        <v>0</v>
      </c>
      <c r="K189" s="19">
        <f t="shared" si="69"/>
        <v>0.0499999999999989</v>
      </c>
      <c r="L189" s="19">
        <f t="shared" si="70"/>
        <v>9.38999999999987</v>
      </c>
      <c r="M189" s="14"/>
    </row>
    <row r="190" s="1" customFormat="1" ht="28" customHeight="1" spans="1:13">
      <c r="A190" s="16">
        <v>138</v>
      </c>
      <c r="B190" s="17" t="s">
        <v>230</v>
      </c>
      <c r="C190" s="18" t="s">
        <v>52</v>
      </c>
      <c r="D190" s="19">
        <v>58.31</v>
      </c>
      <c r="E190" s="19">
        <v>54.15</v>
      </c>
      <c r="F190" s="19">
        <v>3157.49</v>
      </c>
      <c r="G190" s="28" t="s">
        <v>231</v>
      </c>
      <c r="H190" s="29">
        <v>42.82</v>
      </c>
      <c r="I190" s="29">
        <v>2496.83</v>
      </c>
      <c r="J190" s="19">
        <f t="shared" si="68"/>
        <v>0</v>
      </c>
      <c r="K190" s="19">
        <f t="shared" si="69"/>
        <v>-11.33</v>
      </c>
      <c r="L190" s="19">
        <f t="shared" si="70"/>
        <v>-660.66</v>
      </c>
      <c r="M190" s="14"/>
    </row>
    <row r="191" s="1" customFormat="1" ht="28" customHeight="1" spans="1:13">
      <c r="A191" s="16">
        <v>139</v>
      </c>
      <c r="B191" s="17" t="s">
        <v>232</v>
      </c>
      <c r="C191" s="18" t="s">
        <v>52</v>
      </c>
      <c r="D191" s="19">
        <v>69.16</v>
      </c>
      <c r="E191" s="19">
        <v>42.96</v>
      </c>
      <c r="F191" s="19">
        <v>2971.11</v>
      </c>
      <c r="G191" s="28" t="s">
        <v>233</v>
      </c>
      <c r="H191" s="29">
        <v>42.96</v>
      </c>
      <c r="I191" s="29">
        <v>2971.11</v>
      </c>
      <c r="J191" s="19">
        <f t="shared" si="68"/>
        <v>0</v>
      </c>
      <c r="K191" s="19">
        <f t="shared" si="69"/>
        <v>0</v>
      </c>
      <c r="L191" s="19">
        <f t="shared" si="70"/>
        <v>0</v>
      </c>
      <c r="M191" s="14"/>
    </row>
    <row r="192" s="1" customFormat="1" ht="28" customHeight="1" spans="1:13">
      <c r="A192" s="16">
        <v>140</v>
      </c>
      <c r="B192" s="17" t="s">
        <v>234</v>
      </c>
      <c r="C192" s="18" t="s">
        <v>52</v>
      </c>
      <c r="D192" s="19">
        <v>8.05</v>
      </c>
      <c r="E192" s="19">
        <v>40.74</v>
      </c>
      <c r="F192" s="19">
        <v>327.96</v>
      </c>
      <c r="G192" s="28" t="s">
        <v>235</v>
      </c>
      <c r="H192" s="29">
        <v>40.74</v>
      </c>
      <c r="I192" s="29">
        <v>327.96</v>
      </c>
      <c r="J192" s="19">
        <f t="shared" si="68"/>
        <v>0</v>
      </c>
      <c r="K192" s="19">
        <f t="shared" si="69"/>
        <v>0</v>
      </c>
      <c r="L192" s="19">
        <f t="shared" si="70"/>
        <v>0</v>
      </c>
      <c r="M192" s="14"/>
    </row>
    <row r="193" s="1" customFormat="1" ht="28" customHeight="1" spans="1:13">
      <c r="A193" s="16">
        <v>141</v>
      </c>
      <c r="B193" s="17" t="s">
        <v>236</v>
      </c>
      <c r="C193" s="18" t="s">
        <v>52</v>
      </c>
      <c r="D193" s="19">
        <v>461.91</v>
      </c>
      <c r="E193" s="19">
        <v>9.29</v>
      </c>
      <c r="F193" s="19">
        <v>4291.14</v>
      </c>
      <c r="G193" s="28" t="s">
        <v>237</v>
      </c>
      <c r="H193" s="29">
        <v>8.27</v>
      </c>
      <c r="I193" s="29">
        <v>3820</v>
      </c>
      <c r="J193" s="19">
        <f t="shared" si="68"/>
        <v>0</v>
      </c>
      <c r="K193" s="19">
        <f t="shared" si="69"/>
        <v>-1.02</v>
      </c>
      <c r="L193" s="19">
        <f t="shared" si="70"/>
        <v>-471.14</v>
      </c>
      <c r="M193" s="14"/>
    </row>
    <row r="194" s="1" customFormat="1" ht="28" customHeight="1" spans="1:13">
      <c r="A194" s="16">
        <v>142</v>
      </c>
      <c r="B194" s="17" t="s">
        <v>238</v>
      </c>
      <c r="C194" s="18" t="s">
        <v>52</v>
      </c>
      <c r="D194" s="19">
        <v>2308.79</v>
      </c>
      <c r="E194" s="19">
        <v>6.64</v>
      </c>
      <c r="F194" s="19">
        <v>15330.37</v>
      </c>
      <c r="G194" s="28" t="s">
        <v>239</v>
      </c>
      <c r="H194" s="29">
        <v>5.95</v>
      </c>
      <c r="I194" s="29">
        <v>13737.3</v>
      </c>
      <c r="J194" s="19">
        <f t="shared" si="68"/>
        <v>0</v>
      </c>
      <c r="K194" s="19">
        <f t="shared" si="69"/>
        <v>-0.69</v>
      </c>
      <c r="L194" s="19">
        <f t="shared" si="70"/>
        <v>-1593.07</v>
      </c>
      <c r="M194" s="14"/>
    </row>
    <row r="195" s="1" customFormat="1" ht="28" customHeight="1" spans="1:13">
      <c r="A195" s="16">
        <v>143</v>
      </c>
      <c r="B195" s="17" t="s">
        <v>240</v>
      </c>
      <c r="C195" s="18" t="s">
        <v>52</v>
      </c>
      <c r="D195" s="19">
        <v>977.75</v>
      </c>
      <c r="E195" s="19">
        <v>6.65</v>
      </c>
      <c r="F195" s="19">
        <v>6502.04</v>
      </c>
      <c r="G195" s="28" t="s">
        <v>241</v>
      </c>
      <c r="H195" s="29">
        <v>5.96</v>
      </c>
      <c r="I195" s="29">
        <v>5827.39</v>
      </c>
      <c r="J195" s="19">
        <f t="shared" si="68"/>
        <v>0</v>
      </c>
      <c r="K195" s="19">
        <f t="shared" si="69"/>
        <v>-0.69</v>
      </c>
      <c r="L195" s="19">
        <f t="shared" si="70"/>
        <v>-674.65</v>
      </c>
      <c r="M195" s="14"/>
    </row>
    <row r="196" s="1" customFormat="1" ht="28" customHeight="1" spans="1:13">
      <c r="A196" s="16">
        <v>144</v>
      </c>
      <c r="B196" s="17" t="s">
        <v>242</v>
      </c>
      <c r="C196" s="18" t="s">
        <v>52</v>
      </c>
      <c r="D196" s="19">
        <v>2734.01</v>
      </c>
      <c r="E196" s="19">
        <v>4.74</v>
      </c>
      <c r="F196" s="19">
        <v>12959.21</v>
      </c>
      <c r="G196" s="28" t="s">
        <v>243</v>
      </c>
      <c r="H196" s="29">
        <v>4.29</v>
      </c>
      <c r="I196" s="29">
        <v>11728.9</v>
      </c>
      <c r="J196" s="19">
        <f t="shared" si="68"/>
        <v>0</v>
      </c>
      <c r="K196" s="19">
        <f t="shared" si="69"/>
        <v>-0.45</v>
      </c>
      <c r="L196" s="19">
        <f t="shared" si="70"/>
        <v>-1230.31</v>
      </c>
      <c r="M196" s="14"/>
    </row>
    <row r="197" s="1" customFormat="1" ht="28" customHeight="1" spans="1:13">
      <c r="A197" s="16">
        <v>145</v>
      </c>
      <c r="B197" s="17" t="s">
        <v>244</v>
      </c>
      <c r="C197" s="18" t="s">
        <v>52</v>
      </c>
      <c r="D197" s="19">
        <v>314.66</v>
      </c>
      <c r="E197" s="19">
        <v>9.16</v>
      </c>
      <c r="F197" s="19">
        <v>2882.29</v>
      </c>
      <c r="G197" s="28" t="s">
        <v>245</v>
      </c>
      <c r="H197" s="29">
        <v>9.16</v>
      </c>
      <c r="I197" s="29">
        <v>2882.29</v>
      </c>
      <c r="J197" s="19">
        <f t="shared" si="68"/>
        <v>0</v>
      </c>
      <c r="K197" s="19">
        <f t="shared" si="69"/>
        <v>0</v>
      </c>
      <c r="L197" s="19">
        <f t="shared" si="70"/>
        <v>0</v>
      </c>
      <c r="M197" s="14"/>
    </row>
    <row r="198" s="1" customFormat="1" ht="28" customHeight="1" spans="1:13">
      <c r="A198" s="16">
        <v>146</v>
      </c>
      <c r="B198" s="17" t="s">
        <v>246</v>
      </c>
      <c r="C198" s="18" t="s">
        <v>25</v>
      </c>
      <c r="D198" s="19">
        <v>679.42</v>
      </c>
      <c r="E198" s="19">
        <v>0.48</v>
      </c>
      <c r="F198" s="19">
        <v>326.12</v>
      </c>
      <c r="G198" s="19">
        <v>0</v>
      </c>
      <c r="H198" s="19">
        <v>0</v>
      </c>
      <c r="I198" s="19">
        <v>0</v>
      </c>
      <c r="J198" s="19">
        <f t="shared" si="68"/>
        <v>-679.42</v>
      </c>
      <c r="K198" s="19">
        <f t="shared" si="69"/>
        <v>-0.48</v>
      </c>
      <c r="L198" s="19">
        <f t="shared" si="70"/>
        <v>-326.12</v>
      </c>
      <c r="M198" s="14"/>
    </row>
    <row r="199" s="1" customFormat="1" ht="28" customHeight="1" spans="1:13">
      <c r="A199" s="16"/>
      <c r="B199" s="15" t="s">
        <v>247</v>
      </c>
      <c r="C199" s="18"/>
      <c r="D199" s="19"/>
      <c r="E199" s="19"/>
      <c r="F199" s="13">
        <f>SUM(F200:F202)</f>
        <v>2855.12</v>
      </c>
      <c r="G199" s="26" t="s">
        <v>156</v>
      </c>
      <c r="H199" s="27" t="s">
        <v>156</v>
      </c>
      <c r="I199" s="13">
        <f>SUM(I200:I202)</f>
        <v>2832.73</v>
      </c>
      <c r="J199" s="19"/>
      <c r="K199" s="19"/>
      <c r="L199" s="13">
        <f t="shared" si="70"/>
        <v>-22.3899999999999</v>
      </c>
      <c r="M199" s="14"/>
    </row>
    <row r="200" s="1" customFormat="1" ht="28" customHeight="1" spans="1:13">
      <c r="A200" s="16">
        <v>147</v>
      </c>
      <c r="B200" s="17" t="s">
        <v>248</v>
      </c>
      <c r="C200" s="18" t="s">
        <v>158</v>
      </c>
      <c r="D200" s="19">
        <v>4</v>
      </c>
      <c r="E200" s="19">
        <v>99.11</v>
      </c>
      <c r="F200" s="19">
        <v>396.44</v>
      </c>
      <c r="G200" s="28" t="s">
        <v>177</v>
      </c>
      <c r="H200" s="29">
        <v>98.95</v>
      </c>
      <c r="I200" s="29">
        <v>395.8</v>
      </c>
      <c r="J200" s="19">
        <f>G200-D200</f>
        <v>0</v>
      </c>
      <c r="K200" s="19">
        <f>H200-E200</f>
        <v>-0.159999999999997</v>
      </c>
      <c r="L200" s="19">
        <f t="shared" si="70"/>
        <v>-0.639999999999986</v>
      </c>
      <c r="M200" s="14"/>
    </row>
    <row r="201" s="1" customFormat="1" ht="28" customHeight="1" spans="1:13">
      <c r="A201" s="16">
        <v>148</v>
      </c>
      <c r="B201" s="17" t="s">
        <v>249</v>
      </c>
      <c r="C201" s="18" t="s">
        <v>25</v>
      </c>
      <c r="D201" s="19">
        <v>57.22</v>
      </c>
      <c r="E201" s="19">
        <v>21.89</v>
      </c>
      <c r="F201" s="19">
        <v>1252.55</v>
      </c>
      <c r="G201" s="28" t="s">
        <v>250</v>
      </c>
      <c r="H201" s="29">
        <v>21.51</v>
      </c>
      <c r="I201" s="29">
        <v>1230.8</v>
      </c>
      <c r="J201" s="19">
        <f>G201-D201</f>
        <v>0</v>
      </c>
      <c r="K201" s="19">
        <f>H201-E201</f>
        <v>-0.379999999999999</v>
      </c>
      <c r="L201" s="19">
        <f t="shared" si="70"/>
        <v>-21.75</v>
      </c>
      <c r="M201" s="14"/>
    </row>
    <row r="202" s="1" customFormat="1" ht="28" customHeight="1" spans="1:13">
      <c r="A202" s="16">
        <v>149</v>
      </c>
      <c r="B202" s="17" t="s">
        <v>251</v>
      </c>
      <c r="C202" s="18" t="s">
        <v>193</v>
      </c>
      <c r="D202" s="19">
        <v>1</v>
      </c>
      <c r="E202" s="19">
        <v>1206.13</v>
      </c>
      <c r="F202" s="19">
        <v>1206.13</v>
      </c>
      <c r="G202" s="28" t="s">
        <v>159</v>
      </c>
      <c r="H202" s="29">
        <v>1206.13</v>
      </c>
      <c r="I202" s="29">
        <v>1206.13</v>
      </c>
      <c r="J202" s="19">
        <f>G202-D202</f>
        <v>0</v>
      </c>
      <c r="K202" s="19">
        <f>H202-E202</f>
        <v>0</v>
      </c>
      <c r="L202" s="19">
        <f t="shared" si="70"/>
        <v>0</v>
      </c>
      <c r="M202" s="14"/>
    </row>
    <row r="203" s="1" customFormat="1" ht="28" customHeight="1" spans="1:13">
      <c r="A203" s="16"/>
      <c r="B203" s="15" t="s">
        <v>252</v>
      </c>
      <c r="C203" s="18"/>
      <c r="D203" s="19"/>
      <c r="E203" s="19"/>
      <c r="F203" s="13">
        <f>SUM(F204:F232)</f>
        <v>123939.53</v>
      </c>
      <c r="G203" s="26" t="s">
        <v>156</v>
      </c>
      <c r="H203" s="27" t="s">
        <v>156</v>
      </c>
      <c r="I203" s="13">
        <f>SUM(I204:I232)</f>
        <v>121090.25</v>
      </c>
      <c r="J203" s="19"/>
      <c r="K203" s="19"/>
      <c r="L203" s="13">
        <f t="shared" si="70"/>
        <v>-2849.28</v>
      </c>
      <c r="M203" s="14"/>
    </row>
    <row r="204" s="1" customFormat="1" ht="28" customHeight="1" spans="1:13">
      <c r="A204" s="16">
        <v>150</v>
      </c>
      <c r="B204" s="17" t="s">
        <v>253</v>
      </c>
      <c r="C204" s="18" t="s">
        <v>158</v>
      </c>
      <c r="D204" s="19">
        <v>1</v>
      </c>
      <c r="E204" s="19">
        <v>2198.12</v>
      </c>
      <c r="F204" s="19">
        <v>2198.12</v>
      </c>
      <c r="G204" s="28" t="s">
        <v>159</v>
      </c>
      <c r="H204" s="29">
        <v>2198.12</v>
      </c>
      <c r="I204" s="29">
        <v>2198.12</v>
      </c>
      <c r="J204" s="19">
        <f>G204-D204</f>
        <v>0</v>
      </c>
      <c r="K204" s="19">
        <f>H204-E204</f>
        <v>0</v>
      </c>
      <c r="L204" s="19">
        <f t="shared" si="70"/>
        <v>0</v>
      </c>
      <c r="M204" s="14"/>
    </row>
    <row r="205" s="1" customFormat="1" ht="28" customHeight="1" spans="1:13">
      <c r="A205" s="16">
        <v>151</v>
      </c>
      <c r="B205" s="17" t="s">
        <v>254</v>
      </c>
      <c r="C205" s="18" t="s">
        <v>158</v>
      </c>
      <c r="D205" s="19">
        <v>4</v>
      </c>
      <c r="E205" s="19">
        <v>683.02</v>
      </c>
      <c r="F205" s="19">
        <v>2732.08</v>
      </c>
      <c r="G205" s="28" t="s">
        <v>177</v>
      </c>
      <c r="H205" s="29">
        <v>617.62</v>
      </c>
      <c r="I205" s="29">
        <v>2470.48</v>
      </c>
      <c r="J205" s="19">
        <f t="shared" ref="J205:J232" si="71">G205-D205</f>
        <v>0</v>
      </c>
      <c r="K205" s="19">
        <f t="shared" ref="K205:K232" si="72">H205-E205</f>
        <v>-65.4</v>
      </c>
      <c r="L205" s="19">
        <f t="shared" ref="L205:L234" si="73">I205-F205</f>
        <v>-261.6</v>
      </c>
      <c r="M205" s="14"/>
    </row>
    <row r="206" s="1" customFormat="1" ht="28" customHeight="1" spans="1:13">
      <c r="A206" s="16">
        <v>152</v>
      </c>
      <c r="B206" s="17" t="s">
        <v>255</v>
      </c>
      <c r="C206" s="18" t="s">
        <v>158</v>
      </c>
      <c r="D206" s="19">
        <v>1</v>
      </c>
      <c r="E206" s="19">
        <v>3256</v>
      </c>
      <c r="F206" s="19">
        <v>3256</v>
      </c>
      <c r="G206" s="28" t="s">
        <v>159</v>
      </c>
      <c r="H206" s="29">
        <v>2929</v>
      </c>
      <c r="I206" s="29">
        <v>2929</v>
      </c>
      <c r="J206" s="19">
        <f t="shared" si="71"/>
        <v>0</v>
      </c>
      <c r="K206" s="19">
        <f t="shared" si="72"/>
        <v>-327</v>
      </c>
      <c r="L206" s="19">
        <f t="shared" si="73"/>
        <v>-327</v>
      </c>
      <c r="M206" s="14"/>
    </row>
    <row r="207" s="1" customFormat="1" ht="28" customHeight="1" spans="1:13">
      <c r="A207" s="16">
        <v>153</v>
      </c>
      <c r="B207" s="17" t="s">
        <v>256</v>
      </c>
      <c r="C207" s="18" t="s">
        <v>172</v>
      </c>
      <c r="D207" s="19">
        <v>1</v>
      </c>
      <c r="E207" s="19">
        <v>11673.62</v>
      </c>
      <c r="F207" s="19">
        <v>11673.62</v>
      </c>
      <c r="G207" s="28" t="s">
        <v>159</v>
      </c>
      <c r="H207" s="29">
        <v>11237.62</v>
      </c>
      <c r="I207" s="29">
        <v>11237.62</v>
      </c>
      <c r="J207" s="19">
        <f t="shared" si="71"/>
        <v>0</v>
      </c>
      <c r="K207" s="19">
        <f t="shared" si="72"/>
        <v>-436</v>
      </c>
      <c r="L207" s="19">
        <f t="shared" si="73"/>
        <v>-436</v>
      </c>
      <c r="M207" s="14"/>
    </row>
    <row r="208" s="1" customFormat="1" ht="28" customHeight="1" spans="1:13">
      <c r="A208" s="16">
        <v>154</v>
      </c>
      <c r="B208" s="17" t="s">
        <v>257</v>
      </c>
      <c r="C208" s="18" t="s">
        <v>158</v>
      </c>
      <c r="D208" s="19">
        <v>4</v>
      </c>
      <c r="E208" s="19">
        <v>2005.92</v>
      </c>
      <c r="F208" s="19">
        <v>8023.68</v>
      </c>
      <c r="G208" s="28" t="s">
        <v>177</v>
      </c>
      <c r="H208" s="29">
        <v>1842.42</v>
      </c>
      <c r="I208" s="29">
        <v>7369.68</v>
      </c>
      <c r="J208" s="19">
        <f t="shared" si="71"/>
        <v>0</v>
      </c>
      <c r="K208" s="19">
        <f t="shared" si="72"/>
        <v>-163.5</v>
      </c>
      <c r="L208" s="19">
        <f t="shared" si="73"/>
        <v>-654</v>
      </c>
      <c r="M208" s="14"/>
    </row>
    <row r="209" s="1" customFormat="1" ht="28" customHeight="1" spans="1:13">
      <c r="A209" s="16">
        <v>155</v>
      </c>
      <c r="B209" s="17" t="s">
        <v>258</v>
      </c>
      <c r="C209" s="18" t="s">
        <v>104</v>
      </c>
      <c r="D209" s="19">
        <v>13</v>
      </c>
      <c r="E209" s="19">
        <v>37.66</v>
      </c>
      <c r="F209" s="19">
        <v>489.58</v>
      </c>
      <c r="G209" s="28" t="s">
        <v>259</v>
      </c>
      <c r="H209" s="29">
        <v>37.66</v>
      </c>
      <c r="I209" s="29">
        <v>489.58</v>
      </c>
      <c r="J209" s="19">
        <f t="shared" si="71"/>
        <v>0</v>
      </c>
      <c r="K209" s="19">
        <f t="shared" si="72"/>
        <v>0</v>
      </c>
      <c r="L209" s="19">
        <f t="shared" si="73"/>
        <v>0</v>
      </c>
      <c r="M209" s="14"/>
    </row>
    <row r="210" s="1" customFormat="1" ht="28" customHeight="1" spans="1:13">
      <c r="A210" s="16">
        <v>156</v>
      </c>
      <c r="B210" s="17" t="s">
        <v>260</v>
      </c>
      <c r="C210" s="18" t="s">
        <v>104</v>
      </c>
      <c r="D210" s="19">
        <v>7</v>
      </c>
      <c r="E210" s="19">
        <v>45.79</v>
      </c>
      <c r="F210" s="19">
        <v>320.53</v>
      </c>
      <c r="G210" s="28" t="s">
        <v>261</v>
      </c>
      <c r="H210" s="29">
        <v>45.79</v>
      </c>
      <c r="I210" s="29">
        <v>320.53</v>
      </c>
      <c r="J210" s="19">
        <f t="shared" si="71"/>
        <v>0</v>
      </c>
      <c r="K210" s="19">
        <f t="shared" si="72"/>
        <v>0</v>
      </c>
      <c r="L210" s="19">
        <f t="shared" si="73"/>
        <v>0</v>
      </c>
      <c r="M210" s="14"/>
    </row>
    <row r="211" s="1" customFormat="1" ht="28" customHeight="1" spans="1:13">
      <c r="A211" s="16">
        <v>157</v>
      </c>
      <c r="B211" s="17" t="s">
        <v>262</v>
      </c>
      <c r="C211" s="18" t="s">
        <v>158</v>
      </c>
      <c r="D211" s="19">
        <v>22</v>
      </c>
      <c r="E211" s="19">
        <v>705.66</v>
      </c>
      <c r="F211" s="19">
        <v>15524.52</v>
      </c>
      <c r="G211" s="28" t="s">
        <v>173</v>
      </c>
      <c r="H211" s="29">
        <v>672.96</v>
      </c>
      <c r="I211" s="29">
        <v>14805.12</v>
      </c>
      <c r="J211" s="19">
        <f t="shared" si="71"/>
        <v>0</v>
      </c>
      <c r="K211" s="19">
        <f t="shared" si="72"/>
        <v>-32.6999999999999</v>
      </c>
      <c r="L211" s="19">
        <f t="shared" si="73"/>
        <v>-719.4</v>
      </c>
      <c r="M211" s="14"/>
    </row>
    <row r="212" s="1" customFormat="1" ht="28" customHeight="1" spans="1:13">
      <c r="A212" s="16">
        <v>158</v>
      </c>
      <c r="B212" s="17" t="s">
        <v>263</v>
      </c>
      <c r="C212" s="18" t="s">
        <v>264</v>
      </c>
      <c r="D212" s="19">
        <v>12</v>
      </c>
      <c r="E212" s="19">
        <v>255.34</v>
      </c>
      <c r="F212" s="19">
        <v>3064.08</v>
      </c>
      <c r="G212" s="28" t="s">
        <v>265</v>
      </c>
      <c r="H212" s="29">
        <v>255.34</v>
      </c>
      <c r="I212" s="29">
        <v>3064.08</v>
      </c>
      <c r="J212" s="19">
        <f t="shared" si="71"/>
        <v>0</v>
      </c>
      <c r="K212" s="19">
        <f t="shared" si="72"/>
        <v>0</v>
      </c>
      <c r="L212" s="19">
        <f t="shared" si="73"/>
        <v>0</v>
      </c>
      <c r="M212" s="14"/>
    </row>
    <row r="213" s="1" customFormat="1" ht="28" customHeight="1" spans="1:13">
      <c r="A213" s="16">
        <v>159</v>
      </c>
      <c r="B213" s="17" t="s">
        <v>266</v>
      </c>
      <c r="C213" s="18" t="s">
        <v>52</v>
      </c>
      <c r="D213" s="19">
        <v>127.41</v>
      </c>
      <c r="E213" s="19">
        <v>23.74</v>
      </c>
      <c r="F213" s="19">
        <v>3024.71</v>
      </c>
      <c r="G213" s="28" t="s">
        <v>267</v>
      </c>
      <c r="H213" s="29">
        <v>23.77</v>
      </c>
      <c r="I213" s="29">
        <v>3028.54</v>
      </c>
      <c r="J213" s="19">
        <f t="shared" si="71"/>
        <v>0</v>
      </c>
      <c r="K213" s="19">
        <f t="shared" si="72"/>
        <v>0.0300000000000011</v>
      </c>
      <c r="L213" s="19">
        <f t="shared" si="73"/>
        <v>3.82999999999993</v>
      </c>
      <c r="M213" s="14"/>
    </row>
    <row r="214" s="1" customFormat="1" ht="28" customHeight="1" spans="1:13">
      <c r="A214" s="16">
        <v>160</v>
      </c>
      <c r="B214" s="17" t="s">
        <v>268</v>
      </c>
      <c r="C214" s="18" t="s">
        <v>52</v>
      </c>
      <c r="D214" s="19">
        <v>141.71</v>
      </c>
      <c r="E214" s="19">
        <v>22.37</v>
      </c>
      <c r="F214" s="19">
        <v>3170.05</v>
      </c>
      <c r="G214" s="28" t="s">
        <v>269</v>
      </c>
      <c r="H214" s="29">
        <v>22.43</v>
      </c>
      <c r="I214" s="29">
        <v>3178.56</v>
      </c>
      <c r="J214" s="19">
        <f t="shared" si="71"/>
        <v>0</v>
      </c>
      <c r="K214" s="19">
        <f t="shared" si="72"/>
        <v>0.0599999999999987</v>
      </c>
      <c r="L214" s="19">
        <f t="shared" si="73"/>
        <v>8.50999999999976</v>
      </c>
      <c r="M214" s="14"/>
    </row>
    <row r="215" s="1" customFormat="1" ht="28" customHeight="1" spans="1:13">
      <c r="A215" s="16">
        <v>161</v>
      </c>
      <c r="B215" s="17" t="s">
        <v>270</v>
      </c>
      <c r="C215" s="18" t="s">
        <v>52</v>
      </c>
      <c r="D215" s="19">
        <v>98.12</v>
      </c>
      <c r="E215" s="19">
        <v>28.12</v>
      </c>
      <c r="F215" s="19">
        <v>2759.13</v>
      </c>
      <c r="G215" s="28" t="s">
        <v>271</v>
      </c>
      <c r="H215" s="29">
        <v>28.18</v>
      </c>
      <c r="I215" s="29">
        <v>2765.02</v>
      </c>
      <c r="J215" s="19">
        <f t="shared" si="71"/>
        <v>0</v>
      </c>
      <c r="K215" s="19">
        <f t="shared" si="72"/>
        <v>0.0599999999999987</v>
      </c>
      <c r="L215" s="19">
        <f t="shared" si="73"/>
        <v>5.88999999999987</v>
      </c>
      <c r="M215" s="14"/>
    </row>
    <row r="216" s="1" customFormat="1" ht="28" customHeight="1" spans="1:13">
      <c r="A216" s="16">
        <v>162</v>
      </c>
      <c r="B216" s="17" t="s">
        <v>272</v>
      </c>
      <c r="C216" s="18" t="s">
        <v>52</v>
      </c>
      <c r="D216" s="19">
        <v>1068.8</v>
      </c>
      <c r="E216" s="19">
        <v>5.06</v>
      </c>
      <c r="F216" s="19">
        <v>5408.13</v>
      </c>
      <c r="G216" s="28" t="s">
        <v>273</v>
      </c>
      <c r="H216" s="29">
        <v>5.06</v>
      </c>
      <c r="I216" s="29">
        <v>5408.13</v>
      </c>
      <c r="J216" s="19">
        <f t="shared" si="71"/>
        <v>0</v>
      </c>
      <c r="K216" s="19">
        <f t="shared" si="72"/>
        <v>0</v>
      </c>
      <c r="L216" s="19">
        <f t="shared" si="73"/>
        <v>0</v>
      </c>
      <c r="M216" s="14"/>
    </row>
    <row r="217" s="1" customFormat="1" ht="28" customHeight="1" spans="1:13">
      <c r="A217" s="16">
        <v>163</v>
      </c>
      <c r="B217" s="17" t="s">
        <v>274</v>
      </c>
      <c r="C217" s="18" t="s">
        <v>52</v>
      </c>
      <c r="D217" s="19">
        <v>393.52</v>
      </c>
      <c r="E217" s="19">
        <v>4.72</v>
      </c>
      <c r="F217" s="19">
        <v>1857.41</v>
      </c>
      <c r="G217" s="28" t="s">
        <v>275</v>
      </c>
      <c r="H217" s="29">
        <v>4.72</v>
      </c>
      <c r="I217" s="29">
        <v>1857.41</v>
      </c>
      <c r="J217" s="19">
        <f t="shared" si="71"/>
        <v>0</v>
      </c>
      <c r="K217" s="19">
        <f t="shared" si="72"/>
        <v>0</v>
      </c>
      <c r="L217" s="19">
        <f t="shared" si="73"/>
        <v>0</v>
      </c>
      <c r="M217" s="14"/>
    </row>
    <row r="218" s="1" customFormat="1" ht="28" customHeight="1" spans="1:13">
      <c r="A218" s="16">
        <v>164</v>
      </c>
      <c r="B218" s="17" t="s">
        <v>276</v>
      </c>
      <c r="C218" s="18" t="s">
        <v>52</v>
      </c>
      <c r="D218" s="19">
        <v>77.51</v>
      </c>
      <c r="E218" s="19">
        <v>6.92</v>
      </c>
      <c r="F218" s="19">
        <v>536.37</v>
      </c>
      <c r="G218" s="28" t="s">
        <v>277</v>
      </c>
      <c r="H218" s="29">
        <v>6.92</v>
      </c>
      <c r="I218" s="29">
        <v>536.37</v>
      </c>
      <c r="J218" s="19">
        <f t="shared" si="71"/>
        <v>0</v>
      </c>
      <c r="K218" s="19">
        <f t="shared" si="72"/>
        <v>0</v>
      </c>
      <c r="L218" s="19">
        <f t="shared" si="73"/>
        <v>0</v>
      </c>
      <c r="M218" s="14"/>
    </row>
    <row r="219" s="1" customFormat="1" ht="28" customHeight="1" spans="1:13">
      <c r="A219" s="16">
        <v>165</v>
      </c>
      <c r="B219" s="17" t="s">
        <v>278</v>
      </c>
      <c r="C219" s="18" t="s">
        <v>52</v>
      </c>
      <c r="D219" s="19">
        <v>104.72</v>
      </c>
      <c r="E219" s="19">
        <v>6.32</v>
      </c>
      <c r="F219" s="19">
        <v>661.83</v>
      </c>
      <c r="G219" s="28" t="s">
        <v>279</v>
      </c>
      <c r="H219" s="29">
        <v>6.32</v>
      </c>
      <c r="I219" s="29">
        <v>661.83</v>
      </c>
      <c r="J219" s="19">
        <f t="shared" si="71"/>
        <v>0</v>
      </c>
      <c r="K219" s="19">
        <f t="shared" si="72"/>
        <v>0</v>
      </c>
      <c r="L219" s="19">
        <f t="shared" si="73"/>
        <v>0</v>
      </c>
      <c r="M219" s="14"/>
    </row>
    <row r="220" s="1" customFormat="1" ht="28" customHeight="1" spans="1:13">
      <c r="A220" s="16">
        <v>166</v>
      </c>
      <c r="B220" s="17" t="s">
        <v>280</v>
      </c>
      <c r="C220" s="18" t="s">
        <v>52</v>
      </c>
      <c r="D220" s="19">
        <v>626.79</v>
      </c>
      <c r="E220" s="19">
        <v>6.92</v>
      </c>
      <c r="F220" s="19">
        <v>4337.39</v>
      </c>
      <c r="G220" s="28" t="s">
        <v>281</v>
      </c>
      <c r="H220" s="29">
        <v>6.92</v>
      </c>
      <c r="I220" s="29">
        <v>4337.39</v>
      </c>
      <c r="J220" s="19">
        <f t="shared" si="71"/>
        <v>0</v>
      </c>
      <c r="K220" s="19">
        <f t="shared" si="72"/>
        <v>0</v>
      </c>
      <c r="L220" s="19">
        <f t="shared" si="73"/>
        <v>0</v>
      </c>
      <c r="M220" s="14"/>
    </row>
    <row r="221" s="1" customFormat="1" ht="28" customHeight="1" spans="1:13">
      <c r="A221" s="16">
        <v>167</v>
      </c>
      <c r="B221" s="17" t="s">
        <v>282</v>
      </c>
      <c r="C221" s="18" t="s">
        <v>52</v>
      </c>
      <c r="D221" s="19">
        <v>162.61</v>
      </c>
      <c r="E221" s="19">
        <v>6.32</v>
      </c>
      <c r="F221" s="19">
        <v>1027.7</v>
      </c>
      <c r="G221" s="28" t="s">
        <v>283</v>
      </c>
      <c r="H221" s="29">
        <v>6.32</v>
      </c>
      <c r="I221" s="29">
        <v>1027.7</v>
      </c>
      <c r="J221" s="19">
        <f t="shared" si="71"/>
        <v>0</v>
      </c>
      <c r="K221" s="19">
        <f t="shared" si="72"/>
        <v>0</v>
      </c>
      <c r="L221" s="19">
        <f t="shared" si="73"/>
        <v>0</v>
      </c>
      <c r="M221" s="14"/>
    </row>
    <row r="222" s="1" customFormat="1" ht="28" customHeight="1" spans="1:13">
      <c r="A222" s="16">
        <v>168</v>
      </c>
      <c r="B222" s="17" t="s">
        <v>284</v>
      </c>
      <c r="C222" s="18" t="s">
        <v>52</v>
      </c>
      <c r="D222" s="19">
        <v>61.6</v>
      </c>
      <c r="E222" s="19">
        <v>8.52</v>
      </c>
      <c r="F222" s="19">
        <v>524.83</v>
      </c>
      <c r="G222" s="28" t="s">
        <v>285</v>
      </c>
      <c r="H222" s="29">
        <v>8.52</v>
      </c>
      <c r="I222" s="29">
        <v>524.83</v>
      </c>
      <c r="J222" s="19">
        <f t="shared" si="71"/>
        <v>0</v>
      </c>
      <c r="K222" s="19">
        <f t="shared" si="72"/>
        <v>0</v>
      </c>
      <c r="L222" s="19">
        <f t="shared" si="73"/>
        <v>0</v>
      </c>
      <c r="M222" s="14"/>
    </row>
    <row r="223" s="1" customFormat="1" ht="28" customHeight="1" spans="1:13">
      <c r="A223" s="16">
        <v>169</v>
      </c>
      <c r="B223" s="17" t="s">
        <v>286</v>
      </c>
      <c r="C223" s="18" t="s">
        <v>287</v>
      </c>
      <c r="D223" s="19">
        <v>20</v>
      </c>
      <c r="E223" s="19">
        <v>12.62</v>
      </c>
      <c r="F223" s="19">
        <v>252.4</v>
      </c>
      <c r="G223" s="28" t="s">
        <v>288</v>
      </c>
      <c r="H223" s="29">
        <v>12.62</v>
      </c>
      <c r="I223" s="29">
        <v>252.4</v>
      </c>
      <c r="J223" s="19">
        <f t="shared" si="71"/>
        <v>0</v>
      </c>
      <c r="K223" s="19">
        <f t="shared" si="72"/>
        <v>0</v>
      </c>
      <c r="L223" s="19">
        <f t="shared" si="73"/>
        <v>0</v>
      </c>
      <c r="M223" s="14"/>
    </row>
    <row r="224" s="1" customFormat="1" ht="28" customHeight="1" spans="1:13">
      <c r="A224" s="16">
        <v>170</v>
      </c>
      <c r="B224" s="17" t="s">
        <v>289</v>
      </c>
      <c r="C224" s="18" t="s">
        <v>193</v>
      </c>
      <c r="D224" s="19">
        <v>1</v>
      </c>
      <c r="E224" s="19">
        <v>784.13</v>
      </c>
      <c r="F224" s="19">
        <v>784.13</v>
      </c>
      <c r="G224" s="28" t="s">
        <v>159</v>
      </c>
      <c r="H224" s="29">
        <v>784.13</v>
      </c>
      <c r="I224" s="29">
        <v>784.13</v>
      </c>
      <c r="J224" s="19">
        <f t="shared" si="71"/>
        <v>0</v>
      </c>
      <c r="K224" s="19">
        <f t="shared" si="72"/>
        <v>0</v>
      </c>
      <c r="L224" s="19">
        <f t="shared" si="73"/>
        <v>0</v>
      </c>
      <c r="M224" s="14"/>
    </row>
    <row r="225" s="1" customFormat="1" ht="28" customHeight="1" spans="1:13">
      <c r="A225" s="16">
        <v>171</v>
      </c>
      <c r="B225" s="17" t="s">
        <v>290</v>
      </c>
      <c r="C225" s="18" t="s">
        <v>193</v>
      </c>
      <c r="D225" s="19">
        <v>1</v>
      </c>
      <c r="E225" s="19">
        <v>19434.04</v>
      </c>
      <c r="F225" s="19">
        <v>19434.04</v>
      </c>
      <c r="G225" s="28" t="s">
        <v>159</v>
      </c>
      <c r="H225" s="29">
        <v>19434.04</v>
      </c>
      <c r="I225" s="29">
        <v>19434.04</v>
      </c>
      <c r="J225" s="19">
        <f t="shared" si="71"/>
        <v>0</v>
      </c>
      <c r="K225" s="19">
        <f t="shared" si="72"/>
        <v>0</v>
      </c>
      <c r="L225" s="19">
        <f t="shared" si="73"/>
        <v>0</v>
      </c>
      <c r="M225" s="14"/>
    </row>
    <row r="226" s="1" customFormat="1" ht="28" customHeight="1" spans="1:13">
      <c r="A226" s="16">
        <v>172</v>
      </c>
      <c r="B226" s="17" t="s">
        <v>291</v>
      </c>
      <c r="C226" s="18" t="s">
        <v>193</v>
      </c>
      <c r="D226" s="19">
        <v>1</v>
      </c>
      <c r="E226" s="19">
        <v>7974.42</v>
      </c>
      <c r="F226" s="19">
        <v>7974.42</v>
      </c>
      <c r="G226" s="28" t="s">
        <v>159</v>
      </c>
      <c r="H226" s="29">
        <v>7974.42</v>
      </c>
      <c r="I226" s="29">
        <v>7974.42</v>
      </c>
      <c r="J226" s="19">
        <f t="shared" si="71"/>
        <v>0</v>
      </c>
      <c r="K226" s="19">
        <f t="shared" si="72"/>
        <v>0</v>
      </c>
      <c r="L226" s="19">
        <f t="shared" si="73"/>
        <v>0</v>
      </c>
      <c r="M226" s="14"/>
    </row>
    <row r="227" s="1" customFormat="1" ht="28" customHeight="1" spans="1:13">
      <c r="A227" s="16">
        <v>173</v>
      </c>
      <c r="B227" s="17" t="s">
        <v>292</v>
      </c>
      <c r="C227" s="18" t="s">
        <v>52</v>
      </c>
      <c r="D227" s="19">
        <v>166.75</v>
      </c>
      <c r="E227" s="19">
        <v>117.14</v>
      </c>
      <c r="F227" s="19">
        <v>19533.1</v>
      </c>
      <c r="G227" s="28" t="s">
        <v>293</v>
      </c>
      <c r="H227" s="29">
        <v>117.12</v>
      </c>
      <c r="I227" s="29">
        <v>19529.76</v>
      </c>
      <c r="J227" s="19">
        <f t="shared" si="71"/>
        <v>0</v>
      </c>
      <c r="K227" s="19">
        <f t="shared" si="72"/>
        <v>-0.019999999999996</v>
      </c>
      <c r="L227" s="19">
        <f t="shared" si="73"/>
        <v>-3.34000000000015</v>
      </c>
      <c r="M227" s="14"/>
    </row>
    <row r="228" s="1" customFormat="1" ht="28" customHeight="1" spans="1:13">
      <c r="A228" s="16">
        <v>174</v>
      </c>
      <c r="B228" s="17" t="s">
        <v>294</v>
      </c>
      <c r="C228" s="18" t="s">
        <v>215</v>
      </c>
      <c r="D228" s="19">
        <v>204.06</v>
      </c>
      <c r="E228" s="19">
        <v>20</v>
      </c>
      <c r="F228" s="19">
        <v>4081.2</v>
      </c>
      <c r="G228" s="28" t="s">
        <v>295</v>
      </c>
      <c r="H228" s="29">
        <v>20</v>
      </c>
      <c r="I228" s="29">
        <v>3673.2</v>
      </c>
      <c r="J228" s="19">
        <f t="shared" si="71"/>
        <v>-20.4</v>
      </c>
      <c r="K228" s="19">
        <f t="shared" si="72"/>
        <v>0</v>
      </c>
      <c r="L228" s="19">
        <f t="shared" si="73"/>
        <v>-408</v>
      </c>
      <c r="M228" s="14"/>
    </row>
    <row r="229" s="1" customFormat="1" ht="28" customHeight="1" spans="1:13">
      <c r="A229" s="16">
        <v>175</v>
      </c>
      <c r="B229" s="17" t="s">
        <v>217</v>
      </c>
      <c r="C229" s="18" t="s">
        <v>215</v>
      </c>
      <c r="D229" s="19">
        <v>204.06</v>
      </c>
      <c r="E229" s="19">
        <v>2.74</v>
      </c>
      <c r="F229" s="19">
        <v>559.12</v>
      </c>
      <c r="G229" s="28" t="s">
        <v>295</v>
      </c>
      <c r="H229" s="29">
        <v>2.72</v>
      </c>
      <c r="I229" s="29">
        <v>499.56</v>
      </c>
      <c r="J229" s="19">
        <f t="shared" si="71"/>
        <v>-20.4</v>
      </c>
      <c r="K229" s="19">
        <f t="shared" si="72"/>
        <v>-0.02</v>
      </c>
      <c r="L229" s="19">
        <f t="shared" si="73"/>
        <v>-59.56</v>
      </c>
      <c r="M229" s="14"/>
    </row>
    <row r="230" s="1" customFormat="1" ht="28" customHeight="1" spans="1:13">
      <c r="A230" s="16">
        <v>176</v>
      </c>
      <c r="B230" s="17" t="s">
        <v>296</v>
      </c>
      <c r="C230" s="18" t="s">
        <v>52</v>
      </c>
      <c r="D230" s="19">
        <v>17.34</v>
      </c>
      <c r="E230" s="19">
        <v>32.13</v>
      </c>
      <c r="F230" s="19">
        <v>557.13</v>
      </c>
      <c r="G230" s="28" t="s">
        <v>297</v>
      </c>
      <c r="H230" s="29">
        <v>32.21</v>
      </c>
      <c r="I230" s="29">
        <v>558.52</v>
      </c>
      <c r="J230" s="19">
        <f t="shared" si="71"/>
        <v>0</v>
      </c>
      <c r="K230" s="19">
        <f t="shared" si="72"/>
        <v>0.0799999999999983</v>
      </c>
      <c r="L230" s="19">
        <f t="shared" si="73"/>
        <v>1.38999999999999</v>
      </c>
      <c r="M230" s="14"/>
    </row>
    <row r="231" s="1" customFormat="1" ht="28" customHeight="1" spans="1:13">
      <c r="A231" s="16">
        <v>177</v>
      </c>
      <c r="B231" s="17" t="s">
        <v>298</v>
      </c>
      <c r="C231" s="18" t="s">
        <v>20</v>
      </c>
      <c r="D231" s="19">
        <v>1.74</v>
      </c>
      <c r="E231" s="19">
        <v>85.5</v>
      </c>
      <c r="F231" s="19">
        <v>148.77</v>
      </c>
      <c r="G231" s="28" t="s">
        <v>299</v>
      </c>
      <c r="H231" s="29">
        <v>85.5</v>
      </c>
      <c r="I231" s="29">
        <v>148.77</v>
      </c>
      <c r="J231" s="19">
        <f t="shared" si="71"/>
        <v>0</v>
      </c>
      <c r="K231" s="19">
        <f t="shared" si="72"/>
        <v>0</v>
      </c>
      <c r="L231" s="19">
        <f t="shared" si="73"/>
        <v>0</v>
      </c>
      <c r="M231" s="14"/>
    </row>
    <row r="232" s="1" customFormat="1" ht="28" customHeight="1" spans="1:13">
      <c r="A232" s="16">
        <v>178</v>
      </c>
      <c r="B232" s="17" t="s">
        <v>300</v>
      </c>
      <c r="C232" s="18" t="s">
        <v>20</v>
      </c>
      <c r="D232" s="19">
        <v>1.74</v>
      </c>
      <c r="E232" s="19">
        <v>14.63</v>
      </c>
      <c r="F232" s="19">
        <v>25.46</v>
      </c>
      <c r="G232" s="28" t="s">
        <v>299</v>
      </c>
      <c r="H232" s="29">
        <v>14.63</v>
      </c>
      <c r="I232" s="29">
        <v>25.46</v>
      </c>
      <c r="J232" s="19">
        <f t="shared" si="71"/>
        <v>0</v>
      </c>
      <c r="K232" s="19">
        <f t="shared" si="72"/>
        <v>0</v>
      </c>
      <c r="L232" s="19">
        <f t="shared" si="73"/>
        <v>0</v>
      </c>
      <c r="M232" s="14"/>
    </row>
    <row r="233" s="1" customFormat="1" ht="28" customHeight="1" spans="1:13">
      <c r="A233" s="16"/>
      <c r="B233" s="15" t="s">
        <v>301</v>
      </c>
      <c r="C233" s="18"/>
      <c r="D233" s="19"/>
      <c r="E233" s="19"/>
      <c r="F233" s="13">
        <f>SUM(F234:F270)</f>
        <v>25122.76</v>
      </c>
      <c r="G233" s="26" t="s">
        <v>156</v>
      </c>
      <c r="H233" s="27" t="s">
        <v>156</v>
      </c>
      <c r="I233" s="13">
        <f>SUM(I234:I270)</f>
        <v>23971.58</v>
      </c>
      <c r="J233" s="19"/>
      <c r="K233" s="19"/>
      <c r="L233" s="13">
        <f t="shared" si="73"/>
        <v>-1151.18</v>
      </c>
      <c r="M233" s="14"/>
    </row>
    <row r="234" s="1" customFormat="1" ht="28" customHeight="1" spans="1:13">
      <c r="A234" s="16">
        <v>179</v>
      </c>
      <c r="B234" s="17" t="s">
        <v>302</v>
      </c>
      <c r="C234" s="18" t="s">
        <v>52</v>
      </c>
      <c r="D234" s="19">
        <v>27</v>
      </c>
      <c r="E234" s="19">
        <v>78.44</v>
      </c>
      <c r="F234" s="19">
        <v>2117.88</v>
      </c>
      <c r="G234" s="28" t="s">
        <v>303</v>
      </c>
      <c r="H234" s="29">
        <v>78.44</v>
      </c>
      <c r="I234" s="29">
        <v>2117.88</v>
      </c>
      <c r="J234" s="19">
        <f>G234-D234</f>
        <v>0</v>
      </c>
      <c r="K234" s="19">
        <f>H234-E234</f>
        <v>0</v>
      </c>
      <c r="L234" s="19">
        <f t="shared" si="73"/>
        <v>0</v>
      </c>
      <c r="M234" s="14"/>
    </row>
    <row r="235" s="1" customFormat="1" ht="28" customHeight="1" spans="1:13">
      <c r="A235" s="16">
        <v>180</v>
      </c>
      <c r="B235" s="17" t="s">
        <v>304</v>
      </c>
      <c r="C235" s="18" t="s">
        <v>52</v>
      </c>
      <c r="D235" s="19">
        <v>8.15</v>
      </c>
      <c r="E235" s="19">
        <v>178.95</v>
      </c>
      <c r="F235" s="19">
        <v>1458.44</v>
      </c>
      <c r="G235" s="28" t="s">
        <v>305</v>
      </c>
      <c r="H235" s="29">
        <v>148.43</v>
      </c>
      <c r="I235" s="29">
        <v>1209.7</v>
      </c>
      <c r="J235" s="19">
        <f t="shared" ref="J235:J266" si="74">G235-D235</f>
        <v>0</v>
      </c>
      <c r="K235" s="19">
        <f t="shared" ref="K235:K266" si="75">H235-E235</f>
        <v>-30.52</v>
      </c>
      <c r="L235" s="19">
        <f t="shared" ref="L235:L266" si="76">I235-F235</f>
        <v>-248.74</v>
      </c>
      <c r="M235" s="14"/>
    </row>
    <row r="236" s="1" customFormat="1" ht="28" customHeight="1" spans="1:13">
      <c r="A236" s="16">
        <v>181</v>
      </c>
      <c r="B236" s="17" t="s">
        <v>306</v>
      </c>
      <c r="C236" s="18" t="s">
        <v>52</v>
      </c>
      <c r="D236" s="19">
        <v>15.6</v>
      </c>
      <c r="E236" s="19">
        <v>157.37</v>
      </c>
      <c r="F236" s="19">
        <v>2454.97</v>
      </c>
      <c r="G236" s="28" t="s">
        <v>307</v>
      </c>
      <c r="H236" s="29">
        <v>128.73</v>
      </c>
      <c r="I236" s="29">
        <v>2008.19</v>
      </c>
      <c r="J236" s="19">
        <f t="shared" si="74"/>
        <v>0</v>
      </c>
      <c r="K236" s="19">
        <f t="shared" si="75"/>
        <v>-28.64</v>
      </c>
      <c r="L236" s="19">
        <f t="shared" si="76"/>
        <v>-446.78</v>
      </c>
      <c r="M236" s="14"/>
    </row>
    <row r="237" s="1" customFormat="1" ht="28" customHeight="1" spans="1:13">
      <c r="A237" s="16">
        <v>182</v>
      </c>
      <c r="B237" s="17" t="s">
        <v>308</v>
      </c>
      <c r="C237" s="18" t="s">
        <v>52</v>
      </c>
      <c r="D237" s="19">
        <v>0.8</v>
      </c>
      <c r="E237" s="19">
        <v>130.24</v>
      </c>
      <c r="F237" s="19">
        <v>104.19</v>
      </c>
      <c r="G237" s="28" t="s">
        <v>309</v>
      </c>
      <c r="H237" s="29">
        <v>111.79</v>
      </c>
      <c r="I237" s="29">
        <v>89.43</v>
      </c>
      <c r="J237" s="19">
        <f t="shared" si="74"/>
        <v>0</v>
      </c>
      <c r="K237" s="19">
        <f t="shared" si="75"/>
        <v>-18.45</v>
      </c>
      <c r="L237" s="19">
        <f t="shared" si="76"/>
        <v>-14.76</v>
      </c>
      <c r="M237" s="14"/>
    </row>
    <row r="238" s="1" customFormat="1" ht="28" customHeight="1" spans="1:13">
      <c r="A238" s="16">
        <v>183</v>
      </c>
      <c r="B238" s="17" t="s">
        <v>310</v>
      </c>
      <c r="C238" s="18" t="s">
        <v>52</v>
      </c>
      <c r="D238" s="19">
        <v>0.92</v>
      </c>
      <c r="E238" s="19">
        <v>94.29</v>
      </c>
      <c r="F238" s="19">
        <v>86.75</v>
      </c>
      <c r="G238" s="28" t="s">
        <v>311</v>
      </c>
      <c r="H238" s="29">
        <v>94.29</v>
      </c>
      <c r="I238" s="29">
        <v>86.75</v>
      </c>
      <c r="J238" s="19">
        <f t="shared" si="74"/>
        <v>0</v>
      </c>
      <c r="K238" s="19">
        <f t="shared" si="75"/>
        <v>0</v>
      </c>
      <c r="L238" s="19">
        <f t="shared" si="76"/>
        <v>0</v>
      </c>
      <c r="M238" s="14"/>
    </row>
    <row r="239" s="1" customFormat="1" ht="28" customHeight="1" spans="1:13">
      <c r="A239" s="16">
        <v>184</v>
      </c>
      <c r="B239" s="17" t="s">
        <v>312</v>
      </c>
      <c r="C239" s="18" t="s">
        <v>52</v>
      </c>
      <c r="D239" s="19">
        <v>5.8</v>
      </c>
      <c r="E239" s="19">
        <v>64.11</v>
      </c>
      <c r="F239" s="19">
        <v>371.84</v>
      </c>
      <c r="G239" s="28" t="s">
        <v>219</v>
      </c>
      <c r="H239" s="29">
        <v>64.11</v>
      </c>
      <c r="I239" s="29">
        <v>371.84</v>
      </c>
      <c r="J239" s="19">
        <f t="shared" si="74"/>
        <v>0</v>
      </c>
      <c r="K239" s="19">
        <f t="shared" si="75"/>
        <v>0</v>
      </c>
      <c r="L239" s="19">
        <f t="shared" si="76"/>
        <v>0</v>
      </c>
      <c r="M239" s="14"/>
    </row>
    <row r="240" s="1" customFormat="1" ht="28" customHeight="1" spans="1:13">
      <c r="A240" s="16">
        <v>185</v>
      </c>
      <c r="B240" s="17" t="s">
        <v>313</v>
      </c>
      <c r="C240" s="18" t="s">
        <v>52</v>
      </c>
      <c r="D240" s="19">
        <v>25</v>
      </c>
      <c r="E240" s="19">
        <v>86.27</v>
      </c>
      <c r="F240" s="19">
        <v>2156.75</v>
      </c>
      <c r="G240" s="28" t="s">
        <v>314</v>
      </c>
      <c r="H240" s="29">
        <v>86.27</v>
      </c>
      <c r="I240" s="29">
        <v>2156.75</v>
      </c>
      <c r="J240" s="19">
        <f t="shared" si="74"/>
        <v>0</v>
      </c>
      <c r="K240" s="19">
        <f t="shared" si="75"/>
        <v>0</v>
      </c>
      <c r="L240" s="19">
        <f t="shared" si="76"/>
        <v>0</v>
      </c>
      <c r="M240" s="14"/>
    </row>
    <row r="241" s="1" customFormat="1" ht="28" customHeight="1" spans="1:13">
      <c r="A241" s="16">
        <v>186</v>
      </c>
      <c r="B241" s="17" t="s">
        <v>315</v>
      </c>
      <c r="C241" s="18" t="s">
        <v>52</v>
      </c>
      <c r="D241" s="19">
        <v>47.83</v>
      </c>
      <c r="E241" s="19">
        <v>62.1</v>
      </c>
      <c r="F241" s="19">
        <v>2970.24</v>
      </c>
      <c r="G241" s="28" t="s">
        <v>316</v>
      </c>
      <c r="H241" s="29">
        <v>62.1</v>
      </c>
      <c r="I241" s="29">
        <v>2970.24</v>
      </c>
      <c r="J241" s="19">
        <f t="shared" si="74"/>
        <v>0</v>
      </c>
      <c r="K241" s="19">
        <f t="shared" si="75"/>
        <v>0</v>
      </c>
      <c r="L241" s="19">
        <f t="shared" si="76"/>
        <v>0</v>
      </c>
      <c r="M241" s="14"/>
    </row>
    <row r="242" s="1" customFormat="1" ht="28" customHeight="1" spans="1:13">
      <c r="A242" s="16">
        <v>187</v>
      </c>
      <c r="B242" s="17" t="s">
        <v>317</v>
      </c>
      <c r="C242" s="18" t="s">
        <v>52</v>
      </c>
      <c r="D242" s="19">
        <v>20.61</v>
      </c>
      <c r="E242" s="19">
        <v>43.02</v>
      </c>
      <c r="F242" s="19">
        <v>886.64</v>
      </c>
      <c r="G242" s="28" t="s">
        <v>318</v>
      </c>
      <c r="H242" s="29">
        <v>43.02</v>
      </c>
      <c r="I242" s="29">
        <v>886.64</v>
      </c>
      <c r="J242" s="19">
        <f t="shared" si="74"/>
        <v>0</v>
      </c>
      <c r="K242" s="19">
        <f t="shared" si="75"/>
        <v>0</v>
      </c>
      <c r="L242" s="19">
        <f t="shared" si="76"/>
        <v>0</v>
      </c>
      <c r="M242" s="14"/>
    </row>
    <row r="243" s="1" customFormat="1" ht="28" customHeight="1" spans="1:13">
      <c r="A243" s="16">
        <v>188</v>
      </c>
      <c r="B243" s="17" t="s">
        <v>319</v>
      </c>
      <c r="C243" s="18" t="s">
        <v>52</v>
      </c>
      <c r="D243" s="19">
        <v>15.05</v>
      </c>
      <c r="E243" s="19">
        <v>36.11</v>
      </c>
      <c r="F243" s="19">
        <v>543.46</v>
      </c>
      <c r="G243" s="28" t="s">
        <v>320</v>
      </c>
      <c r="H243" s="29">
        <v>36.11</v>
      </c>
      <c r="I243" s="29">
        <v>543.46</v>
      </c>
      <c r="J243" s="19">
        <f t="shared" si="74"/>
        <v>0</v>
      </c>
      <c r="K243" s="19">
        <f t="shared" si="75"/>
        <v>0</v>
      </c>
      <c r="L243" s="19">
        <f t="shared" si="76"/>
        <v>0</v>
      </c>
      <c r="M243" s="14"/>
    </row>
    <row r="244" s="1" customFormat="1" ht="28" customHeight="1" spans="1:13">
      <c r="A244" s="16">
        <v>189</v>
      </c>
      <c r="B244" s="17" t="s">
        <v>321</v>
      </c>
      <c r="C244" s="18" t="s">
        <v>52</v>
      </c>
      <c r="D244" s="19">
        <v>27.26</v>
      </c>
      <c r="E244" s="19">
        <v>39.26</v>
      </c>
      <c r="F244" s="19">
        <v>1070.23</v>
      </c>
      <c r="G244" s="28" t="s">
        <v>322</v>
      </c>
      <c r="H244" s="29">
        <v>39.26</v>
      </c>
      <c r="I244" s="29">
        <v>1070.23</v>
      </c>
      <c r="J244" s="19">
        <f t="shared" si="74"/>
        <v>0</v>
      </c>
      <c r="K244" s="19">
        <f t="shared" si="75"/>
        <v>0</v>
      </c>
      <c r="L244" s="19">
        <f t="shared" si="76"/>
        <v>0</v>
      </c>
      <c r="M244" s="14"/>
    </row>
    <row r="245" s="1" customFormat="1" ht="28" customHeight="1" spans="1:13">
      <c r="A245" s="16">
        <v>190</v>
      </c>
      <c r="B245" s="17" t="s">
        <v>323</v>
      </c>
      <c r="C245" s="18" t="s">
        <v>52</v>
      </c>
      <c r="D245" s="19">
        <v>60.01</v>
      </c>
      <c r="E245" s="19">
        <v>7.89</v>
      </c>
      <c r="F245" s="19">
        <v>473.48</v>
      </c>
      <c r="G245" s="28" t="s">
        <v>324</v>
      </c>
      <c r="H245" s="29">
        <v>7.9</v>
      </c>
      <c r="I245" s="29">
        <v>474.08</v>
      </c>
      <c r="J245" s="19">
        <f t="shared" si="74"/>
        <v>0</v>
      </c>
      <c r="K245" s="19">
        <f t="shared" si="75"/>
        <v>0.0100000000000007</v>
      </c>
      <c r="L245" s="19">
        <f t="shared" si="76"/>
        <v>0.599999999999966</v>
      </c>
      <c r="M245" s="14"/>
    </row>
    <row r="246" s="1" customFormat="1" ht="28" customHeight="1" spans="1:13">
      <c r="A246" s="16">
        <v>191</v>
      </c>
      <c r="B246" s="17" t="s">
        <v>325</v>
      </c>
      <c r="C246" s="18" t="s">
        <v>52</v>
      </c>
      <c r="D246" s="19">
        <v>34.95</v>
      </c>
      <c r="E246" s="19">
        <v>23.65</v>
      </c>
      <c r="F246" s="19">
        <v>826.57</v>
      </c>
      <c r="G246" s="28" t="s">
        <v>326</v>
      </c>
      <c r="H246" s="29">
        <v>23.65</v>
      </c>
      <c r="I246" s="29">
        <v>826.57</v>
      </c>
      <c r="J246" s="19">
        <f t="shared" si="74"/>
        <v>0</v>
      </c>
      <c r="K246" s="19">
        <f t="shared" si="75"/>
        <v>0</v>
      </c>
      <c r="L246" s="19">
        <f t="shared" si="76"/>
        <v>0</v>
      </c>
      <c r="M246" s="14"/>
    </row>
    <row r="247" s="1" customFormat="1" ht="28" customHeight="1" spans="1:13">
      <c r="A247" s="16">
        <v>192</v>
      </c>
      <c r="B247" s="17" t="s">
        <v>327</v>
      </c>
      <c r="C247" s="18" t="s">
        <v>52</v>
      </c>
      <c r="D247" s="19">
        <v>29.95</v>
      </c>
      <c r="E247" s="19">
        <v>18.98</v>
      </c>
      <c r="F247" s="19">
        <v>568.45</v>
      </c>
      <c r="G247" s="28" t="s">
        <v>328</v>
      </c>
      <c r="H247" s="29">
        <v>18.98</v>
      </c>
      <c r="I247" s="29">
        <v>568.45</v>
      </c>
      <c r="J247" s="19">
        <f t="shared" si="74"/>
        <v>0</v>
      </c>
      <c r="K247" s="19">
        <f t="shared" si="75"/>
        <v>0</v>
      </c>
      <c r="L247" s="19">
        <f t="shared" si="76"/>
        <v>0</v>
      </c>
      <c r="M247" s="14"/>
    </row>
    <row r="248" s="1" customFormat="1" ht="28" customHeight="1" spans="1:13">
      <c r="A248" s="16">
        <v>193</v>
      </c>
      <c r="B248" s="17" t="s">
        <v>329</v>
      </c>
      <c r="C248" s="18" t="s">
        <v>52</v>
      </c>
      <c r="D248" s="19">
        <v>10.84</v>
      </c>
      <c r="E248" s="19">
        <v>14.2</v>
      </c>
      <c r="F248" s="19">
        <v>153.93</v>
      </c>
      <c r="G248" s="28" t="s">
        <v>330</v>
      </c>
      <c r="H248" s="29">
        <v>14.26</v>
      </c>
      <c r="I248" s="29">
        <v>154.58</v>
      </c>
      <c r="J248" s="19">
        <f t="shared" si="74"/>
        <v>0</v>
      </c>
      <c r="K248" s="19">
        <f t="shared" si="75"/>
        <v>0.0600000000000005</v>
      </c>
      <c r="L248" s="19">
        <f t="shared" si="76"/>
        <v>0.650000000000006</v>
      </c>
      <c r="M248" s="14"/>
    </row>
    <row r="249" s="1" customFormat="1" ht="28" customHeight="1" spans="1:13">
      <c r="A249" s="16">
        <v>194</v>
      </c>
      <c r="B249" s="17" t="s">
        <v>331</v>
      </c>
      <c r="C249" s="18" t="s">
        <v>215</v>
      </c>
      <c r="D249" s="19">
        <v>11.63</v>
      </c>
      <c r="E249" s="19">
        <v>21.3</v>
      </c>
      <c r="F249" s="19">
        <v>247.72</v>
      </c>
      <c r="G249" s="30">
        <v>0</v>
      </c>
      <c r="H249" s="30">
        <v>0</v>
      </c>
      <c r="I249" s="30">
        <v>0</v>
      </c>
      <c r="J249" s="19">
        <f t="shared" si="74"/>
        <v>-11.63</v>
      </c>
      <c r="K249" s="19">
        <f t="shared" si="75"/>
        <v>-21.3</v>
      </c>
      <c r="L249" s="19">
        <f t="shared" si="76"/>
        <v>-247.72</v>
      </c>
      <c r="M249" s="14"/>
    </row>
    <row r="250" s="1" customFormat="1" ht="28" customHeight="1" spans="1:13">
      <c r="A250" s="16">
        <v>195</v>
      </c>
      <c r="B250" s="17" t="s">
        <v>332</v>
      </c>
      <c r="C250" s="18" t="s">
        <v>215</v>
      </c>
      <c r="D250" s="19">
        <v>11.63</v>
      </c>
      <c r="E250" s="19">
        <v>18.49</v>
      </c>
      <c r="F250" s="19">
        <v>215.04</v>
      </c>
      <c r="G250" s="30">
        <v>0</v>
      </c>
      <c r="H250" s="30">
        <v>0</v>
      </c>
      <c r="I250" s="30">
        <v>0</v>
      </c>
      <c r="J250" s="19">
        <f t="shared" si="74"/>
        <v>-11.63</v>
      </c>
      <c r="K250" s="19">
        <f t="shared" si="75"/>
        <v>-18.49</v>
      </c>
      <c r="L250" s="19">
        <f t="shared" si="76"/>
        <v>-215.04</v>
      </c>
      <c r="M250" s="14"/>
    </row>
    <row r="251" s="1" customFormat="1" ht="28" customHeight="1" spans="1:13">
      <c r="A251" s="16">
        <v>196</v>
      </c>
      <c r="B251" s="17" t="s">
        <v>333</v>
      </c>
      <c r="C251" s="18" t="s">
        <v>104</v>
      </c>
      <c r="D251" s="19">
        <v>1</v>
      </c>
      <c r="E251" s="19">
        <v>492.03</v>
      </c>
      <c r="F251" s="19">
        <v>492.03</v>
      </c>
      <c r="G251" s="28" t="s">
        <v>159</v>
      </c>
      <c r="H251" s="29">
        <v>492.03</v>
      </c>
      <c r="I251" s="29">
        <v>492.03</v>
      </c>
      <c r="J251" s="19">
        <f t="shared" si="74"/>
        <v>0</v>
      </c>
      <c r="K251" s="19">
        <f t="shared" si="75"/>
        <v>0</v>
      </c>
      <c r="L251" s="19">
        <f t="shared" si="76"/>
        <v>0</v>
      </c>
      <c r="M251" s="14"/>
    </row>
    <row r="252" s="1" customFormat="1" ht="28" customHeight="1" spans="1:13">
      <c r="A252" s="16">
        <v>197</v>
      </c>
      <c r="B252" s="17" t="s">
        <v>334</v>
      </c>
      <c r="C252" s="18" t="s">
        <v>104</v>
      </c>
      <c r="D252" s="19">
        <v>2</v>
      </c>
      <c r="E252" s="19">
        <v>132.21</v>
      </c>
      <c r="F252" s="19">
        <v>264.42</v>
      </c>
      <c r="G252" s="28" t="s">
        <v>162</v>
      </c>
      <c r="H252" s="29">
        <v>132.21</v>
      </c>
      <c r="I252" s="29">
        <v>264.42</v>
      </c>
      <c r="J252" s="19">
        <f t="shared" si="74"/>
        <v>0</v>
      </c>
      <c r="K252" s="19">
        <f t="shared" si="75"/>
        <v>0</v>
      </c>
      <c r="L252" s="19">
        <f t="shared" si="76"/>
        <v>0</v>
      </c>
      <c r="M252" s="14"/>
    </row>
    <row r="253" s="1" customFormat="1" ht="28" customHeight="1" spans="1:13">
      <c r="A253" s="16">
        <v>198</v>
      </c>
      <c r="B253" s="17" t="s">
        <v>335</v>
      </c>
      <c r="C253" s="18" t="s">
        <v>104</v>
      </c>
      <c r="D253" s="19">
        <v>4</v>
      </c>
      <c r="E253" s="19">
        <v>108.63</v>
      </c>
      <c r="F253" s="19">
        <v>434.52</v>
      </c>
      <c r="G253" s="28" t="s">
        <v>177</v>
      </c>
      <c r="H253" s="29">
        <v>108.63</v>
      </c>
      <c r="I253" s="29">
        <v>434.52</v>
      </c>
      <c r="J253" s="19">
        <f t="shared" si="74"/>
        <v>0</v>
      </c>
      <c r="K253" s="19">
        <f t="shared" si="75"/>
        <v>0</v>
      </c>
      <c r="L253" s="19">
        <f t="shared" si="76"/>
        <v>0</v>
      </c>
      <c r="M253" s="14"/>
    </row>
    <row r="254" s="1" customFormat="1" ht="28" customHeight="1" spans="1:13">
      <c r="A254" s="16">
        <v>199</v>
      </c>
      <c r="B254" s="17" t="s">
        <v>336</v>
      </c>
      <c r="C254" s="18" t="s">
        <v>104</v>
      </c>
      <c r="D254" s="19">
        <v>3</v>
      </c>
      <c r="E254" s="19">
        <v>86.38</v>
      </c>
      <c r="F254" s="19">
        <v>259.14</v>
      </c>
      <c r="G254" s="28" t="s">
        <v>186</v>
      </c>
      <c r="H254" s="29">
        <v>86.38</v>
      </c>
      <c r="I254" s="29">
        <v>259.14</v>
      </c>
      <c r="J254" s="19">
        <f t="shared" si="74"/>
        <v>0</v>
      </c>
      <c r="K254" s="19">
        <f t="shared" si="75"/>
        <v>0</v>
      </c>
      <c r="L254" s="19">
        <f t="shared" si="76"/>
        <v>0</v>
      </c>
      <c r="M254" s="14"/>
    </row>
    <row r="255" s="1" customFormat="1" ht="28" customHeight="1" spans="1:13">
      <c r="A255" s="16">
        <v>200</v>
      </c>
      <c r="B255" s="17" t="s">
        <v>337</v>
      </c>
      <c r="C255" s="18" t="s">
        <v>104</v>
      </c>
      <c r="D255" s="19">
        <v>9</v>
      </c>
      <c r="E255" s="19">
        <v>55.3</v>
      </c>
      <c r="F255" s="19">
        <v>497.7</v>
      </c>
      <c r="G255" s="28" t="s">
        <v>188</v>
      </c>
      <c r="H255" s="29">
        <v>55.3</v>
      </c>
      <c r="I255" s="29">
        <v>497.7</v>
      </c>
      <c r="J255" s="19">
        <f t="shared" si="74"/>
        <v>0</v>
      </c>
      <c r="K255" s="19">
        <f t="shared" si="75"/>
        <v>0</v>
      </c>
      <c r="L255" s="19">
        <f t="shared" si="76"/>
        <v>0</v>
      </c>
      <c r="M255" s="14"/>
    </row>
    <row r="256" s="1" customFormat="1" ht="28" customHeight="1" spans="1:13">
      <c r="A256" s="16">
        <v>201</v>
      </c>
      <c r="B256" s="17" t="s">
        <v>338</v>
      </c>
      <c r="C256" s="18" t="s">
        <v>104</v>
      </c>
      <c r="D256" s="19">
        <v>2</v>
      </c>
      <c r="E256" s="19">
        <v>90.09</v>
      </c>
      <c r="F256" s="19">
        <v>180.18</v>
      </c>
      <c r="G256" s="28" t="s">
        <v>162</v>
      </c>
      <c r="H256" s="29">
        <v>90.09</v>
      </c>
      <c r="I256" s="29">
        <v>180.18</v>
      </c>
      <c r="J256" s="19">
        <f t="shared" si="74"/>
        <v>0</v>
      </c>
      <c r="K256" s="19">
        <f t="shared" si="75"/>
        <v>0</v>
      </c>
      <c r="L256" s="19">
        <f t="shared" si="76"/>
        <v>0</v>
      </c>
      <c r="M256" s="14"/>
    </row>
    <row r="257" s="1" customFormat="1" ht="28" customHeight="1" spans="1:13">
      <c r="A257" s="16">
        <v>202</v>
      </c>
      <c r="B257" s="17" t="s">
        <v>339</v>
      </c>
      <c r="C257" s="18" t="s">
        <v>104</v>
      </c>
      <c r="D257" s="19">
        <v>16</v>
      </c>
      <c r="E257" s="19">
        <v>24.47</v>
      </c>
      <c r="F257" s="19">
        <v>391.52</v>
      </c>
      <c r="G257" s="28" t="s">
        <v>340</v>
      </c>
      <c r="H257" s="29">
        <v>24.47</v>
      </c>
      <c r="I257" s="29">
        <v>391.52</v>
      </c>
      <c r="J257" s="19">
        <f t="shared" si="74"/>
        <v>0</v>
      </c>
      <c r="K257" s="19">
        <f t="shared" si="75"/>
        <v>0</v>
      </c>
      <c r="L257" s="19">
        <f t="shared" si="76"/>
        <v>0</v>
      </c>
      <c r="M257" s="14"/>
    </row>
    <row r="258" s="1" customFormat="1" ht="28" customHeight="1" spans="1:13">
      <c r="A258" s="16">
        <v>203</v>
      </c>
      <c r="B258" s="17" t="s">
        <v>341</v>
      </c>
      <c r="C258" s="18" t="s">
        <v>104</v>
      </c>
      <c r="D258" s="19">
        <v>4</v>
      </c>
      <c r="E258" s="19">
        <v>101.9</v>
      </c>
      <c r="F258" s="19">
        <v>407.6</v>
      </c>
      <c r="G258" s="28" t="s">
        <v>177</v>
      </c>
      <c r="H258" s="29">
        <v>101.9</v>
      </c>
      <c r="I258" s="29">
        <v>407.6</v>
      </c>
      <c r="J258" s="19">
        <f t="shared" si="74"/>
        <v>0</v>
      </c>
      <c r="K258" s="19">
        <f t="shared" si="75"/>
        <v>0</v>
      </c>
      <c r="L258" s="19">
        <f t="shared" si="76"/>
        <v>0</v>
      </c>
      <c r="M258" s="14"/>
    </row>
    <row r="259" s="1" customFormat="1" ht="28" customHeight="1" spans="1:13">
      <c r="A259" s="16">
        <v>204</v>
      </c>
      <c r="B259" s="17" t="s">
        <v>342</v>
      </c>
      <c r="C259" s="18" t="s">
        <v>104</v>
      </c>
      <c r="D259" s="19">
        <v>4</v>
      </c>
      <c r="E259" s="19">
        <v>112.36</v>
      </c>
      <c r="F259" s="19">
        <v>449.44</v>
      </c>
      <c r="G259" s="28" t="s">
        <v>177</v>
      </c>
      <c r="H259" s="29">
        <v>112.36</v>
      </c>
      <c r="I259" s="29">
        <v>449.44</v>
      </c>
      <c r="J259" s="19">
        <f t="shared" si="74"/>
        <v>0</v>
      </c>
      <c r="K259" s="19">
        <f t="shared" si="75"/>
        <v>0</v>
      </c>
      <c r="L259" s="19">
        <f t="shared" si="76"/>
        <v>0</v>
      </c>
      <c r="M259" s="14"/>
    </row>
    <row r="260" s="1" customFormat="1" ht="28" customHeight="1" spans="1:13">
      <c r="A260" s="16">
        <v>205</v>
      </c>
      <c r="B260" s="17" t="s">
        <v>343</v>
      </c>
      <c r="C260" s="18" t="s">
        <v>20</v>
      </c>
      <c r="D260" s="19">
        <v>3.81</v>
      </c>
      <c r="E260" s="19">
        <v>5.92</v>
      </c>
      <c r="F260" s="19">
        <v>22.56</v>
      </c>
      <c r="G260" s="28" t="s">
        <v>344</v>
      </c>
      <c r="H260" s="29">
        <v>5.86</v>
      </c>
      <c r="I260" s="29">
        <v>22.33</v>
      </c>
      <c r="J260" s="19">
        <f t="shared" si="74"/>
        <v>0</v>
      </c>
      <c r="K260" s="19">
        <f t="shared" si="75"/>
        <v>-0.0599999999999996</v>
      </c>
      <c r="L260" s="19">
        <f t="shared" si="76"/>
        <v>-0.23</v>
      </c>
      <c r="M260" s="14"/>
    </row>
    <row r="261" s="1" customFormat="1" ht="28" customHeight="1" spans="1:13">
      <c r="A261" s="16">
        <v>206</v>
      </c>
      <c r="B261" s="17" t="s">
        <v>345</v>
      </c>
      <c r="C261" s="18" t="s">
        <v>20</v>
      </c>
      <c r="D261" s="19">
        <v>2.08</v>
      </c>
      <c r="E261" s="19">
        <v>6.42</v>
      </c>
      <c r="F261" s="19">
        <v>13.35</v>
      </c>
      <c r="G261" s="28" t="s">
        <v>346</v>
      </c>
      <c r="H261" s="29">
        <v>6.35</v>
      </c>
      <c r="I261" s="29">
        <v>13.21</v>
      </c>
      <c r="J261" s="19">
        <f t="shared" si="74"/>
        <v>0</v>
      </c>
      <c r="K261" s="19">
        <f t="shared" si="75"/>
        <v>-0.0700000000000003</v>
      </c>
      <c r="L261" s="19">
        <f t="shared" si="76"/>
        <v>-0.139999999999999</v>
      </c>
      <c r="M261" s="14"/>
    </row>
    <row r="262" s="1" customFormat="1" ht="28" customHeight="1" spans="1:13">
      <c r="A262" s="16">
        <v>207</v>
      </c>
      <c r="B262" s="17" t="s">
        <v>347</v>
      </c>
      <c r="C262" s="18" t="s">
        <v>20</v>
      </c>
      <c r="D262" s="19">
        <v>1.18</v>
      </c>
      <c r="E262" s="19">
        <v>281.3</v>
      </c>
      <c r="F262" s="19">
        <v>331.93</v>
      </c>
      <c r="G262" s="28" t="s">
        <v>348</v>
      </c>
      <c r="H262" s="29">
        <v>281.3</v>
      </c>
      <c r="I262" s="29">
        <v>331.93</v>
      </c>
      <c r="J262" s="19">
        <f t="shared" si="74"/>
        <v>0</v>
      </c>
      <c r="K262" s="19">
        <f t="shared" si="75"/>
        <v>0</v>
      </c>
      <c r="L262" s="19">
        <f t="shared" si="76"/>
        <v>0</v>
      </c>
      <c r="M262" s="14"/>
    </row>
    <row r="263" s="1" customFormat="1" ht="28" customHeight="1" spans="1:13">
      <c r="A263" s="16">
        <v>208</v>
      </c>
      <c r="B263" s="17" t="s">
        <v>349</v>
      </c>
      <c r="C263" s="18" t="s">
        <v>20</v>
      </c>
      <c r="D263" s="19">
        <v>0.9</v>
      </c>
      <c r="E263" s="19">
        <v>230.32</v>
      </c>
      <c r="F263" s="19">
        <v>207.29</v>
      </c>
      <c r="G263" s="28" t="s">
        <v>350</v>
      </c>
      <c r="H263" s="29">
        <v>230.32</v>
      </c>
      <c r="I263" s="29">
        <v>207.29</v>
      </c>
      <c r="J263" s="19">
        <f t="shared" si="74"/>
        <v>0</v>
      </c>
      <c r="K263" s="19">
        <f t="shared" si="75"/>
        <v>0</v>
      </c>
      <c r="L263" s="19">
        <f t="shared" si="76"/>
        <v>0</v>
      </c>
      <c r="M263" s="14"/>
    </row>
    <row r="264" s="1" customFormat="1" ht="28" customHeight="1" spans="1:13">
      <c r="A264" s="16">
        <v>209</v>
      </c>
      <c r="B264" s="17" t="s">
        <v>351</v>
      </c>
      <c r="C264" s="18" t="s">
        <v>25</v>
      </c>
      <c r="D264" s="19">
        <v>11.78</v>
      </c>
      <c r="E264" s="19">
        <v>95.04</v>
      </c>
      <c r="F264" s="19">
        <v>1119.57</v>
      </c>
      <c r="G264" s="28" t="s">
        <v>352</v>
      </c>
      <c r="H264" s="29">
        <v>97.46</v>
      </c>
      <c r="I264" s="29">
        <v>1148.08</v>
      </c>
      <c r="J264" s="19">
        <f t="shared" si="74"/>
        <v>0</v>
      </c>
      <c r="K264" s="19">
        <f t="shared" si="75"/>
        <v>2.41999999999999</v>
      </c>
      <c r="L264" s="19">
        <f t="shared" si="76"/>
        <v>28.51</v>
      </c>
      <c r="M264" s="14"/>
    </row>
    <row r="265" s="1" customFormat="1" ht="28" customHeight="1" spans="1:13">
      <c r="A265" s="16">
        <v>210</v>
      </c>
      <c r="B265" s="17" t="s">
        <v>353</v>
      </c>
      <c r="C265" s="18" t="s">
        <v>25</v>
      </c>
      <c r="D265" s="19">
        <v>11.78</v>
      </c>
      <c r="E265" s="19">
        <v>260.17</v>
      </c>
      <c r="F265" s="19">
        <v>3064.8</v>
      </c>
      <c r="G265" s="28" t="s">
        <v>352</v>
      </c>
      <c r="H265" s="29">
        <v>259.64</v>
      </c>
      <c r="I265" s="29">
        <v>3058.56</v>
      </c>
      <c r="J265" s="19">
        <f t="shared" si="74"/>
        <v>0</v>
      </c>
      <c r="K265" s="19">
        <f t="shared" si="75"/>
        <v>-0.53000000000003</v>
      </c>
      <c r="L265" s="19">
        <f t="shared" si="76"/>
        <v>-6.24000000000024</v>
      </c>
      <c r="M265" s="14"/>
    </row>
    <row r="266" s="1" customFormat="1" ht="28" customHeight="1" spans="1:13">
      <c r="A266" s="16">
        <v>211</v>
      </c>
      <c r="B266" s="17" t="s">
        <v>300</v>
      </c>
      <c r="C266" s="18" t="s">
        <v>20</v>
      </c>
      <c r="D266" s="19">
        <v>3.81</v>
      </c>
      <c r="E266" s="19">
        <v>41.2</v>
      </c>
      <c r="F266" s="19">
        <v>156.97</v>
      </c>
      <c r="G266" s="28" t="s">
        <v>344</v>
      </c>
      <c r="H266" s="29">
        <v>41.2</v>
      </c>
      <c r="I266" s="29">
        <v>156.97</v>
      </c>
      <c r="J266" s="19">
        <f t="shared" si="74"/>
        <v>0</v>
      </c>
      <c r="K266" s="19">
        <f t="shared" si="75"/>
        <v>0</v>
      </c>
      <c r="L266" s="19">
        <f t="shared" si="76"/>
        <v>0</v>
      </c>
      <c r="M266" s="14"/>
    </row>
    <row r="267" s="1" customFormat="1" ht="28" customHeight="1" spans="1:13">
      <c r="A267" s="16">
        <v>212</v>
      </c>
      <c r="B267" s="17" t="s">
        <v>45</v>
      </c>
      <c r="C267" s="18" t="s">
        <v>20</v>
      </c>
      <c r="D267" s="19">
        <v>2.08</v>
      </c>
      <c r="E267" s="19">
        <v>10.29</v>
      </c>
      <c r="F267" s="19">
        <v>21.4</v>
      </c>
      <c r="G267" s="28" t="s">
        <v>346</v>
      </c>
      <c r="H267" s="29">
        <v>10.18</v>
      </c>
      <c r="I267" s="29">
        <v>21.17</v>
      </c>
      <c r="J267" s="19">
        <f t="shared" ref="J267:J298" si="77">G267-D267</f>
        <v>0</v>
      </c>
      <c r="K267" s="19">
        <f t="shared" ref="K267:K298" si="78">H267-E267</f>
        <v>-0.109999999999999</v>
      </c>
      <c r="L267" s="19">
        <f t="shared" ref="L267:L298" si="79">I267-F267</f>
        <v>-0.229999999999997</v>
      </c>
      <c r="M267" s="14"/>
    </row>
    <row r="268" s="1" customFormat="1" ht="28" customHeight="1" spans="1:13">
      <c r="A268" s="16">
        <v>213</v>
      </c>
      <c r="B268" s="17" t="s">
        <v>354</v>
      </c>
      <c r="C268" s="18" t="s">
        <v>20</v>
      </c>
      <c r="D268" s="19">
        <v>2.36</v>
      </c>
      <c r="E268" s="19">
        <v>14.47</v>
      </c>
      <c r="F268" s="19">
        <v>34.15</v>
      </c>
      <c r="G268" s="28" t="s">
        <v>355</v>
      </c>
      <c r="H268" s="29">
        <v>14.32</v>
      </c>
      <c r="I268" s="29">
        <v>33.8</v>
      </c>
      <c r="J268" s="19">
        <f t="shared" si="77"/>
        <v>0</v>
      </c>
      <c r="K268" s="19">
        <f t="shared" si="78"/>
        <v>-0.15</v>
      </c>
      <c r="L268" s="19">
        <f t="shared" si="79"/>
        <v>-0.350000000000001</v>
      </c>
      <c r="M268" s="14"/>
    </row>
    <row r="269" s="1" customFormat="1" ht="28" customHeight="1" spans="1:13">
      <c r="A269" s="16">
        <v>214</v>
      </c>
      <c r="B269" s="17" t="s">
        <v>356</v>
      </c>
      <c r="C269" s="18" t="s">
        <v>41</v>
      </c>
      <c r="D269" s="19">
        <v>8.32</v>
      </c>
      <c r="E269" s="19">
        <v>3.27</v>
      </c>
      <c r="F269" s="19">
        <v>27.21</v>
      </c>
      <c r="G269" s="28" t="s">
        <v>357</v>
      </c>
      <c r="H269" s="29">
        <v>3.23</v>
      </c>
      <c r="I269" s="29">
        <v>26.87</v>
      </c>
      <c r="J269" s="19">
        <f t="shared" si="77"/>
        <v>0</v>
      </c>
      <c r="K269" s="19">
        <f t="shared" si="78"/>
        <v>-0.04</v>
      </c>
      <c r="L269" s="19">
        <f t="shared" si="79"/>
        <v>-0.34</v>
      </c>
      <c r="M269" s="14"/>
    </row>
    <row r="270" s="1" customFormat="1" ht="28" customHeight="1" spans="1:13">
      <c r="A270" s="16">
        <v>215</v>
      </c>
      <c r="B270" s="17" t="s">
        <v>358</v>
      </c>
      <c r="C270" s="18" t="s">
        <v>41</v>
      </c>
      <c r="D270" s="19">
        <v>9.44</v>
      </c>
      <c r="E270" s="19">
        <v>4.28</v>
      </c>
      <c r="F270" s="19">
        <v>40.4</v>
      </c>
      <c r="G270" s="28" t="s">
        <v>359</v>
      </c>
      <c r="H270" s="29">
        <v>4.24</v>
      </c>
      <c r="I270" s="29">
        <v>40.03</v>
      </c>
      <c r="J270" s="19">
        <f t="shared" si="77"/>
        <v>0</v>
      </c>
      <c r="K270" s="19">
        <f t="shared" si="78"/>
        <v>-0.04</v>
      </c>
      <c r="L270" s="19">
        <f t="shared" si="79"/>
        <v>-0.369999999999997</v>
      </c>
      <c r="M270" s="14"/>
    </row>
    <row r="271" s="1" customFormat="1" ht="28" customHeight="1" spans="1:13">
      <c r="A271" s="16"/>
      <c r="B271" s="15" t="s">
        <v>360</v>
      </c>
      <c r="C271" s="18"/>
      <c r="D271" s="19"/>
      <c r="E271" s="19"/>
      <c r="F271" s="13">
        <f>SUM(F272:F304)</f>
        <v>61477.5</v>
      </c>
      <c r="G271" s="13"/>
      <c r="H271" s="13"/>
      <c r="I271" s="13">
        <f>SUM(I272:I304)</f>
        <v>60485.61</v>
      </c>
      <c r="J271" s="19"/>
      <c r="K271" s="19"/>
      <c r="L271" s="13">
        <f t="shared" si="79"/>
        <v>-991.889999999985</v>
      </c>
      <c r="M271" s="14"/>
    </row>
    <row r="272" s="1" customFormat="1" ht="28" customHeight="1" spans="1:13">
      <c r="A272" s="16">
        <v>216</v>
      </c>
      <c r="B272" s="17" t="s">
        <v>361</v>
      </c>
      <c r="C272" s="18" t="s">
        <v>52</v>
      </c>
      <c r="D272" s="19">
        <v>15.7</v>
      </c>
      <c r="E272" s="19">
        <v>126.48</v>
      </c>
      <c r="F272" s="19">
        <v>1985.74</v>
      </c>
      <c r="G272" s="28" t="s">
        <v>362</v>
      </c>
      <c r="H272" s="29">
        <v>126.37</v>
      </c>
      <c r="I272" s="29">
        <v>1984.01</v>
      </c>
      <c r="J272" s="19">
        <f t="shared" si="77"/>
        <v>0</v>
      </c>
      <c r="K272" s="19">
        <f t="shared" si="78"/>
        <v>-0.109999999999999</v>
      </c>
      <c r="L272" s="19">
        <f t="shared" si="79"/>
        <v>-1.73000000000002</v>
      </c>
      <c r="M272" s="14"/>
    </row>
    <row r="273" s="1" customFormat="1" ht="28" customHeight="1" spans="1:13">
      <c r="A273" s="16">
        <v>217</v>
      </c>
      <c r="B273" s="17" t="s">
        <v>363</v>
      </c>
      <c r="C273" s="18" t="s">
        <v>52</v>
      </c>
      <c r="D273" s="19">
        <v>20.31</v>
      </c>
      <c r="E273" s="19">
        <v>67.06</v>
      </c>
      <c r="F273" s="19">
        <v>1361.99</v>
      </c>
      <c r="G273" s="28" t="s">
        <v>364</v>
      </c>
      <c r="H273" s="29">
        <v>66.94</v>
      </c>
      <c r="I273" s="29">
        <v>1359.55</v>
      </c>
      <c r="J273" s="19">
        <f t="shared" si="77"/>
        <v>0</v>
      </c>
      <c r="K273" s="19">
        <f t="shared" si="78"/>
        <v>-0.120000000000005</v>
      </c>
      <c r="L273" s="19">
        <f t="shared" si="79"/>
        <v>-2.44000000000005</v>
      </c>
      <c r="M273" s="14"/>
    </row>
    <row r="274" s="1" customFormat="1" ht="28" customHeight="1" spans="1:13">
      <c r="A274" s="16">
        <v>218</v>
      </c>
      <c r="B274" s="17" t="s">
        <v>365</v>
      </c>
      <c r="C274" s="18" t="s">
        <v>52</v>
      </c>
      <c r="D274" s="19">
        <v>134.89</v>
      </c>
      <c r="E274" s="19">
        <v>71.53</v>
      </c>
      <c r="F274" s="19">
        <v>9648.68</v>
      </c>
      <c r="G274" s="28" t="s">
        <v>366</v>
      </c>
      <c r="H274" s="29">
        <v>71.54</v>
      </c>
      <c r="I274" s="29">
        <v>9650.03</v>
      </c>
      <c r="J274" s="19">
        <f t="shared" si="77"/>
        <v>0</v>
      </c>
      <c r="K274" s="19">
        <f t="shared" si="78"/>
        <v>0.0100000000000051</v>
      </c>
      <c r="L274" s="19">
        <f t="shared" si="79"/>
        <v>1.35000000000036</v>
      </c>
      <c r="M274" s="14"/>
    </row>
    <row r="275" s="1" customFormat="1" ht="28" customHeight="1" spans="1:13">
      <c r="A275" s="16">
        <v>219</v>
      </c>
      <c r="B275" s="17" t="s">
        <v>367</v>
      </c>
      <c r="C275" s="18" t="s">
        <v>52</v>
      </c>
      <c r="D275" s="19">
        <v>24.6</v>
      </c>
      <c r="E275" s="19">
        <v>58.86</v>
      </c>
      <c r="F275" s="19">
        <v>1447.96</v>
      </c>
      <c r="G275" s="28" t="s">
        <v>368</v>
      </c>
      <c r="H275" s="29">
        <v>58.87</v>
      </c>
      <c r="I275" s="29">
        <v>1448.2</v>
      </c>
      <c r="J275" s="19">
        <f t="shared" si="77"/>
        <v>0</v>
      </c>
      <c r="K275" s="19">
        <f t="shared" si="78"/>
        <v>0.00999999999999801</v>
      </c>
      <c r="L275" s="19">
        <f t="shared" si="79"/>
        <v>0.240000000000009</v>
      </c>
      <c r="M275" s="14"/>
    </row>
    <row r="276" s="1" customFormat="1" ht="28" customHeight="1" spans="1:13">
      <c r="A276" s="16">
        <v>220</v>
      </c>
      <c r="B276" s="17" t="s">
        <v>369</v>
      </c>
      <c r="C276" s="18" t="s">
        <v>52</v>
      </c>
      <c r="D276" s="19">
        <v>34.45</v>
      </c>
      <c r="E276" s="19">
        <v>39.76</v>
      </c>
      <c r="F276" s="19">
        <v>1369.73</v>
      </c>
      <c r="G276" s="28" t="s">
        <v>370</v>
      </c>
      <c r="H276" s="29">
        <v>39.77</v>
      </c>
      <c r="I276" s="29">
        <v>1370.08</v>
      </c>
      <c r="J276" s="19">
        <f t="shared" si="77"/>
        <v>0</v>
      </c>
      <c r="K276" s="19">
        <f t="shared" si="78"/>
        <v>0.0100000000000051</v>
      </c>
      <c r="L276" s="19">
        <f t="shared" si="79"/>
        <v>0.349999999999909</v>
      </c>
      <c r="M276" s="14"/>
    </row>
    <row r="277" s="1" customFormat="1" ht="28" customHeight="1" spans="1:13">
      <c r="A277" s="16">
        <v>221</v>
      </c>
      <c r="B277" s="17" t="s">
        <v>371</v>
      </c>
      <c r="C277" s="18" t="s">
        <v>52</v>
      </c>
      <c r="D277" s="19">
        <v>6.05</v>
      </c>
      <c r="E277" s="19">
        <v>54.02</v>
      </c>
      <c r="F277" s="19">
        <v>326.82</v>
      </c>
      <c r="G277" s="28" t="s">
        <v>372</v>
      </c>
      <c r="H277" s="29">
        <v>54.03</v>
      </c>
      <c r="I277" s="29">
        <v>326.88</v>
      </c>
      <c r="J277" s="19">
        <f t="shared" si="77"/>
        <v>0</v>
      </c>
      <c r="K277" s="19">
        <f t="shared" si="78"/>
        <v>0.00999999999999801</v>
      </c>
      <c r="L277" s="19">
        <f t="shared" si="79"/>
        <v>0.0600000000000023</v>
      </c>
      <c r="M277" s="14"/>
    </row>
    <row r="278" s="1" customFormat="1" ht="28" customHeight="1" spans="1:13">
      <c r="A278" s="16">
        <v>222</v>
      </c>
      <c r="B278" s="17" t="s">
        <v>373</v>
      </c>
      <c r="C278" s="18" t="s">
        <v>104</v>
      </c>
      <c r="D278" s="19">
        <v>9</v>
      </c>
      <c r="E278" s="19">
        <v>49.94</v>
      </c>
      <c r="F278" s="19">
        <v>449.46</v>
      </c>
      <c r="G278" s="28" t="s">
        <v>188</v>
      </c>
      <c r="H278" s="29">
        <v>49.94</v>
      </c>
      <c r="I278" s="29">
        <v>449.46</v>
      </c>
      <c r="J278" s="19">
        <f t="shared" si="77"/>
        <v>0</v>
      </c>
      <c r="K278" s="19">
        <f t="shared" si="78"/>
        <v>0</v>
      </c>
      <c r="L278" s="19">
        <f t="shared" si="79"/>
        <v>0</v>
      </c>
      <c r="M278" s="14"/>
    </row>
    <row r="279" s="1" customFormat="1" ht="28" customHeight="1" spans="1:13">
      <c r="A279" s="16">
        <v>223</v>
      </c>
      <c r="B279" s="17" t="s">
        <v>374</v>
      </c>
      <c r="C279" s="18" t="s">
        <v>104</v>
      </c>
      <c r="D279" s="19">
        <v>13</v>
      </c>
      <c r="E279" s="19">
        <v>105.98</v>
      </c>
      <c r="F279" s="19">
        <v>1377.74</v>
      </c>
      <c r="G279" s="28" t="s">
        <v>259</v>
      </c>
      <c r="H279" s="29">
        <v>105.98</v>
      </c>
      <c r="I279" s="29">
        <v>1377.74</v>
      </c>
      <c r="J279" s="19">
        <f t="shared" si="77"/>
        <v>0</v>
      </c>
      <c r="K279" s="19">
        <f t="shared" si="78"/>
        <v>0</v>
      </c>
      <c r="L279" s="19">
        <f t="shared" si="79"/>
        <v>0</v>
      </c>
      <c r="M279" s="14"/>
    </row>
    <row r="280" s="1" customFormat="1" ht="28" customHeight="1" spans="1:13">
      <c r="A280" s="16">
        <v>224</v>
      </c>
      <c r="B280" s="17" t="s">
        <v>375</v>
      </c>
      <c r="C280" s="18" t="s">
        <v>104</v>
      </c>
      <c r="D280" s="19">
        <v>1</v>
      </c>
      <c r="E280" s="19">
        <v>91.31</v>
      </c>
      <c r="F280" s="19">
        <v>91.31</v>
      </c>
      <c r="G280" s="28" t="s">
        <v>159</v>
      </c>
      <c r="H280" s="29">
        <v>91.31</v>
      </c>
      <c r="I280" s="29">
        <v>91.31</v>
      </c>
      <c r="J280" s="19">
        <f t="shared" si="77"/>
        <v>0</v>
      </c>
      <c r="K280" s="19">
        <f t="shared" si="78"/>
        <v>0</v>
      </c>
      <c r="L280" s="19">
        <f t="shared" si="79"/>
        <v>0</v>
      </c>
      <c r="M280" s="14"/>
    </row>
    <row r="281" s="1" customFormat="1" ht="28" customHeight="1" spans="1:13">
      <c r="A281" s="16">
        <v>225</v>
      </c>
      <c r="B281" s="17" t="s">
        <v>376</v>
      </c>
      <c r="C281" s="18" t="s">
        <v>104</v>
      </c>
      <c r="D281" s="19">
        <v>1</v>
      </c>
      <c r="E281" s="19">
        <v>27.35</v>
      </c>
      <c r="F281" s="19">
        <v>27.35</v>
      </c>
      <c r="G281" s="28" t="s">
        <v>159</v>
      </c>
      <c r="H281" s="29">
        <v>27.37</v>
      </c>
      <c r="I281" s="29">
        <v>27.37</v>
      </c>
      <c r="J281" s="19">
        <f t="shared" si="77"/>
        <v>0</v>
      </c>
      <c r="K281" s="19">
        <f t="shared" si="78"/>
        <v>0.0199999999999996</v>
      </c>
      <c r="L281" s="19">
        <f t="shared" si="79"/>
        <v>0.0199999999999996</v>
      </c>
      <c r="M281" s="14"/>
    </row>
    <row r="282" s="1" customFormat="1" ht="28" customHeight="1" spans="1:13">
      <c r="A282" s="16">
        <v>226</v>
      </c>
      <c r="B282" s="17" t="s">
        <v>377</v>
      </c>
      <c r="C282" s="18" t="s">
        <v>104</v>
      </c>
      <c r="D282" s="19">
        <v>4</v>
      </c>
      <c r="E282" s="19">
        <v>16.07</v>
      </c>
      <c r="F282" s="19">
        <v>64.28</v>
      </c>
      <c r="G282" s="28" t="s">
        <v>177</v>
      </c>
      <c r="H282" s="29">
        <v>16.08</v>
      </c>
      <c r="I282" s="29">
        <v>64.32</v>
      </c>
      <c r="J282" s="19">
        <f t="shared" si="77"/>
        <v>0</v>
      </c>
      <c r="K282" s="19">
        <f t="shared" si="78"/>
        <v>0.00999999999999801</v>
      </c>
      <c r="L282" s="19">
        <f t="shared" si="79"/>
        <v>0.039999999999992</v>
      </c>
      <c r="M282" s="14"/>
    </row>
    <row r="283" s="1" customFormat="1" ht="28" customHeight="1" spans="1:13">
      <c r="A283" s="16">
        <v>227</v>
      </c>
      <c r="B283" s="17" t="s">
        <v>378</v>
      </c>
      <c r="C283" s="18" t="s">
        <v>104</v>
      </c>
      <c r="D283" s="19">
        <v>3</v>
      </c>
      <c r="E283" s="19">
        <v>11.96</v>
      </c>
      <c r="F283" s="19">
        <v>35.88</v>
      </c>
      <c r="G283" s="28" t="s">
        <v>186</v>
      </c>
      <c r="H283" s="29">
        <v>11.97</v>
      </c>
      <c r="I283" s="29">
        <v>35.91</v>
      </c>
      <c r="J283" s="19">
        <f t="shared" si="77"/>
        <v>0</v>
      </c>
      <c r="K283" s="19">
        <f t="shared" si="78"/>
        <v>0.00999999999999979</v>
      </c>
      <c r="L283" s="19">
        <f t="shared" si="79"/>
        <v>0.029999999999994</v>
      </c>
      <c r="M283" s="14"/>
    </row>
    <row r="284" s="1" customFormat="1" ht="28" customHeight="1" spans="1:13">
      <c r="A284" s="16">
        <v>228</v>
      </c>
      <c r="B284" s="17" t="s">
        <v>379</v>
      </c>
      <c r="C284" s="18" t="s">
        <v>172</v>
      </c>
      <c r="D284" s="19">
        <v>36</v>
      </c>
      <c r="E284" s="19">
        <v>481.47</v>
      </c>
      <c r="F284" s="19">
        <v>17332.92</v>
      </c>
      <c r="G284" s="28" t="s">
        <v>380</v>
      </c>
      <c r="H284" s="29">
        <v>478.68</v>
      </c>
      <c r="I284" s="29">
        <v>17232.48</v>
      </c>
      <c r="J284" s="19">
        <f t="shared" si="77"/>
        <v>0</v>
      </c>
      <c r="K284" s="19">
        <f t="shared" si="78"/>
        <v>-2.79000000000002</v>
      </c>
      <c r="L284" s="19">
        <f t="shared" si="79"/>
        <v>-100.439999999999</v>
      </c>
      <c r="M284" s="14"/>
    </row>
    <row r="285" s="1" customFormat="1" ht="28" customHeight="1" spans="1:13">
      <c r="A285" s="16">
        <v>229</v>
      </c>
      <c r="B285" s="17" t="s">
        <v>381</v>
      </c>
      <c r="C285" s="18" t="s">
        <v>172</v>
      </c>
      <c r="D285" s="19">
        <v>3</v>
      </c>
      <c r="E285" s="19">
        <v>906.55</v>
      </c>
      <c r="F285" s="19">
        <v>2719.65</v>
      </c>
      <c r="G285" s="28" t="s">
        <v>186</v>
      </c>
      <c r="H285" s="29">
        <v>906.55</v>
      </c>
      <c r="I285" s="29">
        <v>2719.65</v>
      </c>
      <c r="J285" s="19">
        <f t="shared" si="77"/>
        <v>0</v>
      </c>
      <c r="K285" s="19">
        <f t="shared" si="78"/>
        <v>0</v>
      </c>
      <c r="L285" s="19">
        <f t="shared" si="79"/>
        <v>0</v>
      </c>
      <c r="M285" s="14"/>
    </row>
    <row r="286" s="1" customFormat="1" ht="28" customHeight="1" spans="1:13">
      <c r="A286" s="16">
        <v>230</v>
      </c>
      <c r="B286" s="17" t="s">
        <v>382</v>
      </c>
      <c r="C286" s="18" t="s">
        <v>172</v>
      </c>
      <c r="D286" s="19">
        <v>3</v>
      </c>
      <c r="E286" s="19">
        <v>485.53</v>
      </c>
      <c r="F286" s="19">
        <v>1456.59</v>
      </c>
      <c r="G286" s="28" t="s">
        <v>186</v>
      </c>
      <c r="H286" s="29">
        <v>485.55</v>
      </c>
      <c r="I286" s="29">
        <v>1456.65</v>
      </c>
      <c r="J286" s="19">
        <f t="shared" si="77"/>
        <v>0</v>
      </c>
      <c r="K286" s="19">
        <f t="shared" si="78"/>
        <v>0.0200000000000387</v>
      </c>
      <c r="L286" s="19">
        <f t="shared" si="79"/>
        <v>0.0600000000001728</v>
      </c>
      <c r="M286" s="14"/>
    </row>
    <row r="287" s="1" customFormat="1" ht="28" customHeight="1" spans="1:13">
      <c r="A287" s="16">
        <v>231</v>
      </c>
      <c r="B287" s="17" t="s">
        <v>383</v>
      </c>
      <c r="C287" s="18" t="s">
        <v>172</v>
      </c>
      <c r="D287" s="19">
        <v>9</v>
      </c>
      <c r="E287" s="19">
        <v>413.06</v>
      </c>
      <c r="F287" s="19">
        <v>3717.54</v>
      </c>
      <c r="G287" s="28" t="s">
        <v>188</v>
      </c>
      <c r="H287" s="29">
        <v>413.07</v>
      </c>
      <c r="I287" s="29">
        <v>3717.63</v>
      </c>
      <c r="J287" s="19">
        <f t="shared" si="77"/>
        <v>0</v>
      </c>
      <c r="K287" s="19">
        <f t="shared" si="78"/>
        <v>0.00999999999999091</v>
      </c>
      <c r="L287" s="19">
        <f t="shared" si="79"/>
        <v>0.0900000000001455</v>
      </c>
      <c r="M287" s="14"/>
    </row>
    <row r="288" s="1" customFormat="1" ht="28" customHeight="1" spans="1:13">
      <c r="A288" s="16">
        <v>232</v>
      </c>
      <c r="B288" s="17" t="s">
        <v>384</v>
      </c>
      <c r="C288" s="18" t="s">
        <v>172</v>
      </c>
      <c r="D288" s="19">
        <v>3</v>
      </c>
      <c r="E288" s="19">
        <v>383.35</v>
      </c>
      <c r="F288" s="19">
        <v>1150.05</v>
      </c>
      <c r="G288" s="28" t="s">
        <v>186</v>
      </c>
      <c r="H288" s="29">
        <v>383.35</v>
      </c>
      <c r="I288" s="29">
        <v>1150.05</v>
      </c>
      <c r="J288" s="19">
        <f t="shared" si="77"/>
        <v>0</v>
      </c>
      <c r="K288" s="19">
        <f t="shared" si="78"/>
        <v>0</v>
      </c>
      <c r="L288" s="19">
        <f t="shared" si="79"/>
        <v>0</v>
      </c>
      <c r="M288" s="14"/>
    </row>
    <row r="289" s="1" customFormat="1" ht="28" customHeight="1" spans="1:13">
      <c r="A289" s="16">
        <v>233</v>
      </c>
      <c r="B289" s="17" t="s">
        <v>385</v>
      </c>
      <c r="C289" s="18" t="s">
        <v>104</v>
      </c>
      <c r="D289" s="19">
        <v>8</v>
      </c>
      <c r="E289" s="19">
        <v>109.95</v>
      </c>
      <c r="F289" s="19">
        <v>879.6</v>
      </c>
      <c r="G289" s="28" t="s">
        <v>386</v>
      </c>
      <c r="H289" s="29">
        <v>109.95</v>
      </c>
      <c r="I289" s="29">
        <v>879.6</v>
      </c>
      <c r="J289" s="19">
        <f t="shared" si="77"/>
        <v>0</v>
      </c>
      <c r="K289" s="19">
        <f t="shared" si="78"/>
        <v>0</v>
      </c>
      <c r="L289" s="19">
        <f t="shared" si="79"/>
        <v>0</v>
      </c>
      <c r="M289" s="14"/>
    </row>
    <row r="290" s="1" customFormat="1" ht="28" customHeight="1" spans="1:13">
      <c r="A290" s="16">
        <v>234</v>
      </c>
      <c r="B290" s="17" t="s">
        <v>387</v>
      </c>
      <c r="C290" s="18" t="s">
        <v>104</v>
      </c>
      <c r="D290" s="19">
        <v>8</v>
      </c>
      <c r="E290" s="19">
        <v>150.63</v>
      </c>
      <c r="F290" s="19">
        <v>1205.04</v>
      </c>
      <c r="G290" s="28" t="s">
        <v>386</v>
      </c>
      <c r="H290" s="29">
        <v>150.63</v>
      </c>
      <c r="I290" s="29">
        <v>1205.04</v>
      </c>
      <c r="J290" s="19">
        <f t="shared" si="77"/>
        <v>0</v>
      </c>
      <c r="K290" s="19">
        <f t="shared" si="78"/>
        <v>0</v>
      </c>
      <c r="L290" s="19">
        <f t="shared" si="79"/>
        <v>0</v>
      </c>
      <c r="M290" s="14"/>
    </row>
    <row r="291" s="1" customFormat="1" ht="28" customHeight="1" spans="1:13">
      <c r="A291" s="16">
        <v>235</v>
      </c>
      <c r="B291" s="17" t="s">
        <v>388</v>
      </c>
      <c r="C291" s="18" t="s">
        <v>104</v>
      </c>
      <c r="D291" s="19">
        <v>1</v>
      </c>
      <c r="E291" s="19">
        <v>345.12</v>
      </c>
      <c r="F291" s="19">
        <v>345.12</v>
      </c>
      <c r="G291" s="28" t="s">
        <v>159</v>
      </c>
      <c r="H291" s="29">
        <v>345.12</v>
      </c>
      <c r="I291" s="29">
        <v>345.12</v>
      </c>
      <c r="J291" s="19">
        <f t="shared" si="77"/>
        <v>0</v>
      </c>
      <c r="K291" s="19">
        <f t="shared" si="78"/>
        <v>0</v>
      </c>
      <c r="L291" s="19">
        <f t="shared" si="79"/>
        <v>0</v>
      </c>
      <c r="M291" s="14"/>
    </row>
    <row r="292" s="1" customFormat="1" ht="28" customHeight="1" spans="1:13">
      <c r="A292" s="16">
        <v>236</v>
      </c>
      <c r="B292" s="17" t="s">
        <v>389</v>
      </c>
      <c r="C292" s="18" t="s">
        <v>390</v>
      </c>
      <c r="D292" s="19">
        <v>1</v>
      </c>
      <c r="E292" s="19">
        <v>2100.95</v>
      </c>
      <c r="F292" s="19">
        <v>2100.95</v>
      </c>
      <c r="G292" s="28" t="s">
        <v>159</v>
      </c>
      <c r="H292" s="29">
        <v>2098.9</v>
      </c>
      <c r="I292" s="29">
        <v>2098.9</v>
      </c>
      <c r="J292" s="19">
        <f t="shared" si="77"/>
        <v>0</v>
      </c>
      <c r="K292" s="19">
        <f t="shared" si="78"/>
        <v>-2.04999999999973</v>
      </c>
      <c r="L292" s="19">
        <f t="shared" si="79"/>
        <v>-2.04999999999973</v>
      </c>
      <c r="M292" s="14"/>
    </row>
    <row r="293" s="1" customFormat="1" ht="28" customHeight="1" spans="1:13">
      <c r="A293" s="16">
        <v>237</v>
      </c>
      <c r="B293" s="17" t="s">
        <v>343</v>
      </c>
      <c r="C293" s="18" t="s">
        <v>20</v>
      </c>
      <c r="D293" s="19">
        <v>1.5</v>
      </c>
      <c r="E293" s="19">
        <v>5.91</v>
      </c>
      <c r="F293" s="19">
        <v>8.87</v>
      </c>
      <c r="G293" s="28" t="s">
        <v>391</v>
      </c>
      <c r="H293" s="29">
        <v>5.87</v>
      </c>
      <c r="I293" s="29">
        <v>8.81</v>
      </c>
      <c r="J293" s="19">
        <f t="shared" si="77"/>
        <v>0</v>
      </c>
      <c r="K293" s="19">
        <f t="shared" si="78"/>
        <v>-0.04</v>
      </c>
      <c r="L293" s="19">
        <f t="shared" si="79"/>
        <v>-0.0599999999999987</v>
      </c>
      <c r="M293" s="14"/>
    </row>
    <row r="294" s="1" customFormat="1" ht="28" customHeight="1" spans="1:13">
      <c r="A294" s="16">
        <v>238</v>
      </c>
      <c r="B294" s="17" t="s">
        <v>345</v>
      </c>
      <c r="C294" s="18" t="s">
        <v>20</v>
      </c>
      <c r="D294" s="19">
        <v>20.56</v>
      </c>
      <c r="E294" s="19">
        <v>6.42</v>
      </c>
      <c r="F294" s="19">
        <v>132</v>
      </c>
      <c r="G294" s="28" t="s">
        <v>392</v>
      </c>
      <c r="H294" s="29">
        <v>6.37</v>
      </c>
      <c r="I294" s="29">
        <v>130.97</v>
      </c>
      <c r="J294" s="19">
        <f t="shared" si="77"/>
        <v>0</v>
      </c>
      <c r="K294" s="19">
        <f t="shared" si="78"/>
        <v>-0.0499999999999998</v>
      </c>
      <c r="L294" s="19">
        <f t="shared" si="79"/>
        <v>-1.03</v>
      </c>
      <c r="M294" s="14"/>
    </row>
    <row r="295" s="1" customFormat="1" ht="28" customHeight="1" spans="1:13">
      <c r="A295" s="16">
        <v>239</v>
      </c>
      <c r="B295" s="17" t="s">
        <v>347</v>
      </c>
      <c r="C295" s="18" t="s">
        <v>20</v>
      </c>
      <c r="D295" s="19">
        <v>4.52</v>
      </c>
      <c r="E295" s="19">
        <v>281.3</v>
      </c>
      <c r="F295" s="19">
        <v>1271.48</v>
      </c>
      <c r="G295" s="28" t="s">
        <v>393</v>
      </c>
      <c r="H295" s="29">
        <v>281.3</v>
      </c>
      <c r="I295" s="29">
        <v>1271.48</v>
      </c>
      <c r="J295" s="19">
        <f t="shared" si="77"/>
        <v>0</v>
      </c>
      <c r="K295" s="19">
        <f t="shared" si="78"/>
        <v>0</v>
      </c>
      <c r="L295" s="19">
        <f t="shared" si="79"/>
        <v>0</v>
      </c>
      <c r="M295" s="14"/>
    </row>
    <row r="296" s="1" customFormat="1" ht="28" customHeight="1" spans="1:13">
      <c r="A296" s="16">
        <v>240</v>
      </c>
      <c r="B296" s="17" t="s">
        <v>349</v>
      </c>
      <c r="C296" s="18" t="s">
        <v>20</v>
      </c>
      <c r="D296" s="19">
        <v>3.17</v>
      </c>
      <c r="E296" s="19">
        <v>230.32</v>
      </c>
      <c r="F296" s="19">
        <v>730.11</v>
      </c>
      <c r="G296" s="28" t="s">
        <v>394</v>
      </c>
      <c r="H296" s="29">
        <v>230.32</v>
      </c>
      <c r="I296" s="29">
        <v>730.11</v>
      </c>
      <c r="J296" s="19">
        <f t="shared" si="77"/>
        <v>0</v>
      </c>
      <c r="K296" s="19">
        <f t="shared" si="78"/>
        <v>0</v>
      </c>
      <c r="L296" s="19">
        <f t="shared" si="79"/>
        <v>0</v>
      </c>
      <c r="M296" s="14"/>
    </row>
    <row r="297" s="1" customFormat="1" ht="28" customHeight="1" spans="1:13">
      <c r="A297" s="16">
        <v>241</v>
      </c>
      <c r="B297" s="17" t="s">
        <v>395</v>
      </c>
      <c r="C297" s="18" t="s">
        <v>20</v>
      </c>
      <c r="D297" s="19">
        <v>12.87</v>
      </c>
      <c r="E297" s="19">
        <v>172.84</v>
      </c>
      <c r="F297" s="19">
        <v>2224.45</v>
      </c>
      <c r="G297" s="28" t="s">
        <v>396</v>
      </c>
      <c r="H297" s="29">
        <v>100.7</v>
      </c>
      <c r="I297" s="29">
        <v>1296.01</v>
      </c>
      <c r="J297" s="19">
        <f t="shared" si="77"/>
        <v>0</v>
      </c>
      <c r="K297" s="19">
        <f t="shared" si="78"/>
        <v>-72.14</v>
      </c>
      <c r="L297" s="19">
        <f t="shared" si="79"/>
        <v>-928.44</v>
      </c>
      <c r="M297" s="14"/>
    </row>
    <row r="298" s="1" customFormat="1" ht="28" customHeight="1" spans="1:13">
      <c r="A298" s="16">
        <v>242</v>
      </c>
      <c r="B298" s="17" t="s">
        <v>351</v>
      </c>
      <c r="C298" s="18" t="s">
        <v>25</v>
      </c>
      <c r="D298" s="19">
        <v>25.74</v>
      </c>
      <c r="E298" s="19">
        <v>95.04</v>
      </c>
      <c r="F298" s="19">
        <v>2446.33</v>
      </c>
      <c r="G298" s="28" t="s">
        <v>397</v>
      </c>
      <c r="H298" s="29">
        <v>97.46</v>
      </c>
      <c r="I298" s="29">
        <v>2508.62</v>
      </c>
      <c r="J298" s="19">
        <f t="shared" si="77"/>
        <v>0</v>
      </c>
      <c r="K298" s="19">
        <f t="shared" si="78"/>
        <v>2.41999999999999</v>
      </c>
      <c r="L298" s="19">
        <f t="shared" si="79"/>
        <v>62.29</v>
      </c>
      <c r="M298" s="14"/>
    </row>
    <row r="299" s="1" customFormat="1" ht="28" customHeight="1" spans="1:13">
      <c r="A299" s="16">
        <v>243</v>
      </c>
      <c r="B299" s="17" t="s">
        <v>353</v>
      </c>
      <c r="C299" s="18" t="s">
        <v>25</v>
      </c>
      <c r="D299" s="19">
        <v>25.74</v>
      </c>
      <c r="E299" s="19">
        <v>190.9</v>
      </c>
      <c r="F299" s="19">
        <v>4913.77</v>
      </c>
      <c r="G299" s="28" t="s">
        <v>397</v>
      </c>
      <c r="H299" s="29">
        <v>190.37</v>
      </c>
      <c r="I299" s="29">
        <v>4900.12</v>
      </c>
      <c r="J299" s="19">
        <f t="shared" ref="J299:J330" si="80">G299-D299</f>
        <v>0</v>
      </c>
      <c r="K299" s="19">
        <f t="shared" ref="K299:K330" si="81">H299-E299</f>
        <v>-0.530000000000001</v>
      </c>
      <c r="L299" s="19">
        <f t="shared" ref="L299:L330" si="82">I299-F299</f>
        <v>-13.6500000000005</v>
      </c>
      <c r="M299" s="14"/>
    </row>
    <row r="300" s="1" customFormat="1" ht="28" customHeight="1" spans="1:13">
      <c r="A300" s="16">
        <v>244</v>
      </c>
      <c r="B300" s="17" t="s">
        <v>300</v>
      </c>
      <c r="C300" s="18" t="s">
        <v>20</v>
      </c>
      <c r="D300" s="19">
        <v>1.5</v>
      </c>
      <c r="E300" s="19">
        <v>41.2</v>
      </c>
      <c r="F300" s="19">
        <v>61.8</v>
      </c>
      <c r="G300" s="28" t="s">
        <v>391</v>
      </c>
      <c r="H300" s="29">
        <v>41.2</v>
      </c>
      <c r="I300" s="29">
        <v>61.8</v>
      </c>
      <c r="J300" s="19">
        <f t="shared" si="80"/>
        <v>0</v>
      </c>
      <c r="K300" s="19">
        <f t="shared" si="81"/>
        <v>0</v>
      </c>
      <c r="L300" s="19">
        <f t="shared" si="82"/>
        <v>0</v>
      </c>
      <c r="M300" s="14"/>
    </row>
    <row r="301" s="1" customFormat="1" ht="28" customHeight="1" spans="1:13">
      <c r="A301" s="16">
        <v>245</v>
      </c>
      <c r="B301" s="17" t="s">
        <v>45</v>
      </c>
      <c r="C301" s="18" t="s">
        <v>20</v>
      </c>
      <c r="D301" s="19">
        <v>20.56</v>
      </c>
      <c r="E301" s="19">
        <v>7.91</v>
      </c>
      <c r="F301" s="19">
        <v>162.63</v>
      </c>
      <c r="G301" s="28" t="s">
        <v>392</v>
      </c>
      <c r="H301" s="29">
        <v>7.83</v>
      </c>
      <c r="I301" s="29">
        <v>160.98</v>
      </c>
      <c r="J301" s="19">
        <f t="shared" si="80"/>
        <v>0</v>
      </c>
      <c r="K301" s="19">
        <f t="shared" si="81"/>
        <v>-0.0800000000000001</v>
      </c>
      <c r="L301" s="19">
        <f t="shared" si="82"/>
        <v>-1.65000000000001</v>
      </c>
      <c r="M301" s="14"/>
    </row>
    <row r="302" s="1" customFormat="1" ht="28" customHeight="1" spans="1:13">
      <c r="A302" s="16">
        <v>246</v>
      </c>
      <c r="B302" s="17" t="s">
        <v>354</v>
      </c>
      <c r="C302" s="18" t="s">
        <v>20</v>
      </c>
      <c r="D302" s="19">
        <v>5.15</v>
      </c>
      <c r="E302" s="19">
        <v>14.48</v>
      </c>
      <c r="F302" s="19">
        <v>74.57</v>
      </c>
      <c r="G302" s="28" t="s">
        <v>398</v>
      </c>
      <c r="H302" s="29">
        <v>14.32</v>
      </c>
      <c r="I302" s="29">
        <v>73.75</v>
      </c>
      <c r="J302" s="19">
        <f t="shared" si="80"/>
        <v>0</v>
      </c>
      <c r="K302" s="19">
        <f t="shared" si="81"/>
        <v>-0.16</v>
      </c>
      <c r="L302" s="19">
        <f t="shared" si="82"/>
        <v>-0.819999999999993</v>
      </c>
      <c r="M302" s="14"/>
    </row>
    <row r="303" s="1" customFormat="1" ht="28" customHeight="1" spans="1:13">
      <c r="A303" s="16">
        <v>247</v>
      </c>
      <c r="B303" s="17" t="s">
        <v>356</v>
      </c>
      <c r="C303" s="18" t="s">
        <v>41</v>
      </c>
      <c r="D303" s="19">
        <v>82.24</v>
      </c>
      <c r="E303" s="19">
        <v>3.27</v>
      </c>
      <c r="F303" s="19">
        <v>268.92</v>
      </c>
      <c r="G303" s="28" t="s">
        <v>399</v>
      </c>
      <c r="H303" s="29">
        <v>3.23</v>
      </c>
      <c r="I303" s="29">
        <v>265.64</v>
      </c>
      <c r="J303" s="19">
        <f t="shared" si="80"/>
        <v>0</v>
      </c>
      <c r="K303" s="19">
        <f t="shared" si="81"/>
        <v>-0.04</v>
      </c>
      <c r="L303" s="19">
        <f t="shared" si="82"/>
        <v>-3.28000000000003</v>
      </c>
      <c r="M303" s="14"/>
    </row>
    <row r="304" s="1" customFormat="1" ht="28" customHeight="1" spans="1:13">
      <c r="A304" s="16">
        <v>248</v>
      </c>
      <c r="B304" s="17" t="s">
        <v>358</v>
      </c>
      <c r="C304" s="18" t="s">
        <v>41</v>
      </c>
      <c r="D304" s="19">
        <v>20.6</v>
      </c>
      <c r="E304" s="19">
        <v>4.28</v>
      </c>
      <c r="F304" s="19">
        <v>88.17</v>
      </c>
      <c r="G304" s="28" t="s">
        <v>400</v>
      </c>
      <c r="H304" s="29">
        <v>4.24</v>
      </c>
      <c r="I304" s="29">
        <v>87.34</v>
      </c>
      <c r="J304" s="19">
        <f t="shared" si="80"/>
        <v>0</v>
      </c>
      <c r="K304" s="19">
        <f t="shared" si="81"/>
        <v>-0.04</v>
      </c>
      <c r="L304" s="19">
        <f t="shared" si="82"/>
        <v>-0.829999999999998</v>
      </c>
      <c r="M304" s="14"/>
    </row>
    <row r="305" s="1" customFormat="1" ht="28" customHeight="1" spans="1:13">
      <c r="A305" s="16"/>
      <c r="B305" s="15" t="s">
        <v>401</v>
      </c>
      <c r="C305" s="18"/>
      <c r="D305" s="19"/>
      <c r="E305" s="19"/>
      <c r="F305" s="13">
        <f>F306</f>
        <v>4918.84</v>
      </c>
      <c r="G305" s="19"/>
      <c r="H305" s="19"/>
      <c r="I305" s="13">
        <f>I306</f>
        <v>4919.18</v>
      </c>
      <c r="J305" s="19"/>
      <c r="K305" s="19"/>
      <c r="L305" s="13">
        <f t="shared" si="82"/>
        <v>0.340000000000146</v>
      </c>
      <c r="M305" s="14"/>
    </row>
    <row r="306" s="1" customFormat="1" ht="28" customHeight="1" spans="1:13">
      <c r="A306" s="10"/>
      <c r="B306" s="15" t="s">
        <v>17</v>
      </c>
      <c r="C306" s="12"/>
      <c r="D306" s="13"/>
      <c r="E306" s="13"/>
      <c r="F306" s="13">
        <f>F307</f>
        <v>4918.84</v>
      </c>
      <c r="G306" s="13"/>
      <c r="H306" s="13"/>
      <c r="I306" s="13">
        <f>I307</f>
        <v>4919.18</v>
      </c>
      <c r="J306" s="19"/>
      <c r="K306" s="19"/>
      <c r="L306" s="13">
        <f t="shared" si="82"/>
        <v>0.340000000000146</v>
      </c>
      <c r="M306" s="14"/>
    </row>
    <row r="307" s="1" customFormat="1" ht="28" customHeight="1" spans="1:13">
      <c r="A307" s="16"/>
      <c r="B307" s="15" t="s">
        <v>402</v>
      </c>
      <c r="C307" s="18"/>
      <c r="D307" s="19"/>
      <c r="E307" s="19"/>
      <c r="F307" s="13">
        <f>SUM(F308:F311)</f>
        <v>4918.84</v>
      </c>
      <c r="G307" s="19"/>
      <c r="H307" s="19"/>
      <c r="I307" s="13">
        <f>SUM(I308:I311)</f>
        <v>4919.18</v>
      </c>
      <c r="J307" s="19"/>
      <c r="K307" s="19"/>
      <c r="L307" s="13">
        <f t="shared" si="82"/>
        <v>0.340000000000146</v>
      </c>
      <c r="M307" s="14"/>
    </row>
    <row r="308" s="1" customFormat="1" ht="28" customHeight="1" spans="1:13">
      <c r="A308" s="16">
        <v>249</v>
      </c>
      <c r="B308" s="17" t="s">
        <v>403</v>
      </c>
      <c r="C308" s="18" t="s">
        <v>52</v>
      </c>
      <c r="D308" s="19">
        <v>0.5</v>
      </c>
      <c r="E308" s="19">
        <v>112.08</v>
      </c>
      <c r="F308" s="19">
        <v>56.04</v>
      </c>
      <c r="G308" s="19">
        <v>0.5</v>
      </c>
      <c r="H308" s="19">
        <v>112.74</v>
      </c>
      <c r="I308" s="19">
        <v>56.37</v>
      </c>
      <c r="J308" s="19">
        <f t="shared" si="80"/>
        <v>0</v>
      </c>
      <c r="K308" s="19">
        <f t="shared" si="81"/>
        <v>0.659999999999997</v>
      </c>
      <c r="L308" s="19">
        <f t="shared" si="82"/>
        <v>0.329999999999998</v>
      </c>
      <c r="M308" s="14"/>
    </row>
    <row r="309" s="1" customFormat="1" ht="28" customHeight="1" spans="1:13">
      <c r="A309" s="16">
        <v>250</v>
      </c>
      <c r="B309" s="17" t="s">
        <v>404</v>
      </c>
      <c r="C309" s="18" t="s">
        <v>25</v>
      </c>
      <c r="D309" s="19">
        <v>0.12</v>
      </c>
      <c r="E309" s="19">
        <v>11.67</v>
      </c>
      <c r="F309" s="19">
        <v>1.4</v>
      </c>
      <c r="G309" s="19">
        <v>0.12</v>
      </c>
      <c r="H309" s="19">
        <v>11.67</v>
      </c>
      <c r="I309" s="19">
        <v>1.4</v>
      </c>
      <c r="J309" s="19">
        <f t="shared" si="80"/>
        <v>0</v>
      </c>
      <c r="K309" s="19">
        <f t="shared" si="81"/>
        <v>0</v>
      </c>
      <c r="L309" s="19">
        <f t="shared" si="82"/>
        <v>0</v>
      </c>
      <c r="M309" s="14"/>
    </row>
    <row r="310" s="1" customFormat="1" ht="28" customHeight="1" spans="1:13">
      <c r="A310" s="16">
        <v>251</v>
      </c>
      <c r="B310" s="17" t="s">
        <v>405</v>
      </c>
      <c r="C310" s="18" t="s">
        <v>172</v>
      </c>
      <c r="D310" s="19">
        <v>1</v>
      </c>
      <c r="E310" s="19">
        <v>1385.72</v>
      </c>
      <c r="F310" s="19">
        <v>1385.72</v>
      </c>
      <c r="G310" s="19">
        <v>1</v>
      </c>
      <c r="H310" s="19">
        <v>1385.73</v>
      </c>
      <c r="I310" s="19">
        <v>1385.73</v>
      </c>
      <c r="J310" s="19">
        <f t="shared" si="80"/>
        <v>0</v>
      </c>
      <c r="K310" s="19">
        <f t="shared" si="81"/>
        <v>0.00999999999999091</v>
      </c>
      <c r="L310" s="19">
        <f t="shared" si="82"/>
        <v>0.00999999999999091</v>
      </c>
      <c r="M310" s="14"/>
    </row>
    <row r="311" s="1" customFormat="1" ht="28" customHeight="1" spans="1:13">
      <c r="A311" s="16">
        <v>252</v>
      </c>
      <c r="B311" s="17" t="s">
        <v>406</v>
      </c>
      <c r="C311" s="18" t="s">
        <v>104</v>
      </c>
      <c r="D311" s="19">
        <v>13</v>
      </c>
      <c r="E311" s="19">
        <v>267.36</v>
      </c>
      <c r="F311" s="19">
        <v>3475.68</v>
      </c>
      <c r="G311" s="19">
        <v>13</v>
      </c>
      <c r="H311" s="19">
        <v>267.36</v>
      </c>
      <c r="I311" s="19">
        <v>3475.68</v>
      </c>
      <c r="J311" s="19">
        <f t="shared" si="80"/>
        <v>0</v>
      </c>
      <c r="K311" s="19">
        <f t="shared" si="81"/>
        <v>0</v>
      </c>
      <c r="L311" s="19">
        <f t="shared" si="82"/>
        <v>0</v>
      </c>
      <c r="M311" s="14"/>
    </row>
    <row r="312" s="1" customFormat="1" ht="28" customHeight="1" spans="1:13">
      <c r="A312" s="16"/>
      <c r="B312" s="15" t="s">
        <v>407</v>
      </c>
      <c r="C312" s="18"/>
      <c r="D312" s="19"/>
      <c r="E312" s="19"/>
      <c r="F312" s="13">
        <f>F313</f>
        <v>80175.7</v>
      </c>
      <c r="G312" s="13"/>
      <c r="H312" s="13"/>
      <c r="I312" s="13">
        <f>I313</f>
        <v>79883.42</v>
      </c>
      <c r="J312" s="19"/>
      <c r="K312" s="19"/>
      <c r="L312" s="13">
        <f t="shared" si="82"/>
        <v>-292.280000000013</v>
      </c>
      <c r="M312" s="14"/>
    </row>
    <row r="313" s="1" customFormat="1" ht="28" customHeight="1" spans="1:13">
      <c r="A313" s="10"/>
      <c r="B313" s="15" t="s">
        <v>17</v>
      </c>
      <c r="C313" s="12"/>
      <c r="D313" s="13"/>
      <c r="E313" s="13"/>
      <c r="F313" s="13">
        <f>F314+F359+F367+F379</f>
        <v>80175.7</v>
      </c>
      <c r="G313" s="13"/>
      <c r="H313" s="13"/>
      <c r="I313" s="13">
        <f>I314+I359+I367+I379</f>
        <v>79883.42</v>
      </c>
      <c r="J313" s="19"/>
      <c r="K313" s="19"/>
      <c r="L313" s="13">
        <f t="shared" si="82"/>
        <v>-292.280000000013</v>
      </c>
      <c r="M313" s="14"/>
    </row>
    <row r="314" s="1" customFormat="1" ht="28" customHeight="1" spans="1:13">
      <c r="A314" s="16"/>
      <c r="B314" s="15" t="s">
        <v>408</v>
      </c>
      <c r="C314" s="18"/>
      <c r="D314" s="19"/>
      <c r="E314" s="19"/>
      <c r="F314" s="13">
        <f>SUM(F315:F358)</f>
        <v>42915.4</v>
      </c>
      <c r="G314" s="26" t="s">
        <v>156</v>
      </c>
      <c r="H314" s="27" t="s">
        <v>156</v>
      </c>
      <c r="I314" s="13">
        <f>SUM(I315:I358)</f>
        <v>42804.85</v>
      </c>
      <c r="J314" s="19"/>
      <c r="K314" s="19"/>
      <c r="L314" s="13">
        <f t="shared" si="82"/>
        <v>-110.550000000003</v>
      </c>
      <c r="M314" s="14"/>
    </row>
    <row r="315" s="1" customFormat="1" ht="28" customHeight="1" spans="1:13">
      <c r="A315" s="16">
        <v>253</v>
      </c>
      <c r="B315" s="17" t="s">
        <v>409</v>
      </c>
      <c r="C315" s="18" t="s">
        <v>158</v>
      </c>
      <c r="D315" s="19">
        <v>1</v>
      </c>
      <c r="E315" s="19">
        <v>1452.65</v>
      </c>
      <c r="F315" s="19">
        <v>1452.65</v>
      </c>
      <c r="G315" s="28" t="s">
        <v>159</v>
      </c>
      <c r="H315" s="29">
        <v>1453.01</v>
      </c>
      <c r="I315" s="29">
        <v>1453.01</v>
      </c>
      <c r="J315" s="19">
        <f>G315-D315</f>
        <v>0</v>
      </c>
      <c r="K315" s="19">
        <f>H315-E315</f>
        <v>0.3599999999999</v>
      </c>
      <c r="L315" s="19">
        <f t="shared" si="82"/>
        <v>0.3599999999999</v>
      </c>
      <c r="M315" s="14"/>
    </row>
    <row r="316" s="1" customFormat="1" ht="28" customHeight="1" spans="1:13">
      <c r="A316" s="16">
        <v>254</v>
      </c>
      <c r="B316" s="17" t="s">
        <v>410</v>
      </c>
      <c r="C316" s="18" t="s">
        <v>158</v>
      </c>
      <c r="D316" s="19">
        <v>1</v>
      </c>
      <c r="E316" s="19">
        <v>2661.86</v>
      </c>
      <c r="F316" s="19">
        <v>2661.86</v>
      </c>
      <c r="G316" s="28" t="s">
        <v>159</v>
      </c>
      <c r="H316" s="29">
        <v>2334.98</v>
      </c>
      <c r="I316" s="29">
        <v>2334.98</v>
      </c>
      <c r="J316" s="19">
        <f t="shared" si="80"/>
        <v>0</v>
      </c>
      <c r="K316" s="19">
        <f t="shared" si="81"/>
        <v>-326.88</v>
      </c>
      <c r="L316" s="19">
        <f t="shared" si="82"/>
        <v>-326.88</v>
      </c>
      <c r="M316" s="14"/>
    </row>
    <row r="317" s="1" customFormat="1" ht="28" customHeight="1" spans="1:13">
      <c r="A317" s="16">
        <v>255</v>
      </c>
      <c r="B317" s="17" t="s">
        <v>411</v>
      </c>
      <c r="C317" s="18" t="s">
        <v>158</v>
      </c>
      <c r="D317" s="19">
        <v>1</v>
      </c>
      <c r="E317" s="19">
        <v>1026.86</v>
      </c>
      <c r="F317" s="19">
        <v>1026.86</v>
      </c>
      <c r="G317" s="28" t="s">
        <v>159</v>
      </c>
      <c r="H317" s="29">
        <v>1026.98</v>
      </c>
      <c r="I317" s="29">
        <v>1026.98</v>
      </c>
      <c r="J317" s="19">
        <f t="shared" si="80"/>
        <v>0</v>
      </c>
      <c r="K317" s="19">
        <f t="shared" si="81"/>
        <v>0.120000000000118</v>
      </c>
      <c r="L317" s="19">
        <f t="shared" si="82"/>
        <v>0.120000000000118</v>
      </c>
      <c r="M317" s="14"/>
    </row>
    <row r="318" s="1" customFormat="1" ht="28" customHeight="1" spans="1:13">
      <c r="A318" s="16">
        <v>256</v>
      </c>
      <c r="B318" s="17" t="s">
        <v>412</v>
      </c>
      <c r="C318" s="18" t="s">
        <v>158</v>
      </c>
      <c r="D318" s="19">
        <v>1</v>
      </c>
      <c r="E318" s="19">
        <v>529.16</v>
      </c>
      <c r="F318" s="19">
        <v>529.16</v>
      </c>
      <c r="G318" s="28" t="s">
        <v>159</v>
      </c>
      <c r="H318" s="29">
        <v>530.27</v>
      </c>
      <c r="I318" s="29">
        <v>530.27</v>
      </c>
      <c r="J318" s="19">
        <f t="shared" si="80"/>
        <v>0</v>
      </c>
      <c r="K318" s="19">
        <f t="shared" si="81"/>
        <v>1.11000000000001</v>
      </c>
      <c r="L318" s="19">
        <f t="shared" si="82"/>
        <v>1.11000000000001</v>
      </c>
      <c r="M318" s="14"/>
    </row>
    <row r="319" s="1" customFormat="1" ht="28" customHeight="1" spans="1:13">
      <c r="A319" s="16">
        <v>257</v>
      </c>
      <c r="B319" s="17" t="s">
        <v>413</v>
      </c>
      <c r="C319" s="18" t="s">
        <v>172</v>
      </c>
      <c r="D319" s="19">
        <v>7</v>
      </c>
      <c r="E319" s="19">
        <v>104.02</v>
      </c>
      <c r="F319" s="19">
        <v>728.14</v>
      </c>
      <c r="G319" s="28" t="s">
        <v>261</v>
      </c>
      <c r="H319" s="29">
        <v>105.22</v>
      </c>
      <c r="I319" s="29">
        <v>736.54</v>
      </c>
      <c r="J319" s="19">
        <f t="shared" si="80"/>
        <v>0</v>
      </c>
      <c r="K319" s="19">
        <f t="shared" si="81"/>
        <v>1.2</v>
      </c>
      <c r="L319" s="19">
        <f t="shared" si="82"/>
        <v>8.39999999999998</v>
      </c>
      <c r="M319" s="14"/>
    </row>
    <row r="320" s="1" customFormat="1" ht="28" customHeight="1" spans="1:13">
      <c r="A320" s="16">
        <v>258</v>
      </c>
      <c r="B320" s="17" t="s">
        <v>414</v>
      </c>
      <c r="C320" s="18" t="s">
        <v>172</v>
      </c>
      <c r="D320" s="19">
        <v>7</v>
      </c>
      <c r="E320" s="19">
        <v>92.42</v>
      </c>
      <c r="F320" s="19">
        <v>646.94</v>
      </c>
      <c r="G320" s="28" t="s">
        <v>261</v>
      </c>
      <c r="H320" s="29">
        <v>93.62</v>
      </c>
      <c r="I320" s="29">
        <v>655.34</v>
      </c>
      <c r="J320" s="19">
        <f t="shared" si="80"/>
        <v>0</v>
      </c>
      <c r="K320" s="19">
        <f t="shared" si="81"/>
        <v>1.2</v>
      </c>
      <c r="L320" s="19">
        <f t="shared" si="82"/>
        <v>8.39999999999998</v>
      </c>
      <c r="M320" s="14"/>
    </row>
    <row r="321" s="1" customFormat="1" ht="28" customHeight="1" spans="1:13">
      <c r="A321" s="16">
        <v>259</v>
      </c>
      <c r="B321" s="17" t="s">
        <v>415</v>
      </c>
      <c r="C321" s="18" t="s">
        <v>172</v>
      </c>
      <c r="D321" s="19">
        <v>3</v>
      </c>
      <c r="E321" s="19">
        <v>92.42</v>
      </c>
      <c r="F321" s="19">
        <v>277.26</v>
      </c>
      <c r="G321" s="28" t="s">
        <v>186</v>
      </c>
      <c r="H321" s="29">
        <v>93.62</v>
      </c>
      <c r="I321" s="29">
        <v>280.86</v>
      </c>
      <c r="J321" s="19">
        <f t="shared" si="80"/>
        <v>0</v>
      </c>
      <c r="K321" s="19">
        <f t="shared" si="81"/>
        <v>1.2</v>
      </c>
      <c r="L321" s="19">
        <f t="shared" si="82"/>
        <v>3.60000000000002</v>
      </c>
      <c r="M321" s="14"/>
    </row>
    <row r="322" s="1" customFormat="1" ht="28" customHeight="1" spans="1:13">
      <c r="A322" s="16">
        <v>260</v>
      </c>
      <c r="B322" s="17" t="s">
        <v>416</v>
      </c>
      <c r="C322" s="18" t="s">
        <v>172</v>
      </c>
      <c r="D322" s="19">
        <v>1</v>
      </c>
      <c r="E322" s="19">
        <v>311.63</v>
      </c>
      <c r="F322" s="19">
        <v>311.63</v>
      </c>
      <c r="G322" s="28" t="s">
        <v>159</v>
      </c>
      <c r="H322" s="29">
        <v>312.83</v>
      </c>
      <c r="I322" s="29">
        <v>312.83</v>
      </c>
      <c r="J322" s="19">
        <f t="shared" si="80"/>
        <v>0</v>
      </c>
      <c r="K322" s="19">
        <f t="shared" si="81"/>
        <v>1.19999999999999</v>
      </c>
      <c r="L322" s="19">
        <f t="shared" si="82"/>
        <v>1.19999999999999</v>
      </c>
      <c r="M322" s="14"/>
    </row>
    <row r="323" s="1" customFormat="1" ht="28" customHeight="1" spans="1:13">
      <c r="A323" s="16">
        <v>261</v>
      </c>
      <c r="B323" s="17" t="s">
        <v>417</v>
      </c>
      <c r="C323" s="18" t="s">
        <v>172</v>
      </c>
      <c r="D323" s="19">
        <v>1</v>
      </c>
      <c r="E323" s="19">
        <v>92.42</v>
      </c>
      <c r="F323" s="19">
        <v>92.42</v>
      </c>
      <c r="G323" s="28" t="s">
        <v>159</v>
      </c>
      <c r="H323" s="29">
        <v>93.62</v>
      </c>
      <c r="I323" s="29">
        <v>93.62</v>
      </c>
      <c r="J323" s="19">
        <f t="shared" si="80"/>
        <v>0</v>
      </c>
      <c r="K323" s="19">
        <f t="shared" si="81"/>
        <v>1.2</v>
      </c>
      <c r="L323" s="19">
        <f t="shared" si="82"/>
        <v>1.2</v>
      </c>
      <c r="M323" s="14"/>
    </row>
    <row r="324" s="1" customFormat="1" ht="28" customHeight="1" spans="1:13">
      <c r="A324" s="16">
        <v>262</v>
      </c>
      <c r="B324" s="17" t="s">
        <v>418</v>
      </c>
      <c r="C324" s="18" t="s">
        <v>172</v>
      </c>
      <c r="D324" s="19">
        <v>1</v>
      </c>
      <c r="E324" s="19">
        <v>92.42</v>
      </c>
      <c r="F324" s="19">
        <v>92.42</v>
      </c>
      <c r="G324" s="28" t="s">
        <v>159</v>
      </c>
      <c r="H324" s="29">
        <v>93.62</v>
      </c>
      <c r="I324" s="29">
        <v>93.62</v>
      </c>
      <c r="J324" s="19">
        <f t="shared" si="80"/>
        <v>0</v>
      </c>
      <c r="K324" s="19">
        <f t="shared" si="81"/>
        <v>1.2</v>
      </c>
      <c r="L324" s="19">
        <f t="shared" si="82"/>
        <v>1.2</v>
      </c>
      <c r="M324" s="14"/>
    </row>
    <row r="325" s="1" customFormat="1" ht="28" customHeight="1" spans="1:13">
      <c r="A325" s="16">
        <v>263</v>
      </c>
      <c r="B325" s="17" t="s">
        <v>419</v>
      </c>
      <c r="C325" s="18" t="s">
        <v>172</v>
      </c>
      <c r="D325" s="19">
        <v>9</v>
      </c>
      <c r="E325" s="19">
        <v>201.78</v>
      </c>
      <c r="F325" s="19">
        <v>1816.02</v>
      </c>
      <c r="G325" s="28" t="s">
        <v>188</v>
      </c>
      <c r="H325" s="29">
        <v>202.98</v>
      </c>
      <c r="I325" s="29">
        <v>1826.82</v>
      </c>
      <c r="J325" s="19">
        <f t="shared" si="80"/>
        <v>0</v>
      </c>
      <c r="K325" s="19">
        <f t="shared" si="81"/>
        <v>1.19999999999999</v>
      </c>
      <c r="L325" s="19">
        <f t="shared" si="82"/>
        <v>10.8</v>
      </c>
      <c r="M325" s="14"/>
    </row>
    <row r="326" s="1" customFormat="1" ht="28" customHeight="1" spans="1:13">
      <c r="A326" s="16">
        <v>264</v>
      </c>
      <c r="B326" s="17" t="s">
        <v>420</v>
      </c>
      <c r="C326" s="18" t="s">
        <v>172</v>
      </c>
      <c r="D326" s="19">
        <v>12</v>
      </c>
      <c r="E326" s="19">
        <v>99.98</v>
      </c>
      <c r="F326" s="19">
        <v>1199.76</v>
      </c>
      <c r="G326" s="28" t="s">
        <v>265</v>
      </c>
      <c r="H326" s="29">
        <v>101.17</v>
      </c>
      <c r="I326" s="29">
        <v>1214.04</v>
      </c>
      <c r="J326" s="19">
        <f t="shared" si="80"/>
        <v>0</v>
      </c>
      <c r="K326" s="19">
        <f t="shared" si="81"/>
        <v>1.19</v>
      </c>
      <c r="L326" s="19">
        <f t="shared" si="82"/>
        <v>14.28</v>
      </c>
      <c r="M326" s="14"/>
    </row>
    <row r="327" s="1" customFormat="1" ht="28" customHeight="1" spans="1:13">
      <c r="A327" s="16">
        <v>265</v>
      </c>
      <c r="B327" s="17" t="s">
        <v>421</v>
      </c>
      <c r="C327" s="18" t="s">
        <v>172</v>
      </c>
      <c r="D327" s="19">
        <v>5</v>
      </c>
      <c r="E327" s="19">
        <v>85.36</v>
      </c>
      <c r="F327" s="19">
        <v>426.8</v>
      </c>
      <c r="G327" s="28" t="s">
        <v>167</v>
      </c>
      <c r="H327" s="29">
        <v>86.56</v>
      </c>
      <c r="I327" s="29">
        <v>432.8</v>
      </c>
      <c r="J327" s="19">
        <f t="shared" si="80"/>
        <v>0</v>
      </c>
      <c r="K327" s="19">
        <f t="shared" si="81"/>
        <v>1.2</v>
      </c>
      <c r="L327" s="19">
        <f t="shared" si="82"/>
        <v>6</v>
      </c>
      <c r="M327" s="14"/>
    </row>
    <row r="328" s="1" customFormat="1" ht="28" customHeight="1" spans="1:13">
      <c r="A328" s="16">
        <v>266</v>
      </c>
      <c r="B328" s="17" t="s">
        <v>422</v>
      </c>
      <c r="C328" s="18" t="s">
        <v>172</v>
      </c>
      <c r="D328" s="19">
        <v>7</v>
      </c>
      <c r="E328" s="19">
        <v>32.33</v>
      </c>
      <c r="F328" s="19">
        <v>226.31</v>
      </c>
      <c r="G328" s="28" t="s">
        <v>261</v>
      </c>
      <c r="H328" s="29">
        <v>37.83</v>
      </c>
      <c r="I328" s="29">
        <v>264.81</v>
      </c>
      <c r="J328" s="19">
        <f t="shared" si="80"/>
        <v>0</v>
      </c>
      <c r="K328" s="19">
        <f t="shared" si="81"/>
        <v>5.5</v>
      </c>
      <c r="L328" s="19">
        <f t="shared" si="82"/>
        <v>38.5</v>
      </c>
      <c r="M328" s="14"/>
    </row>
    <row r="329" s="1" customFormat="1" ht="28" customHeight="1" spans="1:13">
      <c r="A329" s="16">
        <v>267</v>
      </c>
      <c r="B329" s="17" t="s">
        <v>423</v>
      </c>
      <c r="C329" s="18" t="s">
        <v>172</v>
      </c>
      <c r="D329" s="19">
        <v>11</v>
      </c>
      <c r="E329" s="19">
        <v>31.25</v>
      </c>
      <c r="F329" s="19">
        <v>343.75</v>
      </c>
      <c r="G329" s="28" t="s">
        <v>424</v>
      </c>
      <c r="H329" s="29">
        <v>36.76</v>
      </c>
      <c r="I329" s="29">
        <v>404.36</v>
      </c>
      <c r="J329" s="19">
        <f t="shared" si="80"/>
        <v>0</v>
      </c>
      <c r="K329" s="19">
        <f t="shared" si="81"/>
        <v>5.51</v>
      </c>
      <c r="L329" s="19">
        <f t="shared" si="82"/>
        <v>60.61</v>
      </c>
      <c r="M329" s="14"/>
    </row>
    <row r="330" s="1" customFormat="1" ht="28" customHeight="1" spans="1:13">
      <c r="A330" s="16">
        <v>268</v>
      </c>
      <c r="B330" s="17" t="s">
        <v>425</v>
      </c>
      <c r="C330" s="18" t="s">
        <v>172</v>
      </c>
      <c r="D330" s="19">
        <v>2</v>
      </c>
      <c r="E330" s="19">
        <v>56.44</v>
      </c>
      <c r="F330" s="19">
        <v>112.88</v>
      </c>
      <c r="G330" s="28" t="s">
        <v>162</v>
      </c>
      <c r="H330" s="29">
        <v>61.95</v>
      </c>
      <c r="I330" s="29">
        <v>123.9</v>
      </c>
      <c r="J330" s="19">
        <f t="shared" si="80"/>
        <v>0</v>
      </c>
      <c r="K330" s="19">
        <f t="shared" si="81"/>
        <v>5.51000000000001</v>
      </c>
      <c r="L330" s="19">
        <f t="shared" si="82"/>
        <v>11.02</v>
      </c>
      <c r="M330" s="14"/>
    </row>
    <row r="331" s="1" customFormat="1" ht="28" customHeight="1" spans="1:13">
      <c r="A331" s="16">
        <v>269</v>
      </c>
      <c r="B331" s="17" t="s">
        <v>426</v>
      </c>
      <c r="C331" s="18" t="s">
        <v>172</v>
      </c>
      <c r="D331" s="19">
        <v>4</v>
      </c>
      <c r="E331" s="19">
        <v>28.8</v>
      </c>
      <c r="F331" s="19">
        <v>115.2</v>
      </c>
      <c r="G331" s="28" t="s">
        <v>177</v>
      </c>
      <c r="H331" s="29">
        <v>34.3</v>
      </c>
      <c r="I331" s="29">
        <v>137.2</v>
      </c>
      <c r="J331" s="19">
        <f t="shared" ref="J331:J362" si="83">G331-D331</f>
        <v>0</v>
      </c>
      <c r="K331" s="19">
        <f t="shared" ref="K331:K362" si="84">H331-E331</f>
        <v>5.5</v>
      </c>
      <c r="L331" s="19">
        <f t="shared" ref="L331:L362" si="85">I331-F331</f>
        <v>22</v>
      </c>
      <c r="M331" s="14"/>
    </row>
    <row r="332" s="1" customFormat="1" ht="28" customHeight="1" spans="1:13">
      <c r="A332" s="16">
        <v>270</v>
      </c>
      <c r="B332" s="17" t="s">
        <v>427</v>
      </c>
      <c r="C332" s="18" t="s">
        <v>172</v>
      </c>
      <c r="D332" s="19">
        <v>4</v>
      </c>
      <c r="E332" s="19">
        <v>93.01</v>
      </c>
      <c r="F332" s="19">
        <v>372.04</v>
      </c>
      <c r="G332" s="28" t="s">
        <v>177</v>
      </c>
      <c r="H332" s="29">
        <v>99.46</v>
      </c>
      <c r="I332" s="29">
        <v>397.84</v>
      </c>
      <c r="J332" s="19">
        <f t="shared" si="83"/>
        <v>0</v>
      </c>
      <c r="K332" s="19">
        <f t="shared" si="84"/>
        <v>6.44999999999999</v>
      </c>
      <c r="L332" s="19">
        <f t="shared" si="85"/>
        <v>25.8</v>
      </c>
      <c r="M332" s="14"/>
    </row>
    <row r="333" s="1" customFormat="1" ht="28" customHeight="1" spans="1:13">
      <c r="A333" s="16">
        <v>271</v>
      </c>
      <c r="B333" s="17" t="s">
        <v>428</v>
      </c>
      <c r="C333" s="18" t="s">
        <v>172</v>
      </c>
      <c r="D333" s="19">
        <v>2</v>
      </c>
      <c r="E333" s="19">
        <v>31.89</v>
      </c>
      <c r="F333" s="19">
        <v>63.78</v>
      </c>
      <c r="G333" s="28" t="s">
        <v>162</v>
      </c>
      <c r="H333" s="29">
        <v>35.85</v>
      </c>
      <c r="I333" s="29">
        <v>71.7</v>
      </c>
      <c r="J333" s="19">
        <f t="shared" si="83"/>
        <v>0</v>
      </c>
      <c r="K333" s="19">
        <f t="shared" si="84"/>
        <v>3.96</v>
      </c>
      <c r="L333" s="19">
        <f t="shared" si="85"/>
        <v>7.92</v>
      </c>
      <c r="M333" s="14"/>
    </row>
    <row r="334" s="1" customFormat="1" ht="28" customHeight="1" spans="1:13">
      <c r="A334" s="16">
        <v>272</v>
      </c>
      <c r="B334" s="17" t="s">
        <v>429</v>
      </c>
      <c r="C334" s="18" t="s">
        <v>172</v>
      </c>
      <c r="D334" s="19">
        <v>3</v>
      </c>
      <c r="E334" s="19">
        <v>30.13</v>
      </c>
      <c r="F334" s="19">
        <v>90.39</v>
      </c>
      <c r="G334" s="28" t="s">
        <v>186</v>
      </c>
      <c r="H334" s="29">
        <v>33.97</v>
      </c>
      <c r="I334" s="29">
        <v>101.91</v>
      </c>
      <c r="J334" s="19">
        <f t="shared" si="83"/>
        <v>0</v>
      </c>
      <c r="K334" s="19">
        <f t="shared" si="84"/>
        <v>3.84</v>
      </c>
      <c r="L334" s="19">
        <f t="shared" si="85"/>
        <v>11.52</v>
      </c>
      <c r="M334" s="14"/>
    </row>
    <row r="335" s="1" customFormat="1" ht="28" customHeight="1" spans="1:13">
      <c r="A335" s="16">
        <v>273</v>
      </c>
      <c r="B335" s="17" t="s">
        <v>430</v>
      </c>
      <c r="C335" s="18" t="s">
        <v>172</v>
      </c>
      <c r="D335" s="19">
        <v>1</v>
      </c>
      <c r="E335" s="19">
        <v>25.01</v>
      </c>
      <c r="F335" s="19">
        <v>25.01</v>
      </c>
      <c r="G335" s="28" t="s">
        <v>159</v>
      </c>
      <c r="H335" s="29">
        <v>28.73</v>
      </c>
      <c r="I335" s="29">
        <v>28.73</v>
      </c>
      <c r="J335" s="19">
        <f t="shared" si="83"/>
        <v>0</v>
      </c>
      <c r="K335" s="19">
        <f t="shared" si="84"/>
        <v>3.72</v>
      </c>
      <c r="L335" s="19">
        <f t="shared" si="85"/>
        <v>3.72</v>
      </c>
      <c r="M335" s="14"/>
    </row>
    <row r="336" s="1" customFormat="1" ht="28" customHeight="1" spans="1:13">
      <c r="A336" s="16">
        <v>274</v>
      </c>
      <c r="B336" s="17" t="s">
        <v>431</v>
      </c>
      <c r="C336" s="18" t="s">
        <v>104</v>
      </c>
      <c r="D336" s="19">
        <v>1</v>
      </c>
      <c r="E336" s="19">
        <v>159.89</v>
      </c>
      <c r="F336" s="19">
        <v>159.89</v>
      </c>
      <c r="G336" s="28" t="s">
        <v>159</v>
      </c>
      <c r="H336" s="29">
        <v>161.05</v>
      </c>
      <c r="I336" s="29">
        <v>161.05</v>
      </c>
      <c r="J336" s="19">
        <f t="shared" si="83"/>
        <v>0</v>
      </c>
      <c r="K336" s="19">
        <f t="shared" si="84"/>
        <v>1.16000000000003</v>
      </c>
      <c r="L336" s="19">
        <f t="shared" si="85"/>
        <v>1.16000000000003</v>
      </c>
      <c r="M336" s="14"/>
    </row>
    <row r="337" s="1" customFormat="1" ht="28" customHeight="1" spans="1:13">
      <c r="A337" s="16">
        <v>275</v>
      </c>
      <c r="B337" s="17" t="s">
        <v>432</v>
      </c>
      <c r="C337" s="18" t="s">
        <v>158</v>
      </c>
      <c r="D337" s="19">
        <v>1</v>
      </c>
      <c r="E337" s="19">
        <v>1140.6</v>
      </c>
      <c r="F337" s="19">
        <v>1140.6</v>
      </c>
      <c r="G337" s="28" t="s">
        <v>159</v>
      </c>
      <c r="H337" s="29">
        <v>1142.42</v>
      </c>
      <c r="I337" s="29">
        <v>1142.42</v>
      </c>
      <c r="J337" s="19">
        <f t="shared" si="83"/>
        <v>0</v>
      </c>
      <c r="K337" s="19">
        <f t="shared" si="84"/>
        <v>1.82000000000016</v>
      </c>
      <c r="L337" s="19">
        <f t="shared" si="85"/>
        <v>1.82000000000016</v>
      </c>
      <c r="M337" s="14"/>
    </row>
    <row r="338" s="1" customFormat="1" ht="28" customHeight="1" spans="1:13">
      <c r="A338" s="16">
        <v>276</v>
      </c>
      <c r="B338" s="17" t="s">
        <v>433</v>
      </c>
      <c r="C338" s="18" t="s">
        <v>104</v>
      </c>
      <c r="D338" s="19">
        <v>2</v>
      </c>
      <c r="E338" s="19">
        <v>307.17</v>
      </c>
      <c r="F338" s="19">
        <v>614.34</v>
      </c>
      <c r="G338" s="28" t="s">
        <v>162</v>
      </c>
      <c r="H338" s="29">
        <v>308.32</v>
      </c>
      <c r="I338" s="29">
        <v>616.64</v>
      </c>
      <c r="J338" s="19">
        <f t="shared" si="83"/>
        <v>0</v>
      </c>
      <c r="K338" s="19">
        <f t="shared" si="84"/>
        <v>1.14999999999998</v>
      </c>
      <c r="L338" s="19">
        <f t="shared" si="85"/>
        <v>2.29999999999995</v>
      </c>
      <c r="M338" s="14"/>
    </row>
    <row r="339" s="1" customFormat="1" ht="28" customHeight="1" spans="1:13">
      <c r="A339" s="16">
        <v>277</v>
      </c>
      <c r="B339" s="17" t="s">
        <v>434</v>
      </c>
      <c r="C339" s="18" t="s">
        <v>52</v>
      </c>
      <c r="D339" s="19">
        <v>20</v>
      </c>
      <c r="E339" s="19">
        <v>146.4</v>
      </c>
      <c r="F339" s="19">
        <v>2928</v>
      </c>
      <c r="G339" s="28" t="s">
        <v>435</v>
      </c>
      <c r="H339" s="29">
        <v>146.41</v>
      </c>
      <c r="I339" s="29">
        <v>2928.2</v>
      </c>
      <c r="J339" s="19">
        <f t="shared" si="83"/>
        <v>0</v>
      </c>
      <c r="K339" s="19">
        <f t="shared" si="84"/>
        <v>0.00999999999999091</v>
      </c>
      <c r="L339" s="19">
        <f t="shared" si="85"/>
        <v>0.199999999999818</v>
      </c>
      <c r="M339" s="14"/>
    </row>
    <row r="340" s="1" customFormat="1" ht="28" customHeight="1" spans="1:13">
      <c r="A340" s="16">
        <v>278</v>
      </c>
      <c r="B340" s="17" t="s">
        <v>436</v>
      </c>
      <c r="C340" s="18" t="s">
        <v>52</v>
      </c>
      <c r="D340" s="19">
        <v>3</v>
      </c>
      <c r="E340" s="19">
        <v>136.43</v>
      </c>
      <c r="F340" s="19">
        <v>409.29</v>
      </c>
      <c r="G340" s="28" t="s">
        <v>437</v>
      </c>
      <c r="H340" s="29">
        <v>136.44</v>
      </c>
      <c r="I340" s="29">
        <v>409.32</v>
      </c>
      <c r="J340" s="19">
        <f t="shared" si="83"/>
        <v>0</v>
      </c>
      <c r="K340" s="19">
        <f t="shared" si="84"/>
        <v>0.00999999999999091</v>
      </c>
      <c r="L340" s="19">
        <f t="shared" si="85"/>
        <v>0.0299999999999727</v>
      </c>
      <c r="M340" s="14"/>
    </row>
    <row r="341" s="1" customFormat="1" ht="28" customHeight="1" spans="1:13">
      <c r="A341" s="16">
        <v>279</v>
      </c>
      <c r="B341" s="17" t="s">
        <v>438</v>
      </c>
      <c r="C341" s="18" t="s">
        <v>52</v>
      </c>
      <c r="D341" s="19">
        <v>3</v>
      </c>
      <c r="E341" s="19">
        <v>39.24</v>
      </c>
      <c r="F341" s="19">
        <v>117.72</v>
      </c>
      <c r="G341" s="28" t="s">
        <v>437</v>
      </c>
      <c r="H341" s="29">
        <v>39.24</v>
      </c>
      <c r="I341" s="29">
        <v>117.72</v>
      </c>
      <c r="J341" s="19">
        <f t="shared" si="83"/>
        <v>0</v>
      </c>
      <c r="K341" s="19">
        <f t="shared" si="84"/>
        <v>0</v>
      </c>
      <c r="L341" s="19">
        <f t="shared" si="85"/>
        <v>0</v>
      </c>
      <c r="M341" s="14"/>
    </row>
    <row r="342" s="1" customFormat="1" ht="28" customHeight="1" spans="1:13">
      <c r="A342" s="16">
        <v>280</v>
      </c>
      <c r="B342" s="17" t="s">
        <v>439</v>
      </c>
      <c r="C342" s="18" t="s">
        <v>52</v>
      </c>
      <c r="D342" s="19">
        <v>125.55</v>
      </c>
      <c r="E342" s="19">
        <v>8.75</v>
      </c>
      <c r="F342" s="19">
        <v>1098.56</v>
      </c>
      <c r="G342" s="28" t="s">
        <v>440</v>
      </c>
      <c r="H342" s="29">
        <v>16.4</v>
      </c>
      <c r="I342" s="29">
        <v>2059.02</v>
      </c>
      <c r="J342" s="19">
        <f t="shared" si="83"/>
        <v>0</v>
      </c>
      <c r="K342" s="19">
        <f t="shared" si="84"/>
        <v>7.65</v>
      </c>
      <c r="L342" s="19">
        <f t="shared" si="85"/>
        <v>960.46</v>
      </c>
      <c r="M342" s="14"/>
    </row>
    <row r="343" s="1" customFormat="1" ht="28" customHeight="1" spans="1:13">
      <c r="A343" s="16">
        <v>281</v>
      </c>
      <c r="B343" s="17" t="s">
        <v>441</v>
      </c>
      <c r="C343" s="18" t="s">
        <v>52</v>
      </c>
      <c r="D343" s="19">
        <v>74.84</v>
      </c>
      <c r="E343" s="19">
        <v>13.34</v>
      </c>
      <c r="F343" s="19">
        <v>998.37</v>
      </c>
      <c r="G343" s="28" t="s">
        <v>442</v>
      </c>
      <c r="H343" s="29">
        <v>19.78</v>
      </c>
      <c r="I343" s="29">
        <v>1480.34</v>
      </c>
      <c r="J343" s="19">
        <f t="shared" si="83"/>
        <v>0</v>
      </c>
      <c r="K343" s="19">
        <f t="shared" si="84"/>
        <v>6.44</v>
      </c>
      <c r="L343" s="19">
        <f t="shared" si="85"/>
        <v>481.97</v>
      </c>
      <c r="M343" s="14"/>
    </row>
    <row r="344" s="1" customFormat="1" ht="28" customHeight="1" spans="1:13">
      <c r="A344" s="16">
        <v>282</v>
      </c>
      <c r="B344" s="17" t="s">
        <v>443</v>
      </c>
      <c r="C344" s="18" t="s">
        <v>52</v>
      </c>
      <c r="D344" s="19">
        <v>20</v>
      </c>
      <c r="E344" s="19">
        <v>22.28</v>
      </c>
      <c r="F344" s="19">
        <v>445.6</v>
      </c>
      <c r="G344" s="28" t="s">
        <v>435</v>
      </c>
      <c r="H344" s="29">
        <v>22.53</v>
      </c>
      <c r="I344" s="29">
        <v>450.6</v>
      </c>
      <c r="J344" s="19">
        <f t="shared" si="83"/>
        <v>0</v>
      </c>
      <c r="K344" s="19">
        <f t="shared" si="84"/>
        <v>0.25</v>
      </c>
      <c r="L344" s="19">
        <f t="shared" si="85"/>
        <v>5</v>
      </c>
      <c r="M344" s="14"/>
    </row>
    <row r="345" s="1" customFormat="1" ht="28" customHeight="1" spans="1:13">
      <c r="A345" s="16">
        <v>283</v>
      </c>
      <c r="B345" s="17" t="s">
        <v>444</v>
      </c>
      <c r="C345" s="18" t="s">
        <v>52</v>
      </c>
      <c r="D345" s="19">
        <v>10.46</v>
      </c>
      <c r="E345" s="19">
        <v>24.65</v>
      </c>
      <c r="F345" s="19">
        <v>257.84</v>
      </c>
      <c r="G345" s="28" t="s">
        <v>445</v>
      </c>
      <c r="H345" s="29">
        <v>24.9</v>
      </c>
      <c r="I345" s="29">
        <v>260.45</v>
      </c>
      <c r="J345" s="19">
        <f t="shared" si="83"/>
        <v>0</v>
      </c>
      <c r="K345" s="19">
        <f t="shared" si="84"/>
        <v>0.25</v>
      </c>
      <c r="L345" s="19">
        <f t="shared" si="85"/>
        <v>2.61000000000001</v>
      </c>
      <c r="M345" s="14"/>
    </row>
    <row r="346" s="1" customFormat="1" ht="28" customHeight="1" spans="1:13">
      <c r="A346" s="16">
        <v>284</v>
      </c>
      <c r="B346" s="17" t="s">
        <v>446</v>
      </c>
      <c r="C346" s="18" t="s">
        <v>52</v>
      </c>
      <c r="D346" s="19">
        <v>23</v>
      </c>
      <c r="E346" s="19">
        <v>212.51</v>
      </c>
      <c r="F346" s="19">
        <v>4887.73</v>
      </c>
      <c r="G346" s="28" t="s">
        <v>447</v>
      </c>
      <c r="H346" s="29">
        <v>212.46</v>
      </c>
      <c r="I346" s="29">
        <v>4886.58</v>
      </c>
      <c r="J346" s="19">
        <f t="shared" si="83"/>
        <v>0</v>
      </c>
      <c r="K346" s="19">
        <f t="shared" si="84"/>
        <v>-0.0499999999999829</v>
      </c>
      <c r="L346" s="19">
        <f t="shared" si="85"/>
        <v>-1.14999999999964</v>
      </c>
      <c r="M346" s="14"/>
    </row>
    <row r="347" s="1" customFormat="1" ht="28" customHeight="1" spans="1:13">
      <c r="A347" s="16">
        <v>285</v>
      </c>
      <c r="B347" s="17" t="s">
        <v>214</v>
      </c>
      <c r="C347" s="18" t="s">
        <v>215</v>
      </c>
      <c r="D347" s="19">
        <v>117.53</v>
      </c>
      <c r="E347" s="19">
        <v>20.07</v>
      </c>
      <c r="F347" s="19">
        <v>2358.83</v>
      </c>
      <c r="G347" s="28" t="s">
        <v>448</v>
      </c>
      <c r="H347" s="29">
        <v>19.96</v>
      </c>
      <c r="I347" s="29">
        <v>2111.37</v>
      </c>
      <c r="J347" s="19">
        <f t="shared" si="83"/>
        <v>-11.75</v>
      </c>
      <c r="K347" s="19">
        <f t="shared" si="84"/>
        <v>-0.109999999999999</v>
      </c>
      <c r="L347" s="19">
        <f t="shared" si="85"/>
        <v>-247.46</v>
      </c>
      <c r="M347" s="14"/>
    </row>
    <row r="348" s="1" customFormat="1" ht="28" customHeight="1" spans="1:13">
      <c r="A348" s="16">
        <v>286</v>
      </c>
      <c r="B348" s="17" t="s">
        <v>217</v>
      </c>
      <c r="C348" s="18" t="s">
        <v>215</v>
      </c>
      <c r="D348" s="19">
        <v>117.53</v>
      </c>
      <c r="E348" s="19">
        <v>2.42</v>
      </c>
      <c r="F348" s="19">
        <v>284.42</v>
      </c>
      <c r="G348" s="28" t="s">
        <v>448</v>
      </c>
      <c r="H348" s="29">
        <v>2.43</v>
      </c>
      <c r="I348" s="29">
        <v>257.05</v>
      </c>
      <c r="J348" s="19">
        <f t="shared" si="83"/>
        <v>-11.75</v>
      </c>
      <c r="K348" s="19">
        <f t="shared" si="84"/>
        <v>0.0100000000000002</v>
      </c>
      <c r="L348" s="19">
        <f t="shared" si="85"/>
        <v>-27.37</v>
      </c>
      <c r="M348" s="14"/>
    </row>
    <row r="349" s="1" customFormat="1" ht="28" customHeight="1" spans="1:13">
      <c r="A349" s="16">
        <v>287</v>
      </c>
      <c r="B349" s="17" t="s">
        <v>449</v>
      </c>
      <c r="C349" s="18" t="s">
        <v>52</v>
      </c>
      <c r="D349" s="19">
        <v>402.56</v>
      </c>
      <c r="E349" s="19">
        <v>4.74</v>
      </c>
      <c r="F349" s="19">
        <v>1908.13</v>
      </c>
      <c r="G349" s="28" t="s">
        <v>450</v>
      </c>
      <c r="H349" s="29">
        <v>4.29</v>
      </c>
      <c r="I349" s="29">
        <v>1726.98</v>
      </c>
      <c r="J349" s="19">
        <f t="shared" si="83"/>
        <v>0</v>
      </c>
      <c r="K349" s="19">
        <f t="shared" si="84"/>
        <v>-0.45</v>
      </c>
      <c r="L349" s="19">
        <f t="shared" si="85"/>
        <v>-181.15</v>
      </c>
      <c r="M349" s="14"/>
    </row>
    <row r="350" s="1" customFormat="1" ht="28" customHeight="1" spans="1:13">
      <c r="A350" s="16">
        <v>288</v>
      </c>
      <c r="B350" s="17" t="s">
        <v>451</v>
      </c>
      <c r="C350" s="18" t="s">
        <v>52</v>
      </c>
      <c r="D350" s="19">
        <v>79.95</v>
      </c>
      <c r="E350" s="19">
        <v>5.04</v>
      </c>
      <c r="F350" s="19">
        <v>402.95</v>
      </c>
      <c r="G350" s="28" t="s">
        <v>452</v>
      </c>
      <c r="H350" s="29">
        <v>4.6</v>
      </c>
      <c r="I350" s="29">
        <v>367.77</v>
      </c>
      <c r="J350" s="19">
        <f t="shared" si="83"/>
        <v>0</v>
      </c>
      <c r="K350" s="19">
        <f t="shared" si="84"/>
        <v>-0.44</v>
      </c>
      <c r="L350" s="19">
        <f t="shared" si="85"/>
        <v>-35.18</v>
      </c>
      <c r="M350" s="14"/>
    </row>
    <row r="351" s="1" customFormat="1" ht="28" customHeight="1" spans="1:13">
      <c r="A351" s="16">
        <v>289</v>
      </c>
      <c r="B351" s="17" t="s">
        <v>453</v>
      </c>
      <c r="C351" s="18" t="s">
        <v>52</v>
      </c>
      <c r="D351" s="19">
        <v>631.19</v>
      </c>
      <c r="E351" s="19">
        <v>6.63</v>
      </c>
      <c r="F351" s="19">
        <v>4184.79</v>
      </c>
      <c r="G351" s="28" t="s">
        <v>454</v>
      </c>
      <c r="H351" s="29">
        <v>5.95</v>
      </c>
      <c r="I351" s="29">
        <v>3755.58</v>
      </c>
      <c r="J351" s="19">
        <f t="shared" si="83"/>
        <v>0</v>
      </c>
      <c r="K351" s="19">
        <f t="shared" si="84"/>
        <v>-0.68</v>
      </c>
      <c r="L351" s="19">
        <f t="shared" si="85"/>
        <v>-429.21</v>
      </c>
      <c r="M351" s="14"/>
    </row>
    <row r="352" s="1" customFormat="1" ht="28" customHeight="1" spans="1:13">
      <c r="A352" s="16">
        <v>290</v>
      </c>
      <c r="B352" s="17" t="s">
        <v>455</v>
      </c>
      <c r="C352" s="18" t="s">
        <v>52</v>
      </c>
      <c r="D352" s="19">
        <v>801.41</v>
      </c>
      <c r="E352" s="19">
        <v>6.87</v>
      </c>
      <c r="F352" s="19">
        <v>5505.69</v>
      </c>
      <c r="G352" s="28" t="s">
        <v>456</v>
      </c>
      <c r="H352" s="29">
        <v>6.21</v>
      </c>
      <c r="I352" s="29">
        <v>4976.76</v>
      </c>
      <c r="J352" s="19">
        <f t="shared" si="83"/>
        <v>0</v>
      </c>
      <c r="K352" s="19">
        <f t="shared" si="84"/>
        <v>-0.66</v>
      </c>
      <c r="L352" s="19">
        <f t="shared" si="85"/>
        <v>-528.929999999999</v>
      </c>
      <c r="M352" s="14"/>
    </row>
    <row r="353" s="1" customFormat="1" ht="28" customHeight="1" spans="1:13">
      <c r="A353" s="16">
        <v>291</v>
      </c>
      <c r="B353" s="17" t="s">
        <v>457</v>
      </c>
      <c r="C353" s="18" t="s">
        <v>52</v>
      </c>
      <c r="D353" s="19">
        <v>50</v>
      </c>
      <c r="E353" s="19">
        <v>4.6</v>
      </c>
      <c r="F353" s="19">
        <v>230</v>
      </c>
      <c r="G353" s="28" t="s">
        <v>458</v>
      </c>
      <c r="H353" s="29">
        <v>4.18</v>
      </c>
      <c r="I353" s="29">
        <v>209</v>
      </c>
      <c r="J353" s="19">
        <f t="shared" si="83"/>
        <v>0</v>
      </c>
      <c r="K353" s="19">
        <f t="shared" si="84"/>
        <v>-0.42</v>
      </c>
      <c r="L353" s="19">
        <f t="shared" si="85"/>
        <v>-21</v>
      </c>
      <c r="M353" s="14"/>
    </row>
    <row r="354" s="1" customFormat="1" ht="28" customHeight="1" spans="1:13">
      <c r="A354" s="16">
        <v>292</v>
      </c>
      <c r="B354" s="17" t="s">
        <v>459</v>
      </c>
      <c r="C354" s="18" t="s">
        <v>52</v>
      </c>
      <c r="D354" s="19">
        <v>93.27</v>
      </c>
      <c r="E354" s="19">
        <v>8.89</v>
      </c>
      <c r="F354" s="19">
        <v>829.17</v>
      </c>
      <c r="G354" s="28" t="s">
        <v>460</v>
      </c>
      <c r="H354" s="29">
        <v>8.89</v>
      </c>
      <c r="I354" s="29">
        <v>829.17</v>
      </c>
      <c r="J354" s="19">
        <f t="shared" si="83"/>
        <v>0</v>
      </c>
      <c r="K354" s="19">
        <f t="shared" si="84"/>
        <v>0</v>
      </c>
      <c r="L354" s="19">
        <f t="shared" si="85"/>
        <v>0</v>
      </c>
      <c r="M354" s="14"/>
    </row>
    <row r="355" s="1" customFormat="1" ht="28" customHeight="1" spans="1:13">
      <c r="A355" s="16">
        <v>293</v>
      </c>
      <c r="B355" s="17" t="s">
        <v>461</v>
      </c>
      <c r="C355" s="18" t="s">
        <v>52</v>
      </c>
      <c r="D355" s="19">
        <v>16.46</v>
      </c>
      <c r="E355" s="19">
        <v>3.29</v>
      </c>
      <c r="F355" s="19">
        <v>54.15</v>
      </c>
      <c r="G355" s="28" t="s">
        <v>462</v>
      </c>
      <c r="H355" s="29">
        <v>3.29</v>
      </c>
      <c r="I355" s="29">
        <v>54.15</v>
      </c>
      <c r="J355" s="19">
        <f t="shared" si="83"/>
        <v>0</v>
      </c>
      <c r="K355" s="19">
        <f t="shared" si="84"/>
        <v>0</v>
      </c>
      <c r="L355" s="19">
        <f t="shared" si="85"/>
        <v>0</v>
      </c>
      <c r="M355" s="14"/>
    </row>
    <row r="356" s="1" customFormat="1" ht="28" customHeight="1" spans="1:13">
      <c r="A356" s="16">
        <v>294</v>
      </c>
      <c r="B356" s="17" t="s">
        <v>463</v>
      </c>
      <c r="C356" s="18" t="s">
        <v>52</v>
      </c>
      <c r="D356" s="19">
        <v>16.46</v>
      </c>
      <c r="E356" s="19">
        <v>4.11</v>
      </c>
      <c r="F356" s="19">
        <v>67.65</v>
      </c>
      <c r="G356" s="28" t="s">
        <v>462</v>
      </c>
      <c r="H356" s="29">
        <v>4.12</v>
      </c>
      <c r="I356" s="29">
        <v>67.82</v>
      </c>
      <c r="J356" s="19">
        <f t="shared" si="83"/>
        <v>0</v>
      </c>
      <c r="K356" s="19">
        <f t="shared" si="84"/>
        <v>0.00999999999999979</v>
      </c>
      <c r="L356" s="19">
        <f t="shared" si="85"/>
        <v>0.169999999999987</v>
      </c>
      <c r="M356" s="14"/>
    </row>
    <row r="357" s="1" customFormat="1" ht="28" customHeight="1" spans="1:13">
      <c r="A357" s="16">
        <v>295</v>
      </c>
      <c r="B357" s="17" t="s">
        <v>464</v>
      </c>
      <c r="C357" s="18" t="s">
        <v>52</v>
      </c>
      <c r="D357" s="19">
        <v>61.4</v>
      </c>
      <c r="E357" s="19">
        <v>14.32</v>
      </c>
      <c r="F357" s="19">
        <v>879.25</v>
      </c>
      <c r="G357" s="28" t="s">
        <v>465</v>
      </c>
      <c r="H357" s="29">
        <v>14.26</v>
      </c>
      <c r="I357" s="29">
        <v>875.56</v>
      </c>
      <c r="J357" s="19">
        <f t="shared" si="83"/>
        <v>0</v>
      </c>
      <c r="K357" s="19">
        <f t="shared" si="84"/>
        <v>-0.0600000000000005</v>
      </c>
      <c r="L357" s="19">
        <f t="shared" si="85"/>
        <v>-3.69000000000005</v>
      </c>
      <c r="M357" s="14"/>
    </row>
    <row r="358" s="1" customFormat="1" ht="28" customHeight="1" spans="1:13">
      <c r="A358" s="16">
        <v>296</v>
      </c>
      <c r="B358" s="17" t="s">
        <v>466</v>
      </c>
      <c r="C358" s="18" t="s">
        <v>52</v>
      </c>
      <c r="D358" s="19">
        <v>28.8</v>
      </c>
      <c r="E358" s="19">
        <v>18.79</v>
      </c>
      <c r="F358" s="19">
        <v>541.15</v>
      </c>
      <c r="G358" s="28" t="s">
        <v>467</v>
      </c>
      <c r="H358" s="29">
        <v>18.72</v>
      </c>
      <c r="I358" s="29">
        <v>539.14</v>
      </c>
      <c r="J358" s="19">
        <f t="shared" si="83"/>
        <v>0</v>
      </c>
      <c r="K358" s="19">
        <f t="shared" si="84"/>
        <v>-0.0700000000000003</v>
      </c>
      <c r="L358" s="19">
        <f t="shared" si="85"/>
        <v>-2.00999999999999</v>
      </c>
      <c r="M358" s="14"/>
    </row>
    <row r="359" s="1" customFormat="1" ht="28" customHeight="1" spans="1:13">
      <c r="A359" s="16"/>
      <c r="B359" s="15" t="s">
        <v>247</v>
      </c>
      <c r="C359" s="18"/>
      <c r="D359" s="19"/>
      <c r="E359" s="19"/>
      <c r="F359" s="13">
        <f>SUM(F360:F366)</f>
        <v>7358.6</v>
      </c>
      <c r="G359" s="26" t="s">
        <v>156</v>
      </c>
      <c r="H359" s="27"/>
      <c r="I359" s="13">
        <f>SUM(I360:I366)</f>
        <v>7311.78</v>
      </c>
      <c r="J359" s="19"/>
      <c r="K359" s="19"/>
      <c r="L359" s="13">
        <f t="shared" si="85"/>
        <v>-46.8199999999997</v>
      </c>
      <c r="M359" s="14"/>
    </row>
    <row r="360" s="1" customFormat="1" ht="28" customHeight="1" spans="1:13">
      <c r="A360" s="16">
        <v>297</v>
      </c>
      <c r="B360" s="17" t="s">
        <v>468</v>
      </c>
      <c r="C360" s="18" t="s">
        <v>52</v>
      </c>
      <c r="D360" s="19">
        <v>110.1</v>
      </c>
      <c r="E360" s="19">
        <v>19.32</v>
      </c>
      <c r="F360" s="19">
        <v>2127.13</v>
      </c>
      <c r="G360" s="28" t="s">
        <v>469</v>
      </c>
      <c r="H360" s="29">
        <v>19.64</v>
      </c>
      <c r="I360" s="29">
        <v>2162.36</v>
      </c>
      <c r="J360" s="19">
        <f t="shared" si="83"/>
        <v>0</v>
      </c>
      <c r="K360" s="19">
        <f t="shared" si="84"/>
        <v>0.32</v>
      </c>
      <c r="L360" s="19">
        <f t="shared" si="85"/>
        <v>35.23</v>
      </c>
      <c r="M360" s="14"/>
    </row>
    <row r="361" s="1" customFormat="1" ht="28" customHeight="1" spans="1:13">
      <c r="A361" s="16">
        <v>298</v>
      </c>
      <c r="B361" s="17" t="s">
        <v>470</v>
      </c>
      <c r="C361" s="18" t="s">
        <v>52</v>
      </c>
      <c r="D361" s="19">
        <v>71.2</v>
      </c>
      <c r="E361" s="19">
        <v>34.62</v>
      </c>
      <c r="F361" s="19">
        <v>2464.94</v>
      </c>
      <c r="G361" s="28" t="s">
        <v>471</v>
      </c>
      <c r="H361" s="29">
        <v>33.01</v>
      </c>
      <c r="I361" s="29">
        <v>2350.31</v>
      </c>
      <c r="J361" s="19">
        <f t="shared" si="83"/>
        <v>0</v>
      </c>
      <c r="K361" s="19">
        <f t="shared" si="84"/>
        <v>-1.61</v>
      </c>
      <c r="L361" s="19">
        <f t="shared" si="85"/>
        <v>-114.63</v>
      </c>
      <c r="M361" s="14"/>
    </row>
    <row r="362" s="1" customFormat="1" ht="28" customHeight="1" spans="1:13">
      <c r="A362" s="16">
        <v>299</v>
      </c>
      <c r="B362" s="17" t="s">
        <v>472</v>
      </c>
      <c r="C362" s="18" t="s">
        <v>52</v>
      </c>
      <c r="D362" s="19">
        <v>5.6</v>
      </c>
      <c r="E362" s="19">
        <v>19.11</v>
      </c>
      <c r="F362" s="19">
        <v>107.02</v>
      </c>
      <c r="G362" s="28" t="s">
        <v>473</v>
      </c>
      <c r="H362" s="29">
        <v>19.2</v>
      </c>
      <c r="I362" s="29">
        <v>107.52</v>
      </c>
      <c r="J362" s="19">
        <f t="shared" si="83"/>
        <v>0</v>
      </c>
      <c r="K362" s="19">
        <f t="shared" si="84"/>
        <v>0.0899999999999999</v>
      </c>
      <c r="L362" s="19">
        <f t="shared" si="85"/>
        <v>0.5</v>
      </c>
      <c r="M362" s="14"/>
    </row>
    <row r="363" s="1" customFormat="1" ht="28" customHeight="1" spans="1:13">
      <c r="A363" s="16">
        <v>300</v>
      </c>
      <c r="B363" s="17" t="s">
        <v>474</v>
      </c>
      <c r="C363" s="18" t="s">
        <v>52</v>
      </c>
      <c r="D363" s="19">
        <v>18</v>
      </c>
      <c r="E363" s="19">
        <v>17.31</v>
      </c>
      <c r="F363" s="19">
        <v>311.58</v>
      </c>
      <c r="G363" s="28" t="s">
        <v>475</v>
      </c>
      <c r="H363" s="29">
        <v>17.88</v>
      </c>
      <c r="I363" s="29">
        <v>321.84</v>
      </c>
      <c r="J363" s="19">
        <f t="shared" ref="J363:J394" si="86">G363-D363</f>
        <v>0</v>
      </c>
      <c r="K363" s="19">
        <f t="shared" ref="K363:K394" si="87">H363-E363</f>
        <v>0.57</v>
      </c>
      <c r="L363" s="19">
        <f t="shared" ref="L363:L395" si="88">I363-F363</f>
        <v>10.26</v>
      </c>
      <c r="M363" s="14"/>
    </row>
    <row r="364" s="1" customFormat="1" ht="28" customHeight="1" spans="1:13">
      <c r="A364" s="16">
        <v>301</v>
      </c>
      <c r="B364" s="17" t="s">
        <v>476</v>
      </c>
      <c r="C364" s="18" t="s">
        <v>477</v>
      </c>
      <c r="D364" s="19">
        <v>12</v>
      </c>
      <c r="E364" s="19">
        <v>86.83</v>
      </c>
      <c r="F364" s="19">
        <v>1041.96</v>
      </c>
      <c r="G364" s="28" t="s">
        <v>265</v>
      </c>
      <c r="H364" s="29">
        <v>88.58</v>
      </c>
      <c r="I364" s="29">
        <v>1062.96</v>
      </c>
      <c r="J364" s="19">
        <f t="shared" si="86"/>
        <v>0</v>
      </c>
      <c r="K364" s="19">
        <f t="shared" si="87"/>
        <v>1.75</v>
      </c>
      <c r="L364" s="19">
        <f t="shared" si="88"/>
        <v>21</v>
      </c>
      <c r="M364" s="14"/>
    </row>
    <row r="365" s="1" customFormat="1" ht="28" customHeight="1" spans="1:13">
      <c r="A365" s="16">
        <v>302</v>
      </c>
      <c r="B365" s="17" t="s">
        <v>478</v>
      </c>
      <c r="C365" s="18" t="s">
        <v>479</v>
      </c>
      <c r="D365" s="19">
        <v>2</v>
      </c>
      <c r="E365" s="19">
        <v>49.92</v>
      </c>
      <c r="F365" s="19">
        <v>99.84</v>
      </c>
      <c r="G365" s="28" t="s">
        <v>162</v>
      </c>
      <c r="H365" s="29">
        <v>50.33</v>
      </c>
      <c r="I365" s="29">
        <v>100.66</v>
      </c>
      <c r="J365" s="19">
        <f t="shared" si="86"/>
        <v>0</v>
      </c>
      <c r="K365" s="19">
        <f t="shared" si="87"/>
        <v>0.409999999999997</v>
      </c>
      <c r="L365" s="19">
        <f t="shared" si="88"/>
        <v>0.819999999999993</v>
      </c>
      <c r="M365" s="14"/>
    </row>
    <row r="366" s="1" customFormat="1" ht="28" customHeight="1" spans="1:13">
      <c r="A366" s="16">
        <v>303</v>
      </c>
      <c r="B366" s="17" t="s">
        <v>480</v>
      </c>
      <c r="C366" s="18" t="s">
        <v>193</v>
      </c>
      <c r="D366" s="19">
        <v>1</v>
      </c>
      <c r="E366" s="19">
        <v>1206.13</v>
      </c>
      <c r="F366" s="19">
        <v>1206.13</v>
      </c>
      <c r="G366" s="28" t="s">
        <v>159</v>
      </c>
      <c r="H366" s="29">
        <v>1206.13</v>
      </c>
      <c r="I366" s="29">
        <v>1206.13</v>
      </c>
      <c r="J366" s="19">
        <f t="shared" si="86"/>
        <v>0</v>
      </c>
      <c r="K366" s="19">
        <f t="shared" si="87"/>
        <v>0</v>
      </c>
      <c r="L366" s="19">
        <f t="shared" si="88"/>
        <v>0</v>
      </c>
      <c r="M366" s="14"/>
    </row>
    <row r="367" s="1" customFormat="1" ht="28" customHeight="1" spans="1:13">
      <c r="A367" s="16"/>
      <c r="B367" s="15" t="s">
        <v>481</v>
      </c>
      <c r="C367" s="18"/>
      <c r="D367" s="19"/>
      <c r="E367" s="19"/>
      <c r="F367" s="13">
        <f>SUM(F368:F378)</f>
        <v>17585.76</v>
      </c>
      <c r="G367" s="26" t="s">
        <v>156</v>
      </c>
      <c r="H367" s="27"/>
      <c r="I367" s="13">
        <f>SUM(I368:I378)</f>
        <v>17545.5</v>
      </c>
      <c r="J367" s="19"/>
      <c r="K367" s="19"/>
      <c r="L367" s="13">
        <f t="shared" si="88"/>
        <v>-40.260000000002</v>
      </c>
      <c r="M367" s="14"/>
    </row>
    <row r="368" s="1" customFormat="1" ht="28" customHeight="1" spans="1:13">
      <c r="A368" s="16">
        <v>304</v>
      </c>
      <c r="B368" s="17" t="s">
        <v>256</v>
      </c>
      <c r="C368" s="18" t="s">
        <v>158</v>
      </c>
      <c r="D368" s="19">
        <v>1</v>
      </c>
      <c r="E368" s="19">
        <v>1981.79</v>
      </c>
      <c r="F368" s="19">
        <v>1981.79</v>
      </c>
      <c r="G368" s="28" t="s">
        <v>159</v>
      </c>
      <c r="H368" s="29">
        <v>1828</v>
      </c>
      <c r="I368" s="29">
        <v>1828</v>
      </c>
      <c r="J368" s="19">
        <f t="shared" si="86"/>
        <v>0</v>
      </c>
      <c r="K368" s="19">
        <f t="shared" si="87"/>
        <v>-153.79</v>
      </c>
      <c r="L368" s="19">
        <f t="shared" si="88"/>
        <v>-153.79</v>
      </c>
      <c r="M368" s="14"/>
    </row>
    <row r="369" s="1" customFormat="1" ht="28" customHeight="1" spans="1:13">
      <c r="A369" s="16">
        <v>305</v>
      </c>
      <c r="B369" s="17" t="s">
        <v>482</v>
      </c>
      <c r="C369" s="18" t="s">
        <v>158</v>
      </c>
      <c r="D369" s="19">
        <v>5</v>
      </c>
      <c r="E369" s="19">
        <v>979.36</v>
      </c>
      <c r="F369" s="19">
        <v>4896.8</v>
      </c>
      <c r="G369" s="28" t="s">
        <v>167</v>
      </c>
      <c r="H369" s="29">
        <v>979.36</v>
      </c>
      <c r="I369" s="29">
        <v>4896.8</v>
      </c>
      <c r="J369" s="19">
        <f t="shared" si="86"/>
        <v>0</v>
      </c>
      <c r="K369" s="19">
        <f t="shared" si="87"/>
        <v>0</v>
      </c>
      <c r="L369" s="19">
        <f t="shared" si="88"/>
        <v>0</v>
      </c>
      <c r="M369" s="14"/>
    </row>
    <row r="370" s="1" customFormat="1" ht="28" customHeight="1" spans="1:13">
      <c r="A370" s="16">
        <v>306</v>
      </c>
      <c r="B370" s="17" t="s">
        <v>483</v>
      </c>
      <c r="C370" s="18" t="s">
        <v>52</v>
      </c>
      <c r="D370" s="19">
        <v>20</v>
      </c>
      <c r="E370" s="19">
        <v>26.97</v>
      </c>
      <c r="F370" s="19">
        <v>539.4</v>
      </c>
      <c r="G370" s="28" t="s">
        <v>435</v>
      </c>
      <c r="H370" s="29">
        <v>26.97</v>
      </c>
      <c r="I370" s="29">
        <v>539.4</v>
      </c>
      <c r="J370" s="19">
        <f t="shared" si="86"/>
        <v>0</v>
      </c>
      <c r="K370" s="19">
        <f t="shared" si="87"/>
        <v>0</v>
      </c>
      <c r="L370" s="19">
        <f t="shared" si="88"/>
        <v>0</v>
      </c>
      <c r="M370" s="14"/>
    </row>
    <row r="371" s="1" customFormat="1" ht="28" customHeight="1" spans="1:13">
      <c r="A371" s="16">
        <v>307</v>
      </c>
      <c r="B371" s="17" t="s">
        <v>484</v>
      </c>
      <c r="C371" s="18" t="s">
        <v>52</v>
      </c>
      <c r="D371" s="19">
        <v>41.47</v>
      </c>
      <c r="E371" s="19">
        <v>10.27</v>
      </c>
      <c r="F371" s="19">
        <v>425.9</v>
      </c>
      <c r="G371" s="28" t="s">
        <v>485</v>
      </c>
      <c r="H371" s="29">
        <v>10.27</v>
      </c>
      <c r="I371" s="29">
        <v>425.9</v>
      </c>
      <c r="J371" s="19">
        <f t="shared" si="86"/>
        <v>0</v>
      </c>
      <c r="K371" s="19">
        <f t="shared" si="87"/>
        <v>0</v>
      </c>
      <c r="L371" s="19">
        <f t="shared" si="88"/>
        <v>0</v>
      </c>
      <c r="M371" s="14"/>
    </row>
    <row r="372" s="1" customFormat="1" ht="28" customHeight="1" spans="1:13">
      <c r="A372" s="16">
        <v>308</v>
      </c>
      <c r="B372" s="17" t="s">
        <v>486</v>
      </c>
      <c r="C372" s="18" t="s">
        <v>52</v>
      </c>
      <c r="D372" s="19">
        <v>41.47</v>
      </c>
      <c r="E372" s="19">
        <v>6.2</v>
      </c>
      <c r="F372" s="19">
        <v>257.11</v>
      </c>
      <c r="G372" s="28" t="s">
        <v>485</v>
      </c>
      <c r="H372" s="29">
        <v>6.2</v>
      </c>
      <c r="I372" s="29">
        <v>257.11</v>
      </c>
      <c r="J372" s="19">
        <f t="shared" si="86"/>
        <v>0</v>
      </c>
      <c r="K372" s="19">
        <f t="shared" si="87"/>
        <v>0</v>
      </c>
      <c r="L372" s="19">
        <f t="shared" si="88"/>
        <v>0</v>
      </c>
      <c r="M372" s="14"/>
    </row>
    <row r="373" s="1" customFormat="1" ht="28" customHeight="1" spans="1:13">
      <c r="A373" s="16">
        <v>309</v>
      </c>
      <c r="B373" s="17" t="s">
        <v>487</v>
      </c>
      <c r="C373" s="18" t="s">
        <v>193</v>
      </c>
      <c r="D373" s="19">
        <v>1</v>
      </c>
      <c r="E373" s="19">
        <v>7974.42</v>
      </c>
      <c r="F373" s="19">
        <v>7974.42</v>
      </c>
      <c r="G373" s="28" t="s">
        <v>159</v>
      </c>
      <c r="H373" s="29">
        <v>7974.42</v>
      </c>
      <c r="I373" s="29">
        <v>7974.42</v>
      </c>
      <c r="J373" s="19">
        <f t="shared" si="86"/>
        <v>0</v>
      </c>
      <c r="K373" s="19">
        <f t="shared" si="87"/>
        <v>0</v>
      </c>
      <c r="L373" s="19">
        <f t="shared" si="88"/>
        <v>0</v>
      </c>
      <c r="M373" s="14"/>
    </row>
    <row r="374" s="1" customFormat="1" ht="28" customHeight="1" spans="1:13">
      <c r="A374" s="16">
        <v>310</v>
      </c>
      <c r="B374" s="17" t="s">
        <v>488</v>
      </c>
      <c r="C374" s="18" t="s">
        <v>52</v>
      </c>
      <c r="D374" s="19">
        <v>35.47</v>
      </c>
      <c r="E374" s="19">
        <v>15.89</v>
      </c>
      <c r="F374" s="19">
        <v>563.62</v>
      </c>
      <c r="G374" s="28" t="s">
        <v>489</v>
      </c>
      <c r="H374" s="29">
        <v>15.91</v>
      </c>
      <c r="I374" s="29">
        <v>564.33</v>
      </c>
      <c r="J374" s="19">
        <f t="shared" si="86"/>
        <v>0</v>
      </c>
      <c r="K374" s="19">
        <f t="shared" si="87"/>
        <v>0.0199999999999996</v>
      </c>
      <c r="L374" s="19">
        <f t="shared" si="88"/>
        <v>0.710000000000036</v>
      </c>
      <c r="M374" s="14"/>
    </row>
    <row r="375" s="1" customFormat="1" ht="28" customHeight="1" spans="1:13">
      <c r="A375" s="16">
        <v>311</v>
      </c>
      <c r="B375" s="17" t="s">
        <v>490</v>
      </c>
      <c r="C375" s="18" t="s">
        <v>52</v>
      </c>
      <c r="D375" s="19">
        <v>20</v>
      </c>
      <c r="E375" s="19">
        <v>20.72</v>
      </c>
      <c r="F375" s="19">
        <v>414.4</v>
      </c>
      <c r="G375" s="28" t="s">
        <v>435</v>
      </c>
      <c r="H375" s="29">
        <v>20.84</v>
      </c>
      <c r="I375" s="29">
        <v>416.8</v>
      </c>
      <c r="J375" s="19">
        <f t="shared" si="86"/>
        <v>0</v>
      </c>
      <c r="K375" s="19">
        <f t="shared" si="87"/>
        <v>0.120000000000001</v>
      </c>
      <c r="L375" s="19">
        <f t="shared" si="88"/>
        <v>2.40000000000003</v>
      </c>
      <c r="M375" s="14"/>
    </row>
    <row r="376" s="1" customFormat="1" ht="28" customHeight="1" spans="1:13">
      <c r="A376" s="16">
        <v>312</v>
      </c>
      <c r="B376" s="17" t="s">
        <v>466</v>
      </c>
      <c r="C376" s="18" t="s">
        <v>52</v>
      </c>
      <c r="D376" s="19">
        <v>2</v>
      </c>
      <c r="E376" s="19">
        <v>18.82</v>
      </c>
      <c r="F376" s="19">
        <v>37.64</v>
      </c>
      <c r="G376" s="28" t="s">
        <v>491</v>
      </c>
      <c r="H376" s="29">
        <v>18.75</v>
      </c>
      <c r="I376" s="29">
        <v>37.5</v>
      </c>
      <c r="J376" s="19">
        <f t="shared" si="86"/>
        <v>0</v>
      </c>
      <c r="K376" s="19">
        <f t="shared" si="87"/>
        <v>-0.0700000000000003</v>
      </c>
      <c r="L376" s="19">
        <f t="shared" si="88"/>
        <v>-0.140000000000001</v>
      </c>
      <c r="M376" s="14"/>
    </row>
    <row r="377" s="1" customFormat="1" ht="28" customHeight="1" spans="1:13">
      <c r="A377" s="16">
        <v>313</v>
      </c>
      <c r="B377" s="17" t="s">
        <v>62</v>
      </c>
      <c r="C377" s="18" t="s">
        <v>20</v>
      </c>
      <c r="D377" s="19">
        <v>5.95</v>
      </c>
      <c r="E377" s="19">
        <v>69.76</v>
      </c>
      <c r="F377" s="19">
        <v>415.07</v>
      </c>
      <c r="G377" s="28" t="s">
        <v>492</v>
      </c>
      <c r="H377" s="29">
        <v>85.5</v>
      </c>
      <c r="I377" s="29">
        <v>508.73</v>
      </c>
      <c r="J377" s="19">
        <f t="shared" si="86"/>
        <v>0</v>
      </c>
      <c r="K377" s="19">
        <f t="shared" si="87"/>
        <v>15.74</v>
      </c>
      <c r="L377" s="19">
        <f t="shared" si="88"/>
        <v>93.66</v>
      </c>
      <c r="M377" s="14"/>
    </row>
    <row r="378" s="1" customFormat="1" ht="28" customHeight="1" spans="1:13">
      <c r="A378" s="16">
        <v>314</v>
      </c>
      <c r="B378" s="17" t="s">
        <v>63</v>
      </c>
      <c r="C378" s="18" t="s">
        <v>20</v>
      </c>
      <c r="D378" s="19">
        <v>5.95</v>
      </c>
      <c r="E378" s="19">
        <v>13.38</v>
      </c>
      <c r="F378" s="19">
        <v>79.61</v>
      </c>
      <c r="G378" s="28" t="s">
        <v>492</v>
      </c>
      <c r="H378" s="29">
        <v>16.22</v>
      </c>
      <c r="I378" s="29">
        <v>96.51</v>
      </c>
      <c r="J378" s="19">
        <f t="shared" si="86"/>
        <v>0</v>
      </c>
      <c r="K378" s="19">
        <f t="shared" si="87"/>
        <v>2.84</v>
      </c>
      <c r="L378" s="19">
        <f t="shared" si="88"/>
        <v>16.9</v>
      </c>
      <c r="M378" s="14"/>
    </row>
    <row r="379" s="1" customFormat="1" ht="28" customHeight="1" spans="1:13">
      <c r="A379" s="16"/>
      <c r="B379" s="15" t="s">
        <v>493</v>
      </c>
      <c r="C379" s="18"/>
      <c r="D379" s="19"/>
      <c r="E379" s="19"/>
      <c r="F379" s="13">
        <f>SUM(F380:F394)</f>
        <v>12315.94</v>
      </c>
      <c r="G379" s="26" t="s">
        <v>156</v>
      </c>
      <c r="H379" s="27" t="s">
        <v>156</v>
      </c>
      <c r="I379" s="13">
        <f>SUM(I380:I394)</f>
        <v>12221.29</v>
      </c>
      <c r="J379" s="19"/>
      <c r="K379" s="19"/>
      <c r="L379" s="13">
        <f t="shared" si="88"/>
        <v>-94.6499999999996</v>
      </c>
      <c r="M379" s="14"/>
    </row>
    <row r="380" s="1" customFormat="1" ht="28" customHeight="1" spans="1:13">
      <c r="A380" s="16">
        <v>315</v>
      </c>
      <c r="B380" s="17" t="s">
        <v>494</v>
      </c>
      <c r="C380" s="18" t="s">
        <v>52</v>
      </c>
      <c r="D380" s="19">
        <v>20.11</v>
      </c>
      <c r="E380" s="19">
        <v>48.77</v>
      </c>
      <c r="F380" s="19">
        <v>980.76</v>
      </c>
      <c r="G380" s="28" t="s">
        <v>495</v>
      </c>
      <c r="H380" s="29">
        <v>48.79</v>
      </c>
      <c r="I380" s="29">
        <v>981.17</v>
      </c>
      <c r="J380" s="19">
        <f t="shared" si="86"/>
        <v>0</v>
      </c>
      <c r="K380" s="19">
        <f t="shared" si="87"/>
        <v>0.019999999999996</v>
      </c>
      <c r="L380" s="19">
        <f t="shared" si="88"/>
        <v>0.409999999999968</v>
      </c>
      <c r="M380" s="14"/>
    </row>
    <row r="381" s="1" customFormat="1" ht="28" customHeight="1" spans="1:13">
      <c r="A381" s="16">
        <v>316</v>
      </c>
      <c r="B381" s="17" t="s">
        <v>496</v>
      </c>
      <c r="C381" s="18" t="s">
        <v>52</v>
      </c>
      <c r="D381" s="19">
        <v>18.68</v>
      </c>
      <c r="E381" s="19">
        <v>34.38</v>
      </c>
      <c r="F381" s="19">
        <v>642.22</v>
      </c>
      <c r="G381" s="28" t="s">
        <v>497</v>
      </c>
      <c r="H381" s="29">
        <v>29.27</v>
      </c>
      <c r="I381" s="29">
        <v>546.76</v>
      </c>
      <c r="J381" s="19">
        <f t="shared" si="86"/>
        <v>0</v>
      </c>
      <c r="K381" s="19">
        <f t="shared" si="87"/>
        <v>-5.11</v>
      </c>
      <c r="L381" s="19">
        <f t="shared" si="88"/>
        <v>-95.46</v>
      </c>
      <c r="M381" s="14"/>
    </row>
    <row r="382" s="1" customFormat="1" ht="28" customHeight="1" spans="1:13">
      <c r="A382" s="16">
        <v>317</v>
      </c>
      <c r="B382" s="17" t="s">
        <v>498</v>
      </c>
      <c r="C382" s="18" t="s">
        <v>104</v>
      </c>
      <c r="D382" s="19">
        <v>1</v>
      </c>
      <c r="E382" s="19">
        <v>305.19</v>
      </c>
      <c r="F382" s="19">
        <v>305.19</v>
      </c>
      <c r="G382" s="28" t="s">
        <v>159</v>
      </c>
      <c r="H382" s="29">
        <v>304.74</v>
      </c>
      <c r="I382" s="29">
        <v>304.74</v>
      </c>
      <c r="J382" s="19">
        <f t="shared" si="86"/>
        <v>0</v>
      </c>
      <c r="K382" s="19">
        <f t="shared" si="87"/>
        <v>-0.449999999999989</v>
      </c>
      <c r="L382" s="19">
        <f t="shared" si="88"/>
        <v>-0.449999999999989</v>
      </c>
      <c r="M382" s="14"/>
    </row>
    <row r="383" s="1" customFormat="1" ht="28" customHeight="1" spans="1:13">
      <c r="A383" s="16">
        <v>318</v>
      </c>
      <c r="B383" s="17" t="s">
        <v>499</v>
      </c>
      <c r="C383" s="18" t="s">
        <v>104</v>
      </c>
      <c r="D383" s="19">
        <v>2</v>
      </c>
      <c r="E383" s="19">
        <v>106.58</v>
      </c>
      <c r="F383" s="19">
        <v>213.16</v>
      </c>
      <c r="G383" s="28" t="s">
        <v>162</v>
      </c>
      <c r="H383" s="29">
        <v>106.61</v>
      </c>
      <c r="I383" s="29">
        <v>213.22</v>
      </c>
      <c r="J383" s="19">
        <f t="shared" si="86"/>
        <v>0</v>
      </c>
      <c r="K383" s="19">
        <f t="shared" si="87"/>
        <v>0.0300000000000011</v>
      </c>
      <c r="L383" s="19">
        <f t="shared" si="88"/>
        <v>0.0600000000000023</v>
      </c>
      <c r="M383" s="14"/>
    </row>
    <row r="384" s="1" customFormat="1" ht="28" customHeight="1" spans="1:13">
      <c r="A384" s="16">
        <v>319</v>
      </c>
      <c r="B384" s="17" t="s">
        <v>500</v>
      </c>
      <c r="C384" s="18" t="s">
        <v>104</v>
      </c>
      <c r="D384" s="19">
        <v>1</v>
      </c>
      <c r="E384" s="19">
        <v>136.8</v>
      </c>
      <c r="F384" s="19">
        <v>136.8</v>
      </c>
      <c r="G384" s="28" t="s">
        <v>159</v>
      </c>
      <c r="H384" s="29">
        <v>136.83</v>
      </c>
      <c r="I384" s="29">
        <v>136.83</v>
      </c>
      <c r="J384" s="19">
        <f t="shared" si="86"/>
        <v>0</v>
      </c>
      <c r="K384" s="19">
        <f t="shared" si="87"/>
        <v>0.0300000000000011</v>
      </c>
      <c r="L384" s="19">
        <f t="shared" si="88"/>
        <v>0.0300000000000011</v>
      </c>
      <c r="M384" s="14"/>
    </row>
    <row r="385" s="1" customFormat="1" ht="28" customHeight="1" spans="1:13">
      <c r="A385" s="16">
        <v>320</v>
      </c>
      <c r="B385" s="17" t="s">
        <v>501</v>
      </c>
      <c r="C385" s="18" t="s">
        <v>52</v>
      </c>
      <c r="D385" s="19">
        <v>11.79</v>
      </c>
      <c r="E385" s="19">
        <v>162.29</v>
      </c>
      <c r="F385" s="19">
        <v>1913.4</v>
      </c>
      <c r="G385" s="28" t="s">
        <v>502</v>
      </c>
      <c r="H385" s="29">
        <v>162.32</v>
      </c>
      <c r="I385" s="29">
        <v>1913.75</v>
      </c>
      <c r="J385" s="19">
        <f t="shared" si="86"/>
        <v>0</v>
      </c>
      <c r="K385" s="19">
        <f t="shared" si="87"/>
        <v>0.0300000000000011</v>
      </c>
      <c r="L385" s="19">
        <f t="shared" si="88"/>
        <v>0.349999999999909</v>
      </c>
      <c r="M385" s="14"/>
    </row>
    <row r="386" s="1" customFormat="1" ht="28" customHeight="1" spans="1:13">
      <c r="A386" s="16">
        <v>321</v>
      </c>
      <c r="B386" s="17" t="s">
        <v>503</v>
      </c>
      <c r="C386" s="18" t="s">
        <v>52</v>
      </c>
      <c r="D386" s="19">
        <v>7.6</v>
      </c>
      <c r="E386" s="19">
        <v>145.49</v>
      </c>
      <c r="F386" s="19">
        <v>1105.72</v>
      </c>
      <c r="G386" s="28" t="s">
        <v>504</v>
      </c>
      <c r="H386" s="29">
        <v>145.53</v>
      </c>
      <c r="I386" s="29">
        <v>1106.03</v>
      </c>
      <c r="J386" s="19">
        <f t="shared" si="86"/>
        <v>0</v>
      </c>
      <c r="K386" s="19">
        <f t="shared" si="87"/>
        <v>0.039999999999992</v>
      </c>
      <c r="L386" s="19">
        <f t="shared" si="88"/>
        <v>0.309999999999945</v>
      </c>
      <c r="M386" s="14"/>
    </row>
    <row r="387" s="1" customFormat="1" ht="28" customHeight="1" spans="1:13">
      <c r="A387" s="16">
        <v>322</v>
      </c>
      <c r="B387" s="17" t="s">
        <v>505</v>
      </c>
      <c r="C387" s="18" t="s">
        <v>52</v>
      </c>
      <c r="D387" s="19">
        <v>19.91</v>
      </c>
      <c r="E387" s="19">
        <v>56.88</v>
      </c>
      <c r="F387" s="19">
        <v>1132.48</v>
      </c>
      <c r="G387" s="28" t="s">
        <v>506</v>
      </c>
      <c r="H387" s="29">
        <v>56.88</v>
      </c>
      <c r="I387" s="29">
        <v>1132.48</v>
      </c>
      <c r="J387" s="19">
        <f t="shared" si="86"/>
        <v>0</v>
      </c>
      <c r="K387" s="19">
        <f t="shared" si="87"/>
        <v>0</v>
      </c>
      <c r="L387" s="19">
        <f t="shared" si="88"/>
        <v>0</v>
      </c>
      <c r="M387" s="14"/>
    </row>
    <row r="388" s="1" customFormat="1" ht="28" customHeight="1" spans="1:13">
      <c r="A388" s="16">
        <v>323</v>
      </c>
      <c r="B388" s="17" t="s">
        <v>507</v>
      </c>
      <c r="C388" s="18" t="s">
        <v>52</v>
      </c>
      <c r="D388" s="19">
        <v>8.1</v>
      </c>
      <c r="E388" s="19">
        <v>57.3</v>
      </c>
      <c r="F388" s="19">
        <v>464.13</v>
      </c>
      <c r="G388" s="28" t="s">
        <v>508</v>
      </c>
      <c r="H388" s="29">
        <v>57.32</v>
      </c>
      <c r="I388" s="29">
        <v>464.29</v>
      </c>
      <c r="J388" s="19">
        <f t="shared" si="86"/>
        <v>0</v>
      </c>
      <c r="K388" s="19">
        <f t="shared" si="87"/>
        <v>0.0200000000000031</v>
      </c>
      <c r="L388" s="19">
        <f t="shared" si="88"/>
        <v>0.160000000000025</v>
      </c>
      <c r="M388" s="14"/>
    </row>
    <row r="389" s="1" customFormat="1" ht="28" customHeight="1" spans="1:13">
      <c r="A389" s="16">
        <v>324</v>
      </c>
      <c r="B389" s="17" t="s">
        <v>509</v>
      </c>
      <c r="C389" s="18" t="s">
        <v>104</v>
      </c>
      <c r="D389" s="19">
        <v>2</v>
      </c>
      <c r="E389" s="19">
        <v>355.26</v>
      </c>
      <c r="F389" s="19">
        <v>710.52</v>
      </c>
      <c r="G389" s="28" t="s">
        <v>162</v>
      </c>
      <c r="H389" s="29">
        <v>355.25</v>
      </c>
      <c r="I389" s="29">
        <v>710.5</v>
      </c>
      <c r="J389" s="19">
        <f t="shared" si="86"/>
        <v>0</v>
      </c>
      <c r="K389" s="19">
        <f t="shared" si="87"/>
        <v>-0.00999999999999091</v>
      </c>
      <c r="L389" s="19">
        <f t="shared" si="88"/>
        <v>-0.0199999999999818</v>
      </c>
      <c r="M389" s="14"/>
    </row>
    <row r="390" s="1" customFormat="1" ht="28" customHeight="1" spans="1:13">
      <c r="A390" s="16">
        <v>325</v>
      </c>
      <c r="B390" s="17" t="s">
        <v>510</v>
      </c>
      <c r="C390" s="18" t="s">
        <v>390</v>
      </c>
      <c r="D390" s="19">
        <v>3</v>
      </c>
      <c r="E390" s="19">
        <v>654</v>
      </c>
      <c r="F390" s="19">
        <v>1962</v>
      </c>
      <c r="G390" s="28" t="s">
        <v>186</v>
      </c>
      <c r="H390" s="29">
        <v>654</v>
      </c>
      <c r="I390" s="29">
        <v>1962</v>
      </c>
      <c r="J390" s="19">
        <f t="shared" si="86"/>
        <v>0</v>
      </c>
      <c r="K390" s="19">
        <f t="shared" si="87"/>
        <v>0</v>
      </c>
      <c r="L390" s="19">
        <f t="shared" si="88"/>
        <v>0</v>
      </c>
      <c r="M390" s="14"/>
    </row>
    <row r="391" s="1" customFormat="1" ht="28" customHeight="1" spans="1:13">
      <c r="A391" s="16">
        <v>326</v>
      </c>
      <c r="B391" s="17" t="s">
        <v>511</v>
      </c>
      <c r="C391" s="18" t="s">
        <v>104</v>
      </c>
      <c r="D391" s="19">
        <v>2</v>
      </c>
      <c r="E391" s="19">
        <v>47.71</v>
      </c>
      <c r="F391" s="19">
        <v>95.42</v>
      </c>
      <c r="G391" s="28" t="s">
        <v>162</v>
      </c>
      <c r="H391" s="29">
        <v>47.69</v>
      </c>
      <c r="I391" s="29">
        <v>95.38</v>
      </c>
      <c r="J391" s="19">
        <f t="shared" si="86"/>
        <v>0</v>
      </c>
      <c r="K391" s="19">
        <f t="shared" si="87"/>
        <v>-0.0200000000000031</v>
      </c>
      <c r="L391" s="19">
        <f t="shared" si="88"/>
        <v>-0.0400000000000063</v>
      </c>
      <c r="M391" s="14"/>
    </row>
    <row r="392" s="1" customFormat="1" ht="28" customHeight="1" spans="1:13">
      <c r="A392" s="16">
        <v>327</v>
      </c>
      <c r="B392" s="17" t="s">
        <v>512</v>
      </c>
      <c r="C392" s="18" t="s">
        <v>104</v>
      </c>
      <c r="D392" s="19">
        <v>2</v>
      </c>
      <c r="E392" s="19">
        <v>95.35</v>
      </c>
      <c r="F392" s="19">
        <v>190.7</v>
      </c>
      <c r="G392" s="28" t="s">
        <v>162</v>
      </c>
      <c r="H392" s="29">
        <v>95.35</v>
      </c>
      <c r="I392" s="29">
        <v>190.7</v>
      </c>
      <c r="J392" s="19">
        <f t="shared" si="86"/>
        <v>0</v>
      </c>
      <c r="K392" s="19">
        <f t="shared" si="87"/>
        <v>0</v>
      </c>
      <c r="L392" s="19">
        <f t="shared" si="88"/>
        <v>0</v>
      </c>
      <c r="M392" s="14"/>
    </row>
    <row r="393" s="1" customFormat="1" ht="28" customHeight="1" spans="1:13">
      <c r="A393" s="16">
        <v>328</v>
      </c>
      <c r="B393" s="17" t="s">
        <v>513</v>
      </c>
      <c r="C393" s="18" t="s">
        <v>104</v>
      </c>
      <c r="D393" s="19">
        <v>3</v>
      </c>
      <c r="E393" s="19">
        <v>371</v>
      </c>
      <c r="F393" s="19">
        <v>1113</v>
      </c>
      <c r="G393" s="28" t="s">
        <v>186</v>
      </c>
      <c r="H393" s="29">
        <v>371</v>
      </c>
      <c r="I393" s="29">
        <v>1113</v>
      </c>
      <c r="J393" s="19">
        <f t="shared" si="86"/>
        <v>0</v>
      </c>
      <c r="K393" s="19">
        <f t="shared" si="87"/>
        <v>0</v>
      </c>
      <c r="L393" s="19">
        <f t="shared" si="88"/>
        <v>0</v>
      </c>
      <c r="M393" s="14"/>
    </row>
    <row r="394" s="1" customFormat="1" ht="28" customHeight="1" spans="1:13">
      <c r="A394" s="16">
        <v>329</v>
      </c>
      <c r="B394" s="17" t="s">
        <v>514</v>
      </c>
      <c r="C394" s="18" t="s">
        <v>390</v>
      </c>
      <c r="D394" s="19">
        <v>1</v>
      </c>
      <c r="E394" s="19">
        <v>1350.44</v>
      </c>
      <c r="F394" s="19">
        <v>1350.44</v>
      </c>
      <c r="G394" s="28" t="s">
        <v>159</v>
      </c>
      <c r="H394" s="29">
        <v>1350.44</v>
      </c>
      <c r="I394" s="29">
        <v>1350.44</v>
      </c>
      <c r="J394" s="19">
        <f t="shared" si="86"/>
        <v>0</v>
      </c>
      <c r="K394" s="19">
        <f t="shared" si="87"/>
        <v>0</v>
      </c>
      <c r="L394" s="19">
        <f t="shared" si="88"/>
        <v>0</v>
      </c>
      <c r="M394" s="14"/>
    </row>
    <row r="395" s="1" customFormat="1" ht="28" customHeight="1" spans="1:13">
      <c r="A395" s="10" t="s">
        <v>159</v>
      </c>
      <c r="B395" s="15" t="s">
        <v>515</v>
      </c>
      <c r="C395" s="12" t="s">
        <v>516</v>
      </c>
      <c r="D395" s="13">
        <v>1</v>
      </c>
      <c r="E395" s="19"/>
      <c r="F395" s="13">
        <f>F312+F305+F144+F70+F37+F21+F6</f>
        <v>1534244.92</v>
      </c>
      <c r="G395" s="13"/>
      <c r="H395" s="13"/>
      <c r="I395" s="13">
        <f>I312+I305+I144+I70+I37+I21+I6</f>
        <v>1474567.17</v>
      </c>
      <c r="J395" s="13"/>
      <c r="K395" s="13"/>
      <c r="L395" s="13">
        <f t="shared" si="88"/>
        <v>-59677.75</v>
      </c>
      <c r="M395" s="14"/>
    </row>
    <row r="396" s="1" customFormat="1" ht="28" customHeight="1" spans="1:13">
      <c r="A396" s="16" t="s">
        <v>517</v>
      </c>
      <c r="B396" s="17" t="s">
        <v>518</v>
      </c>
      <c r="C396" s="12" t="s">
        <v>516</v>
      </c>
      <c r="D396" s="13">
        <v>1</v>
      </c>
      <c r="E396" s="19"/>
      <c r="F396" s="19"/>
      <c r="G396" s="13"/>
      <c r="H396" s="13"/>
      <c r="I396" s="13"/>
      <c r="J396" s="13"/>
      <c r="K396" s="13"/>
      <c r="L396" s="13"/>
      <c r="M396" s="14"/>
    </row>
    <row r="397" s="1" customFormat="1" ht="28" customHeight="1" spans="1:13">
      <c r="A397" s="10" t="s">
        <v>162</v>
      </c>
      <c r="B397" s="15" t="s">
        <v>519</v>
      </c>
      <c r="C397" s="12" t="s">
        <v>516</v>
      </c>
      <c r="D397" s="13">
        <v>1</v>
      </c>
      <c r="E397" s="19"/>
      <c r="F397" s="13">
        <v>78566.66</v>
      </c>
      <c r="G397" s="13"/>
      <c r="H397" s="13"/>
      <c r="I397" s="13">
        <v>74987</v>
      </c>
      <c r="J397" s="13"/>
      <c r="K397" s="13"/>
      <c r="L397" s="13">
        <f>I397-F397</f>
        <v>-3579.66</v>
      </c>
      <c r="M397" s="14"/>
    </row>
    <row r="398" s="1" customFormat="1" ht="28" customHeight="1" spans="1:13">
      <c r="A398" s="16" t="s">
        <v>520</v>
      </c>
      <c r="B398" s="17" t="s">
        <v>521</v>
      </c>
      <c r="C398" s="12" t="s">
        <v>516</v>
      </c>
      <c r="D398" s="13">
        <v>1</v>
      </c>
      <c r="E398" s="19"/>
      <c r="F398" s="19">
        <v>60266.49</v>
      </c>
      <c r="G398" s="13"/>
      <c r="H398" s="13"/>
      <c r="I398" s="31">
        <v>57283.76</v>
      </c>
      <c r="J398" s="13"/>
      <c r="K398" s="13"/>
      <c r="L398" s="13">
        <f>I398-F398</f>
        <v>-2982.73</v>
      </c>
      <c r="M398" s="14"/>
    </row>
    <row r="399" s="1" customFormat="1" ht="28" customHeight="1" spans="1:13">
      <c r="A399" s="10" t="s">
        <v>186</v>
      </c>
      <c r="B399" s="15" t="s">
        <v>522</v>
      </c>
      <c r="C399" s="12" t="s">
        <v>516</v>
      </c>
      <c r="D399" s="13">
        <v>1</v>
      </c>
      <c r="E399" s="19"/>
      <c r="F399" s="13">
        <v>3225.62</v>
      </c>
      <c r="G399" s="13"/>
      <c r="H399" s="13"/>
      <c r="I399" s="13">
        <v>3099.11</v>
      </c>
      <c r="J399" s="13"/>
      <c r="K399" s="13"/>
      <c r="L399" s="13">
        <f>I399-F399</f>
        <v>-126.51</v>
      </c>
      <c r="M399" s="14"/>
    </row>
    <row r="400" s="1" customFormat="1" ht="28" customHeight="1" spans="1:13">
      <c r="A400" s="10" t="s">
        <v>177</v>
      </c>
      <c r="B400" s="15" t="s">
        <v>523</v>
      </c>
      <c r="C400" s="12" t="s">
        <v>516</v>
      </c>
      <c r="D400" s="13">
        <v>1</v>
      </c>
      <c r="E400" s="19"/>
      <c r="F400" s="13">
        <f>F399+F397+F395</f>
        <v>1616037.2</v>
      </c>
      <c r="G400" s="13"/>
      <c r="H400" s="13"/>
      <c r="I400" s="13">
        <f>I399+I397+I395</f>
        <v>1552653.28</v>
      </c>
      <c r="J400" s="13"/>
      <c r="K400" s="13"/>
      <c r="L400" s="13">
        <f>I400-F400</f>
        <v>-63383.9199999999</v>
      </c>
      <c r="M400" s="14"/>
    </row>
  </sheetData>
  <mergeCells count="14">
    <mergeCell ref="D3:F3"/>
    <mergeCell ref="G3:I3"/>
    <mergeCell ref="J3:L3"/>
    <mergeCell ref="A3:A5"/>
    <mergeCell ref="B3:B5"/>
    <mergeCell ref="C3:C5"/>
    <mergeCell ref="D4:D5"/>
    <mergeCell ref="E4:E5"/>
    <mergeCell ref="F4:F5"/>
    <mergeCell ref="G4:G5"/>
    <mergeCell ref="H4:H5"/>
    <mergeCell ref="I4:I5"/>
    <mergeCell ref="M3:M5"/>
    <mergeCell ref="A1:M2"/>
  </mergeCells>
  <pageMargins left="0.590277777777778" right="0.275" top="0.629861111111111" bottom="0.393055555555556" header="0" footer="0"/>
  <pageSetup paperSize="9" scale="92" orientation="landscape" errors="blank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分部分项工程量清单与计价表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Just</cp:lastModifiedBy>
  <dcterms:created xsi:type="dcterms:W3CDTF">2019-08-27T06:00:00Z</dcterms:created>
  <cp:lastPrinted>2020-01-09T01:43:00Z</cp:lastPrinted>
  <dcterms:modified xsi:type="dcterms:W3CDTF">2025-11-16T07:45:00Z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5FC36EDC91324C638F4BF7B7FB430E9F</vt:lpwstr>
  </property>
</Properties>
</file>