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计算表" sheetId="1" r:id="rId1"/>
    <sheet name="工程量表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<sst xmlns="http://schemas.openxmlformats.org/spreadsheetml/2006/main" count="80" uniqueCount="49">
  <si>
    <t>石梯自然村担石冲农田灌溉渠</t>
  </si>
  <si>
    <t>序号</t>
  </si>
  <si>
    <t>项目名称</t>
  </si>
  <si>
    <t>单位</t>
  </si>
  <si>
    <t>数值</t>
  </si>
  <si>
    <t>系数</t>
  </si>
  <si>
    <t>工程量</t>
  </si>
  <si>
    <t>计算公式</t>
  </si>
  <si>
    <t>（一）</t>
  </si>
  <si>
    <t>渠系建筑物</t>
  </si>
  <si>
    <t>土方开挖（回填利用）</t>
  </si>
  <si>
    <t>m³</t>
  </si>
  <si>
    <t>开挖料回填</t>
  </si>
  <si>
    <t>碎石垫层厚100mm</t>
  </si>
  <si>
    <t>C25混凝土底板厚150mm</t>
  </si>
  <si>
    <t>C25混凝土边墙</t>
  </si>
  <si>
    <t>模版</t>
  </si>
  <si>
    <t>一批</t>
  </si>
  <si>
    <t>沥青砂浆分缝厚20mm</t>
  </si>
  <si>
    <t>m²</t>
  </si>
  <si>
    <t>（0.8*0.02）*1060/5</t>
  </si>
  <si>
    <t>控制长度</t>
  </si>
  <si>
    <t>土方开挖</t>
  </si>
  <si>
    <t>开挖料回填（右）</t>
  </si>
  <si>
    <t>开挖料回填（左）</t>
  </si>
  <si>
    <t>碎石垫层</t>
  </si>
  <si>
    <t>C25砼底板</t>
  </si>
  <si>
    <t>C25砼边墙</t>
  </si>
  <si>
    <t>土方回填</t>
  </si>
  <si>
    <t>沥青木板分缝厚20mm</t>
  </si>
  <si>
    <t>0.48*1060/10</t>
  </si>
  <si>
    <t>（二）</t>
  </si>
  <si>
    <t>渠系附属建筑物（交通便桥）</t>
  </si>
  <si>
    <t>C25砼桥台厚500mm</t>
  </si>
  <si>
    <t>0.22*3*2</t>
  </si>
  <si>
    <t>C25钢筋砼桥面板厚200mm</t>
  </si>
  <si>
    <t>0.2*1.8*3</t>
  </si>
  <si>
    <t>普通钢模板制安</t>
  </si>
  <si>
    <t>桥台0.5*3*4+0.22*4+桥面0.2*1.8*2+1.8*3</t>
  </si>
  <si>
    <t>钢筋制安</t>
  </si>
  <si>
    <t>合计</t>
  </si>
  <si>
    <t>望高镇鱼塘村王屋大坑古至江州水渠衬砌工程工程量表</t>
  </si>
  <si>
    <t>三面光水渠</t>
  </si>
  <si>
    <t>m</t>
  </si>
  <si>
    <t>C25砼底板厚150mm</t>
  </si>
  <si>
    <t>C25混凝土渠道边墙</t>
  </si>
  <si>
    <t>竣工碑</t>
  </si>
  <si>
    <t>座</t>
  </si>
  <si>
    <t>注：表中数据仅供参考，具体以实际发生量为准。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</si>
</sst>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rgb="FFFF0000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76" fontId="4" fillId="0" borderId="1" xfId="0" applyNumberFormat="1" applyFont="1" applyBorder="1"/>
    <xf numFmtId="0" fontId="2" fillId="0" borderId="0" xfId="0" applyFont="1" applyFill="1"/>
    <xf numFmtId="0" fontId="4" fillId="0" borderId="1" xfId="0" applyFont="1" applyFill="1" applyBorder="1"/>
    <xf numFmtId="176" fontId="1" fillId="0" borderId="1" xfId="0" applyNumberFormat="1" applyFont="1" applyBorder="1"/>
    <xf numFmtId="177" fontId="1" fillId="0" borderId="1" xfId="0" applyNumberFormat="1" applyFont="1" applyBorder="1"/>
    <xf numFmtId="0" fontId="5" fillId="0" borderId="0" xfId="0" applyFont="1" applyAlignment="1">
      <alignment horizontal="left"/>
    </xf>
    <xf numFmtId="0" fontId="6" fillId="0" borderId="0" xfId="0" applyFont="1" applyFill="1" applyAlignment="1">
      <alignment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176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176" fontId="7" fillId="0" borderId="1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8" fillId="0" borderId="1" xfId="49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176" fontId="6" fillId="0" borderId="0" xfId="0" applyNumberFormat="1" applyFont="1" applyFill="1" applyBorder="1"/>
    <xf numFmtId="0" fontId="8" fillId="0" borderId="2" xfId="49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177" fontId="6" fillId="0" borderId="1" xfId="0" applyNumberFormat="1" applyFont="1" applyFill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U30"/>
  <sheetViews>
    <sheetView workbookViewId="0">
      <selection activeCell="H27" sqref="H27"/>
    </sheetView>
  </sheetViews>
  <sheetFormatPr defaultColWidth="9" defaultRowHeight="13.5"/>
  <cols>
    <col min="1" max="1" width="3.875" style="18" customWidth="1"/>
    <col min="2" max="2" width="10" style="19" customWidth="1"/>
    <col min="3" max="3" width="34" style="18" customWidth="1"/>
    <col min="4" max="4" width="9" style="18"/>
    <col min="5" max="5" width="10.75" style="20" customWidth="1"/>
    <col min="6" max="6" width="7.25" style="20" customWidth="1"/>
    <col min="7" max="7" width="10.5" style="20" customWidth="1"/>
    <col min="8" max="8" width="44.625" style="18" customWidth="1"/>
    <col min="9" max="10" width="9" style="18"/>
    <col min="11" max="11" width="10.25" style="18" customWidth="1"/>
    <col min="12" max="12" width="9.75" style="18" customWidth="1"/>
    <col min="13" max="13" width="9.5" style="18" customWidth="1"/>
    <col min="14" max="14" width="9" style="18"/>
    <col min="15" max="16" width="11.375" style="18" customWidth="1"/>
    <col min="17" max="16384" width="9" style="18"/>
  </cols>
  <sheetData>
    <row r="4" ht="31.5" customHeight="1" spans="2:8">
      <c r="B4" s="21" t="s">
        <v>0</v>
      </c>
      <c r="C4" s="21"/>
      <c r="D4" s="21"/>
      <c r="E4" s="21"/>
      <c r="F4" s="21"/>
      <c r="G4" s="21"/>
      <c r="H4" s="17"/>
    </row>
    <row r="5" spans="2:8">
      <c r="B5" s="22" t="s">
        <v>1</v>
      </c>
      <c r="C5" s="23" t="s">
        <v>2</v>
      </c>
      <c r="D5" s="23" t="s">
        <v>3</v>
      </c>
      <c r="E5" s="24" t="s">
        <v>4</v>
      </c>
      <c r="F5" s="24" t="s">
        <v>5</v>
      </c>
      <c r="G5" s="24" t="s">
        <v>6</v>
      </c>
      <c r="H5" s="18" t="s">
        <v>7</v>
      </c>
    </row>
    <row r="6" spans="2:7">
      <c r="B6" s="22" t="s">
        <v>8</v>
      </c>
      <c r="C6" s="25" t="s">
        <v>9</v>
      </c>
      <c r="D6" s="25"/>
      <c r="E6" s="25"/>
      <c r="F6" s="25"/>
      <c r="G6" s="25"/>
    </row>
    <row r="7" spans="2:11">
      <c r="B7" s="26">
        <v>1</v>
      </c>
      <c r="C7" s="27" t="s">
        <v>10</v>
      </c>
      <c r="D7" s="28" t="s">
        <v>11</v>
      </c>
      <c r="E7" s="29">
        <f>Q26</f>
        <v>1712.96</v>
      </c>
      <c r="F7" s="29">
        <v>1</v>
      </c>
      <c r="G7" s="29">
        <f>E7*F7</f>
        <v>1712.96</v>
      </c>
      <c r="K7" s="36"/>
    </row>
    <row r="8" spans="2:11">
      <c r="B8" s="26">
        <v>2</v>
      </c>
      <c r="C8" s="27" t="s">
        <v>12</v>
      </c>
      <c r="D8" s="28" t="s">
        <v>11</v>
      </c>
      <c r="E8" s="29">
        <f>R26</f>
        <v>654.02</v>
      </c>
      <c r="F8" s="29">
        <v>1</v>
      </c>
      <c r="G8" s="29">
        <f>E8*F8</f>
        <v>654.02</v>
      </c>
      <c r="K8" s="36"/>
    </row>
    <row r="9" spans="2:11">
      <c r="B9" s="26">
        <v>3</v>
      </c>
      <c r="C9" s="27" t="s">
        <v>13</v>
      </c>
      <c r="D9" s="28" t="s">
        <v>11</v>
      </c>
      <c r="E9" s="29">
        <f>S26</f>
        <v>169.6</v>
      </c>
      <c r="F9" s="29">
        <v>1</v>
      </c>
      <c r="G9" s="29">
        <f t="shared" ref="G9:G12" si="0">E9*F9</f>
        <v>169.6</v>
      </c>
      <c r="K9" s="36"/>
    </row>
    <row r="10" spans="2:11">
      <c r="B10" s="26">
        <v>4</v>
      </c>
      <c r="C10" s="27" t="s">
        <v>14</v>
      </c>
      <c r="D10" s="28" t="s">
        <v>11</v>
      </c>
      <c r="E10" s="29">
        <f>T26</f>
        <v>254.4</v>
      </c>
      <c r="F10" s="29">
        <v>1</v>
      </c>
      <c r="G10" s="29">
        <f t="shared" si="0"/>
        <v>254.4</v>
      </c>
      <c r="K10" s="36"/>
    </row>
    <row r="11" spans="2:11">
      <c r="B11" s="26">
        <v>5</v>
      </c>
      <c r="C11" s="27" t="s">
        <v>15</v>
      </c>
      <c r="D11" s="28" t="s">
        <v>11</v>
      </c>
      <c r="E11" s="29">
        <f>U26</f>
        <v>508.8</v>
      </c>
      <c r="F11" s="29">
        <v>1</v>
      </c>
      <c r="G11" s="29">
        <f t="shared" si="0"/>
        <v>508.8</v>
      </c>
      <c r="K11" s="36"/>
    </row>
    <row r="12" spans="2:11">
      <c r="B12" s="26">
        <v>6</v>
      </c>
      <c r="C12" s="27" t="s">
        <v>16</v>
      </c>
      <c r="D12" s="28" t="s">
        <v>17</v>
      </c>
      <c r="E12" s="29">
        <v>1</v>
      </c>
      <c r="F12" s="29">
        <v>1</v>
      </c>
      <c r="G12" s="29">
        <v>1</v>
      </c>
      <c r="K12" s="36"/>
    </row>
    <row r="13" s="17" customFormat="1" ht="33.75" customHeight="1" spans="2:21">
      <c r="B13" s="26">
        <v>9</v>
      </c>
      <c r="C13" s="30" t="s">
        <v>18</v>
      </c>
      <c r="D13" s="28" t="s">
        <v>19</v>
      </c>
      <c r="E13" s="31">
        <f>0.8*0.02*J14/5</f>
        <v>3.392</v>
      </c>
      <c r="F13" s="29">
        <v>1</v>
      </c>
      <c r="G13" s="29">
        <f>E13*F13</f>
        <v>3.392</v>
      </c>
      <c r="H13" s="17" t="s">
        <v>20</v>
      </c>
      <c r="I13" s="30" t="s">
        <v>1</v>
      </c>
      <c r="J13" s="30" t="s">
        <v>21</v>
      </c>
      <c r="K13" s="30" t="s">
        <v>22</v>
      </c>
      <c r="L13" s="30" t="s">
        <v>23</v>
      </c>
      <c r="M13" s="30" t="s">
        <v>24</v>
      </c>
      <c r="N13" s="30" t="s">
        <v>25</v>
      </c>
      <c r="O13" s="30" t="s">
        <v>26</v>
      </c>
      <c r="P13" s="30" t="s">
        <v>27</v>
      </c>
      <c r="Q13" s="30" t="s">
        <v>22</v>
      </c>
      <c r="R13" s="30" t="s">
        <v>28</v>
      </c>
      <c r="S13" s="30" t="s">
        <v>25</v>
      </c>
      <c r="T13" s="30" t="s">
        <v>26</v>
      </c>
      <c r="U13" s="30" t="s">
        <v>27</v>
      </c>
    </row>
    <row r="14" spans="2:21">
      <c r="B14" s="26">
        <v>10</v>
      </c>
      <c r="C14" s="27" t="s">
        <v>29</v>
      </c>
      <c r="D14" s="28" t="s">
        <v>19</v>
      </c>
      <c r="E14" s="29">
        <f>P14*J14/10</f>
        <v>50.88</v>
      </c>
      <c r="F14" s="29">
        <v>1</v>
      </c>
      <c r="G14" s="29">
        <f>E14*F14</f>
        <v>50.88</v>
      </c>
      <c r="H14" s="18" t="s">
        <v>30</v>
      </c>
      <c r="I14" s="27">
        <v>1</v>
      </c>
      <c r="J14" s="37">
        <v>1060</v>
      </c>
      <c r="K14" s="37">
        <v>1.616</v>
      </c>
      <c r="L14" s="37">
        <v>0.304</v>
      </c>
      <c r="M14" s="37">
        <v>0.313</v>
      </c>
      <c r="N14" s="37">
        <f>1.6*0.1</f>
        <v>0.16</v>
      </c>
      <c r="O14" s="37">
        <f>1.6*0.15</f>
        <v>0.24</v>
      </c>
      <c r="P14" s="37">
        <f>0.3*2*0.8</f>
        <v>0.48</v>
      </c>
      <c r="Q14" s="38">
        <f>J14*K14</f>
        <v>1712.96</v>
      </c>
      <c r="R14" s="38">
        <f>(L14+M14)*J14</f>
        <v>654.02</v>
      </c>
      <c r="S14" s="38">
        <f>N14*J14</f>
        <v>169.6</v>
      </c>
      <c r="T14" s="38">
        <f>J14*O14</f>
        <v>254.4</v>
      </c>
      <c r="U14" s="38">
        <f>J14*P14</f>
        <v>508.8</v>
      </c>
    </row>
    <row r="15" spans="2:21">
      <c r="B15" s="22" t="s">
        <v>31</v>
      </c>
      <c r="C15" s="25" t="s">
        <v>32</v>
      </c>
      <c r="D15" s="25"/>
      <c r="E15" s="25"/>
      <c r="F15" s="25"/>
      <c r="G15" s="25"/>
      <c r="I15" s="27">
        <v>2</v>
      </c>
      <c r="J15" s="37"/>
      <c r="K15" s="37">
        <v>4.42</v>
      </c>
      <c r="L15" s="37">
        <v>0.91</v>
      </c>
      <c r="M15" s="37">
        <v>0.96</v>
      </c>
      <c r="N15" s="37">
        <f>1*0.1</f>
        <v>0.1</v>
      </c>
      <c r="O15" s="37">
        <f>1*0.1</f>
        <v>0.1</v>
      </c>
      <c r="P15" s="37">
        <f>1.17*2</f>
        <v>2.34</v>
      </c>
      <c r="Q15" s="27">
        <f t="shared" ref="Q15:Q25" si="1">J15*K15</f>
        <v>0</v>
      </c>
      <c r="R15" s="27">
        <f t="shared" ref="R15:R25" si="2">(L15+M15)*J15</f>
        <v>0</v>
      </c>
      <c r="S15" s="27">
        <f t="shared" ref="S15:S25" si="3">N15*J15</f>
        <v>0</v>
      </c>
      <c r="T15" s="27">
        <f t="shared" ref="T15:T25" si="4">J15*O15</f>
        <v>0</v>
      </c>
      <c r="U15" s="27">
        <f t="shared" ref="U15:U26" si="5">J15*P15</f>
        <v>0</v>
      </c>
    </row>
    <row r="16" spans="2:21">
      <c r="B16" s="26">
        <v>1</v>
      </c>
      <c r="C16" s="27" t="s">
        <v>33</v>
      </c>
      <c r="D16" s="28" t="s">
        <v>11</v>
      </c>
      <c r="E16" s="27"/>
      <c r="F16" s="29">
        <v>1</v>
      </c>
      <c r="G16" s="29">
        <f t="shared" ref="G16:G19" si="6">E16*F16</f>
        <v>0</v>
      </c>
      <c r="H16" s="18" t="s">
        <v>34</v>
      </c>
      <c r="I16" s="27">
        <v>3</v>
      </c>
      <c r="J16" s="37"/>
      <c r="K16" s="37">
        <v>9</v>
      </c>
      <c r="L16" s="37">
        <v>2.75</v>
      </c>
      <c r="M16" s="37">
        <v>2.95</v>
      </c>
      <c r="N16" s="37">
        <f>1*0.1</f>
        <v>0.1</v>
      </c>
      <c r="O16" s="37">
        <f>1*0.1</f>
        <v>0.1</v>
      </c>
      <c r="P16" s="37">
        <f>2.2*2</f>
        <v>4.4</v>
      </c>
      <c r="Q16" s="27">
        <f t="shared" si="1"/>
        <v>0</v>
      </c>
      <c r="R16" s="27">
        <f t="shared" si="2"/>
        <v>0</v>
      </c>
      <c r="S16" s="27">
        <f t="shared" si="3"/>
        <v>0</v>
      </c>
      <c r="T16" s="27">
        <f t="shared" si="4"/>
        <v>0</v>
      </c>
      <c r="U16" s="27">
        <f t="shared" si="5"/>
        <v>0</v>
      </c>
    </row>
    <row r="17" spans="2:21">
      <c r="B17" s="26">
        <v>2</v>
      </c>
      <c r="C17" s="27" t="s">
        <v>35</v>
      </c>
      <c r="D17" s="28" t="s">
        <v>11</v>
      </c>
      <c r="E17" s="27"/>
      <c r="F17" s="29">
        <v>1</v>
      </c>
      <c r="G17" s="29">
        <f t="shared" si="6"/>
        <v>0</v>
      </c>
      <c r="H17" s="18" t="s">
        <v>36</v>
      </c>
      <c r="I17" s="27">
        <v>4</v>
      </c>
      <c r="J17" s="37"/>
      <c r="K17" s="37">
        <v>13.72</v>
      </c>
      <c r="L17" s="37">
        <v>4.45</v>
      </c>
      <c r="M17" s="37">
        <v>4.51</v>
      </c>
      <c r="N17" s="37">
        <f>1*0.1</f>
        <v>0.1</v>
      </c>
      <c r="O17" s="37">
        <f>1*0.1</f>
        <v>0.1</v>
      </c>
      <c r="P17" s="37">
        <f>2.93*2</f>
        <v>5.86</v>
      </c>
      <c r="Q17" s="27">
        <f t="shared" si="1"/>
        <v>0</v>
      </c>
      <c r="R17" s="27">
        <f t="shared" si="2"/>
        <v>0</v>
      </c>
      <c r="S17" s="27">
        <f t="shared" si="3"/>
        <v>0</v>
      </c>
      <c r="T17" s="27">
        <f t="shared" si="4"/>
        <v>0</v>
      </c>
      <c r="U17" s="27">
        <f t="shared" si="5"/>
        <v>0</v>
      </c>
    </row>
    <row r="18" spans="2:21">
      <c r="B18" s="26">
        <v>3</v>
      </c>
      <c r="C18" s="27" t="s">
        <v>37</v>
      </c>
      <c r="D18" s="28" t="s">
        <v>19</v>
      </c>
      <c r="E18" s="27"/>
      <c r="F18" s="29">
        <v>1</v>
      </c>
      <c r="G18" s="29">
        <f t="shared" si="6"/>
        <v>0</v>
      </c>
      <c r="H18" s="18" t="s">
        <v>38</v>
      </c>
      <c r="I18" s="27">
        <v>5</v>
      </c>
      <c r="J18" s="37"/>
      <c r="K18" s="37">
        <v>16.1</v>
      </c>
      <c r="L18" s="37">
        <v>2.93</v>
      </c>
      <c r="M18" s="37">
        <v>2.62</v>
      </c>
      <c r="N18" s="37">
        <v>0.36</v>
      </c>
      <c r="O18" s="37">
        <v>0.48</v>
      </c>
      <c r="P18" s="37"/>
      <c r="Q18" s="27">
        <f t="shared" si="1"/>
        <v>0</v>
      </c>
      <c r="R18" s="27">
        <f t="shared" si="2"/>
        <v>0</v>
      </c>
      <c r="S18" s="27">
        <f t="shared" si="3"/>
        <v>0</v>
      </c>
      <c r="T18" s="27">
        <f t="shared" si="4"/>
        <v>0</v>
      </c>
      <c r="U18" s="27">
        <f t="shared" si="5"/>
        <v>0</v>
      </c>
    </row>
    <row r="19" spans="2:21">
      <c r="B19" s="26">
        <v>4</v>
      </c>
      <c r="C19" s="27" t="s">
        <v>39</v>
      </c>
      <c r="D19" s="28" t="s">
        <v>19</v>
      </c>
      <c r="E19" s="27"/>
      <c r="F19" s="29">
        <v>1</v>
      </c>
      <c r="G19" s="29">
        <f t="shared" si="6"/>
        <v>0</v>
      </c>
      <c r="I19" s="27">
        <v>6</v>
      </c>
      <c r="J19" s="37"/>
      <c r="K19" s="37">
        <v>15.02</v>
      </c>
      <c r="L19" s="37">
        <v>2.65</v>
      </c>
      <c r="M19" s="37">
        <v>2.88</v>
      </c>
      <c r="N19" s="37">
        <v>0.36</v>
      </c>
      <c r="O19" s="37">
        <v>0.48</v>
      </c>
      <c r="P19" s="37"/>
      <c r="Q19" s="27">
        <f t="shared" si="1"/>
        <v>0</v>
      </c>
      <c r="R19" s="27">
        <f t="shared" si="2"/>
        <v>0</v>
      </c>
      <c r="S19" s="27">
        <f t="shared" si="3"/>
        <v>0</v>
      </c>
      <c r="T19" s="27">
        <f t="shared" si="4"/>
        <v>0</v>
      </c>
      <c r="U19" s="27">
        <f t="shared" si="5"/>
        <v>0</v>
      </c>
    </row>
    <row r="20" spans="2:21">
      <c r="B20" s="32"/>
      <c r="C20" s="33"/>
      <c r="D20" s="33"/>
      <c r="E20" s="34"/>
      <c r="F20" s="34"/>
      <c r="G20" s="34"/>
      <c r="I20" s="27">
        <v>7</v>
      </c>
      <c r="J20" s="37"/>
      <c r="K20" s="37">
        <v>15.77</v>
      </c>
      <c r="L20" s="37">
        <v>2.6</v>
      </c>
      <c r="M20" s="37">
        <v>2.35</v>
      </c>
      <c r="N20" s="37">
        <v>0.36</v>
      </c>
      <c r="O20" s="37">
        <v>0.48</v>
      </c>
      <c r="P20" s="37"/>
      <c r="Q20" s="27">
        <f t="shared" si="1"/>
        <v>0</v>
      </c>
      <c r="R20" s="27">
        <f t="shared" si="2"/>
        <v>0</v>
      </c>
      <c r="S20" s="27">
        <f t="shared" si="3"/>
        <v>0</v>
      </c>
      <c r="T20" s="27">
        <f t="shared" si="4"/>
        <v>0</v>
      </c>
      <c r="U20" s="27">
        <f t="shared" si="5"/>
        <v>0</v>
      </c>
    </row>
    <row r="21" spans="9:21">
      <c r="I21" s="27">
        <v>8</v>
      </c>
      <c r="J21" s="37"/>
      <c r="K21" s="37">
        <v>18.21</v>
      </c>
      <c r="L21" s="37">
        <v>3.69</v>
      </c>
      <c r="M21" s="37">
        <v>2.93</v>
      </c>
      <c r="N21" s="37">
        <v>0.36</v>
      </c>
      <c r="O21" s="37">
        <v>0.48</v>
      </c>
      <c r="P21" s="37"/>
      <c r="Q21" s="27">
        <f t="shared" si="1"/>
        <v>0</v>
      </c>
      <c r="R21" s="27">
        <f t="shared" si="2"/>
        <v>0</v>
      </c>
      <c r="S21" s="27">
        <f t="shared" si="3"/>
        <v>0</v>
      </c>
      <c r="T21" s="27">
        <f t="shared" si="4"/>
        <v>0</v>
      </c>
      <c r="U21" s="27">
        <f t="shared" si="5"/>
        <v>0</v>
      </c>
    </row>
    <row r="22" spans="9:21">
      <c r="I22" s="27">
        <v>9</v>
      </c>
      <c r="J22" s="37"/>
      <c r="K22" s="37">
        <v>19.79</v>
      </c>
      <c r="L22" s="37">
        <v>2.56</v>
      </c>
      <c r="M22" s="37">
        <v>2.51</v>
      </c>
      <c r="N22" s="37">
        <v>0.36</v>
      </c>
      <c r="O22" s="37">
        <v>0.48</v>
      </c>
      <c r="P22" s="37"/>
      <c r="Q22" s="27">
        <f t="shared" si="1"/>
        <v>0</v>
      </c>
      <c r="R22" s="27">
        <f t="shared" si="2"/>
        <v>0</v>
      </c>
      <c r="S22" s="27">
        <f t="shared" si="3"/>
        <v>0</v>
      </c>
      <c r="T22" s="27">
        <f t="shared" si="4"/>
        <v>0</v>
      </c>
      <c r="U22" s="27">
        <f t="shared" si="5"/>
        <v>0</v>
      </c>
    </row>
    <row r="23" spans="9:21">
      <c r="I23" s="27">
        <v>10</v>
      </c>
      <c r="J23" s="37"/>
      <c r="K23" s="37">
        <v>26.37</v>
      </c>
      <c r="L23" s="37">
        <v>3.52</v>
      </c>
      <c r="M23" s="37">
        <v>3.49</v>
      </c>
      <c r="N23" s="37">
        <v>0.36</v>
      </c>
      <c r="O23" s="37">
        <v>0.48</v>
      </c>
      <c r="P23" s="37"/>
      <c r="Q23" s="27">
        <f t="shared" si="1"/>
        <v>0</v>
      </c>
      <c r="R23" s="27">
        <f t="shared" si="2"/>
        <v>0</v>
      </c>
      <c r="S23" s="27">
        <f t="shared" si="3"/>
        <v>0</v>
      </c>
      <c r="T23" s="27">
        <f t="shared" si="4"/>
        <v>0</v>
      </c>
      <c r="U23" s="27">
        <f t="shared" si="5"/>
        <v>0</v>
      </c>
    </row>
    <row r="24" spans="9:21">
      <c r="I24" s="27">
        <v>11</v>
      </c>
      <c r="J24" s="37"/>
      <c r="K24" s="37">
        <v>21.87</v>
      </c>
      <c r="L24" s="37">
        <v>2.95</v>
      </c>
      <c r="M24" s="37">
        <v>2.92</v>
      </c>
      <c r="N24" s="37">
        <v>0.36</v>
      </c>
      <c r="O24" s="37">
        <v>0.48</v>
      </c>
      <c r="P24" s="37"/>
      <c r="Q24" s="27">
        <f t="shared" si="1"/>
        <v>0</v>
      </c>
      <c r="R24" s="27">
        <f t="shared" si="2"/>
        <v>0</v>
      </c>
      <c r="S24" s="27">
        <f t="shared" si="3"/>
        <v>0</v>
      </c>
      <c r="T24" s="27">
        <f t="shared" si="4"/>
        <v>0</v>
      </c>
      <c r="U24" s="27">
        <f t="shared" si="5"/>
        <v>0</v>
      </c>
    </row>
    <row r="25" spans="9:21">
      <c r="I25" s="27">
        <v>12</v>
      </c>
      <c r="J25" s="37"/>
      <c r="K25" s="37">
        <v>9.77</v>
      </c>
      <c r="L25" s="37">
        <v>6</v>
      </c>
      <c r="M25" s="37">
        <v>1.98</v>
      </c>
      <c r="N25" s="37">
        <v>1.17</v>
      </c>
      <c r="O25" s="37">
        <v>1.57</v>
      </c>
      <c r="P25" s="37"/>
      <c r="Q25" s="27">
        <f t="shared" si="1"/>
        <v>0</v>
      </c>
      <c r="R25" s="27">
        <f t="shared" si="2"/>
        <v>0</v>
      </c>
      <c r="S25" s="27">
        <f t="shared" si="3"/>
        <v>0</v>
      </c>
      <c r="T25" s="27">
        <f t="shared" si="4"/>
        <v>0</v>
      </c>
      <c r="U25" s="27">
        <f t="shared" si="5"/>
        <v>0</v>
      </c>
    </row>
    <row r="26" spans="9:21">
      <c r="I26" s="27" t="s">
        <v>40</v>
      </c>
      <c r="J26" s="27">
        <f>SUM(J14:J25)</f>
        <v>1060</v>
      </c>
      <c r="K26" s="27"/>
      <c r="L26" s="27"/>
      <c r="M26" s="27"/>
      <c r="N26" s="27"/>
      <c r="O26" s="27"/>
      <c r="P26" s="27"/>
      <c r="Q26" s="27">
        <f>SUM(Q14:Q25)</f>
        <v>1712.96</v>
      </c>
      <c r="R26" s="27">
        <f>SUM(R14:R25)</f>
        <v>654.02</v>
      </c>
      <c r="S26" s="27">
        <f>SUM(S14:S25)</f>
        <v>169.6</v>
      </c>
      <c r="T26" s="27">
        <f>SUM(T14:T25)</f>
        <v>254.4</v>
      </c>
      <c r="U26" s="27">
        <f>SUM(U14:U25)</f>
        <v>508.8</v>
      </c>
    </row>
    <row r="30" spans="4:4">
      <c r="D30" s="35"/>
    </row>
  </sheetData>
  <mergeCells count="3">
    <mergeCell ref="B4:G4"/>
    <mergeCell ref="C6:G6"/>
    <mergeCell ref="C15:G15"/>
  </mergeCells>
  <pageMargins left="0.7" right="0.7" top="0.75" bottom="0.75" header="0.3" footer="0.3"/>
  <pageSetup paperSize="9" orientation="portrait" horizontalDpi="3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G17"/>
  <sheetViews>
    <sheetView showGridLines="0" tabSelected="1" zoomScale="85" zoomScaleNormal="85" workbookViewId="0">
      <selection activeCell="M7" sqref="M7"/>
    </sheetView>
  </sheetViews>
  <sheetFormatPr defaultColWidth="9" defaultRowHeight="13.5" outlineLevelCol="6"/>
  <cols>
    <col min="2" max="2" width="9.85" customWidth="1"/>
    <col min="3" max="3" width="17.875" customWidth="1"/>
    <col min="4" max="4" width="58" customWidth="1"/>
    <col min="5" max="5" width="13.75" customWidth="1"/>
    <col min="6" max="6" width="23.75" customWidth="1"/>
    <col min="7" max="7" width="19.1083333333333" customWidth="1"/>
  </cols>
  <sheetData>
    <row r="3" ht="52" customHeight="1" spans="3:6">
      <c r="C3" s="3" t="s">
        <v>41</v>
      </c>
      <c r="D3" s="3"/>
      <c r="E3" s="3"/>
      <c r="F3" s="3"/>
    </row>
    <row r="4" s="1" customFormat="1" ht="19" customHeight="1" spans="3:6">
      <c r="C4" s="4"/>
      <c r="D4" s="4"/>
      <c r="E4" s="4"/>
      <c r="F4" s="4"/>
    </row>
    <row r="5" s="1" customFormat="1" ht="36" customHeight="1" spans="3:6">
      <c r="C5" s="5" t="s">
        <v>1</v>
      </c>
      <c r="D5" s="5" t="s">
        <v>2</v>
      </c>
      <c r="E5" s="5" t="s">
        <v>3</v>
      </c>
      <c r="F5" s="5" t="s">
        <v>6</v>
      </c>
    </row>
    <row r="6" s="1" customFormat="1" ht="36" customHeight="1" spans="3:6">
      <c r="C6" s="6" t="s">
        <v>8</v>
      </c>
      <c r="D6" s="7" t="s">
        <v>42</v>
      </c>
      <c r="E6" s="5" t="s">
        <v>43</v>
      </c>
      <c r="F6" s="8">
        <v>1060</v>
      </c>
    </row>
    <row r="7" s="2" customFormat="1" ht="36" customHeight="1" spans="3:6">
      <c r="C7" s="9">
        <v>1</v>
      </c>
      <c r="D7" s="10" t="s">
        <v>10</v>
      </c>
      <c r="E7" s="9" t="s">
        <v>11</v>
      </c>
      <c r="F7" s="11">
        <v>1712.96</v>
      </c>
    </row>
    <row r="8" s="2" customFormat="1" ht="36" customHeight="1" spans="3:6">
      <c r="C8" s="9">
        <v>2</v>
      </c>
      <c r="D8" s="10" t="s">
        <v>12</v>
      </c>
      <c r="E8" s="9" t="s">
        <v>11</v>
      </c>
      <c r="F8" s="11">
        <v>654.02</v>
      </c>
    </row>
    <row r="9" s="2" customFormat="1" ht="36" customHeight="1" spans="3:6">
      <c r="C9" s="9">
        <v>3</v>
      </c>
      <c r="D9" s="10" t="s">
        <v>13</v>
      </c>
      <c r="E9" s="9" t="s">
        <v>11</v>
      </c>
      <c r="F9" s="11">
        <v>169.6</v>
      </c>
    </row>
    <row r="10" s="2" customFormat="1" ht="36" customHeight="1" spans="3:7">
      <c r="C10" s="9">
        <v>4</v>
      </c>
      <c r="D10" s="10" t="s">
        <v>44</v>
      </c>
      <c r="E10" s="9" t="s">
        <v>11</v>
      </c>
      <c r="F10" s="11">
        <v>254.4</v>
      </c>
      <c r="G10" s="12"/>
    </row>
    <row r="11" s="1" customFormat="1" ht="36" customHeight="1" spans="3:6">
      <c r="C11" s="5">
        <v>5</v>
      </c>
      <c r="D11" s="13" t="s">
        <v>45</v>
      </c>
      <c r="E11" s="5" t="s">
        <v>11</v>
      </c>
      <c r="F11" s="14">
        <v>508.8</v>
      </c>
    </row>
    <row r="12" s="1" customFormat="1" ht="36" customHeight="1" spans="3:6">
      <c r="C12" s="5">
        <v>6</v>
      </c>
      <c r="D12" s="8" t="s">
        <v>18</v>
      </c>
      <c r="E12" s="5" t="s">
        <v>19</v>
      </c>
      <c r="F12" s="14">
        <v>3.39</v>
      </c>
    </row>
    <row r="13" s="1" customFormat="1" ht="36" customHeight="1" spans="3:6">
      <c r="C13" s="5">
        <v>7</v>
      </c>
      <c r="D13" s="8" t="s">
        <v>29</v>
      </c>
      <c r="E13" s="5" t="s">
        <v>19</v>
      </c>
      <c r="F13" s="14">
        <v>50.88</v>
      </c>
    </row>
    <row r="14" s="1" customFormat="1" ht="36" customHeight="1" spans="3:6">
      <c r="C14" s="5">
        <v>8</v>
      </c>
      <c r="D14" s="8" t="s">
        <v>46</v>
      </c>
      <c r="E14" s="5" t="s">
        <v>47</v>
      </c>
      <c r="F14" s="15">
        <v>1</v>
      </c>
    </row>
    <row r="15" s="1" customFormat="1" ht="36" customHeight="1" spans="3:6">
      <c r="C15" s="6"/>
      <c r="D15" s="7"/>
      <c r="E15" s="5"/>
      <c r="F15" s="8"/>
    </row>
    <row r="17" ht="23" customHeight="1" spans="3:4">
      <c r="C17" s="16" t="s">
        <v>48</v>
      </c>
      <c r="D17" s="16"/>
    </row>
  </sheetData>
  <mergeCells count="3">
    <mergeCell ref="C3:F3"/>
    <mergeCell ref="C4:F4"/>
    <mergeCell ref="C17:D17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计算表</vt:lpstr>
      <vt:lpstr>工程量表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zh燎</cp:lastModifiedBy>
  <dcterms:created xsi:type="dcterms:W3CDTF">2006-09-16T00:00:00Z</dcterms:created>
  <dcterms:modified xsi:type="dcterms:W3CDTF">2025-05-26T11:53:49Z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FC63F60D8ACD4DAC8D109B1720FA83FC_12</vt:lpwstr>
  </property>
  <property fmtid="{D5CDD505-2E9C-101B-9397-08002B2CF9AE}" pid="3" name="KSOProductBuildVer">
    <vt:lpwstr>2052-12.1.0.21171</vt:lpwstr>
  </property>
</Properties>
</file>