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81"/>
  </bookViews>
  <sheets>
    <sheet name="工程量清单" sheetId="19" r:id="rId1"/>
    <sheet name="左翼业务价值分析" sheetId="5" state="hidden" r:id="rId2"/>
    <sheet name="右翼业务详细分析" sheetId="6" state="hidden" r:id="rId3"/>
  </sheets>
  <definedNames>
    <definedName name="利用率">#REF!</definedName>
    <definedName name="年收入">#REF!</definedName>
    <definedName name="收入2">#REF!</definedName>
    <definedName name="收入3">#REF!</definedName>
    <definedName name="总充电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<sst xmlns="http://schemas.openxmlformats.org/spreadsheetml/2006/main" count="379" uniqueCount="230">
  <si>
    <t>西林县2025年粤桂帮扶资金充电站建设项目预算清单</t>
  </si>
  <si>
    <t>序号</t>
  </si>
  <si>
    <t>设备名称</t>
  </si>
  <si>
    <t>规格参数</t>
  </si>
  <si>
    <t>单位</t>
  </si>
  <si>
    <t>数量</t>
  </si>
  <si>
    <t>综合单价</t>
  </si>
  <si>
    <t>小计</t>
  </si>
  <si>
    <t>备注</t>
  </si>
  <si>
    <t>一、高压设备</t>
  </si>
  <si>
    <t>（一）电气电缆部分</t>
  </si>
  <si>
    <t>欧式变压器</t>
  </si>
  <si>
    <t>SCB12-630kvA,欧式箱变(含含高压计量柜、高压进线柜、低压出线柜、电容柜等等配套设施）、干变、全铜、3年质保</t>
  </si>
  <si>
    <t>套</t>
  </si>
  <si>
    <t>10kV隔离开关</t>
  </si>
  <si>
    <t>HGW9-15G/630A</t>
  </si>
  <si>
    <t>组</t>
  </si>
  <si>
    <t>10kV避雷器</t>
  </si>
  <si>
    <t>HY5WS-17/50.BT</t>
  </si>
  <si>
    <t>10kV柱上智能分界开关</t>
  </si>
  <si>
    <t>ZW20-630A</t>
  </si>
  <si>
    <t>台</t>
  </si>
  <si>
    <t>10kv电力电缆</t>
  </si>
  <si>
    <t>ZC-YIV22-8.7/15KV-3x70mm²</t>
  </si>
  <si>
    <t>米</t>
  </si>
  <si>
    <t>（二）土建部分</t>
  </si>
  <si>
    <t>箱变基础</t>
  </si>
  <si>
    <t>按标准制作，含一侧井口</t>
  </si>
  <si>
    <t>座</t>
  </si>
  <si>
    <t>箱变接地网</t>
  </si>
  <si>
    <t>接地网接地电阻不大于4Ω，含40mm×4mm 热镀锌扁钢、安装</t>
  </si>
  <si>
    <t>高压管道预埋（绿地）</t>
  </si>
  <si>
    <t>预埋深度及方法符合标准，含电力管道、开挖、回填、清理废料等</t>
  </si>
  <si>
    <t>电缆头材料</t>
  </si>
  <si>
    <t>含铜鼻子、三指套、热缩管等材料</t>
  </si>
  <si>
    <t>防护栏</t>
  </si>
  <si>
    <t>铝合金材质，高度不低于1.5米，需预留设备开门距离或设置活动式防护栏。</t>
  </si>
  <si>
    <t>水泥电线杆</t>
  </si>
  <si>
    <t>φ190-12米</t>
  </si>
  <si>
    <t>根</t>
  </si>
  <si>
    <t>其他</t>
  </si>
  <si>
    <t>施工、图纸设计、验收、通电、竣工资料、2年电力服务</t>
  </si>
  <si>
    <t>项</t>
  </si>
  <si>
    <t>二、充电桩设备</t>
  </si>
  <si>
    <t>（一）充电设备部分</t>
  </si>
  <si>
    <t>液冷充电主机</t>
  </si>
  <si>
    <t>1.基本信息：                                                                                                                                                                    产品配置：ACDC 480kW-DCDC 600kW                                                                                                                                                               输出功率：480kw                                                                                                                                                                   最大枪数：8个                                                                                                                                                                         尺寸(宽*深*高)：800 mm x 1700 mm x 2150 mm
安装方式：落地安装(支持带板带液运输)                                                                                                                                                                    系统效率：最大效率95.5%                                                                                                                                                                     散热方式：液冷                                                                                                                                                                                                   防护等级：IP55                                                                                                                                                                                通讯接口：4G、FE(北向)
演进能力：扩容支持最大720kW                                                                                                                                                                            2.输入特性：                                                                                                                                                                                       输入电压：380Vac+15%，三相五线制                                                                                                                                                                                输入频率：45Hz~66Hz                                                                                                                                                                                 功率因数：≥0.99(负载≥50%)                                                                                                                                                                     谐波：≤5%(负载≥50%)                                                                                                                                                                                      输入配电：交流800Ax3P断路器;单变压器2路进线                                                                                                                                                   3.输出特性：                                                                                                                                                                         输出电压：200-1000Vdc                                                                                                                                                                     稳流精度：≤±1%                                                                                                                                                                             稳压精度：≤±0.5%                                                                                                                                                                    4.环境指标：                                                                                                                                                                            工作温度：-35℃~+ 50℃                                                                                                                                                                 存储温度：-35℃~+70℃                                                                                                                                                                             海拔高度：≤4000m                                                                                                                                                                                             相对湿度：5%RH~95%RH                                                                                                                                                                                                                   噪音水平：≤55dB@25℃(静音模式)，≤ 65dB@25℃(标准模式)                                                                                                                               5.安全功能：输入过压保护、欠压保护、输出过压保护、恒功率过载保护、短路保护、接地保护、过温保护、防雷保护急停保护、漏电保护、绝缘检测、开门保护、蓄电池反接保护、继电器粘连保护、水浸防护、烟感警报
6.产品规范：GB/T18487.1，GB/T27930，NB/T33001，NB/T 33008.1，GB/T 18487.2                                                                                                           7.主机终端通信接口：FE，推荐环网，屏蔽双绞线FTP Cat5E                                                                                                                                               8.主机终端通信协议：GOOSE+MODBUS-TCP                                                                                                                                             9.辅源供电标准：主机220Vac辅源供电输出</t>
  </si>
  <si>
    <t>液冷超充终端</t>
  </si>
  <si>
    <t>1.基本信息：                                                                                                                                                                            尺寸 (宽*深*高)：340*295*1700                                                                                                                                                  充电枪数量：1把                                                                                                                                                                       枪线长度：3.5m                                                                                                                                                                            安装方式：落地安装                                                                                                                                                                      防护等级：IP55                                                                                                                                                                          散热方式：液冷                                                                                                                                                                    2.环境要求：                                                                                                                                                                        工作温度：-35～+55℃                                                                                                                                                                     噪音水平：充电终端噪音低至45dB                                                                                                                                                           存储温度：-35℃~+70℃                                                                                                                                                                             海拔高度：≤4000m                                                                                                                                                                                             相对湿度：5%RH~95%RH                                                                                                                                                               3.输出特性：                                                                                                                                                                         输出电压：200-1000Vdc                                                                                                                                                                     充电电流：最大600A                                                                                                                                                                                                                                                                                                                                                                                                                                                      4.产品规范： GB/T27930-2015、JJG1149-2022                                                                                                                                                                    5.安全功能：输出过压保护、短路保护、保护接地连续性检测、过温保护、急停保护、漏电保护、绝缘检测、开门保护、停电保护、蓄电池反接保护、接触器粘连保护、低液位告警</t>
  </si>
  <si>
    <t>自然冷快充终端</t>
  </si>
  <si>
    <t>1.基本信息：                                                                                                                                                                            尺寸 (宽*深*高)：390*295*1700                                                                                                                                                  充电枪数量：2把                                                                                                                                                                       枪线长度：5m                                                                                                                                                                            安装方式：落地安装                                                                                                                                                                      防护等级：IP55                                                                                                                                                                          散热方式：自然冷                                                                                                                                                                    2.环境要求：                                                                                                                                                                        工作温度：-35～+55℃                                                                                                                                                                     噪音水平：充电终端噪音低至45dB                                                                                                                                                               存储温度：-35℃~+70℃                                                                                                                                                                             海拔高度：≤4000m                                                                                                                                                                                             相对湿度：5%RH~95%RH                                                                                                                                                               3.输出特性：                                                                                                                                                                         输出电压：200-1000Vdc                                                                                                                                                                     充电电流：最大300A                                                                                                                                                                                                                                                                                                                                                                                                                                                      4.产品规范：GB/T18487.1-2015、GB/T27930-2015、
JJG1149-2022                                                                                                                                                                   5.安全功能：输出过压保护、短路保护、保护接地连续性检测、过温保护、急停保护、漏电保护、绝缘检测、开门保护、停电保护、蓄电池反接保护、接触器粘连保护、低液位告警</t>
  </si>
  <si>
    <t>SIM流量卡</t>
  </si>
  <si>
    <t>不小于64K-2G/月 SIM流量卡，含三年流量</t>
  </si>
  <si>
    <t>张</t>
  </si>
  <si>
    <t>充电网络场站安装督导
和开机服务</t>
  </si>
  <si>
    <t>配套服务</t>
  </si>
  <si>
    <t>（二）电缆部分</t>
  </si>
  <si>
    <t>液冷充电主机电缆</t>
  </si>
  <si>
    <t>YJV(22)-0.6/1kV-4×120mm²+1×70mm²</t>
  </si>
  <si>
    <t>终端电缆</t>
  </si>
  <si>
    <t>YJV(22)-1.8/3kV-4×120mm²+1×70mm²</t>
  </si>
  <si>
    <t>终端辅助电源线</t>
  </si>
  <si>
    <t>ZR-YJV-0.6/1kV-2×1.5mm²</t>
  </si>
  <si>
    <t>终端通信线</t>
  </si>
  <si>
    <t>cat5e超五类带屏蔽网线</t>
  </si>
  <si>
    <t>（三）土建施工部分</t>
  </si>
  <si>
    <t>120mm²电缆头材料</t>
  </si>
  <si>
    <t>含电缆头制作（含铜鼻子、五指套、热缩管等材料）</t>
  </si>
  <si>
    <t>接地网</t>
  </si>
  <si>
    <t>充电主机（终端）外壳接地</t>
  </si>
  <si>
    <t>采用40mm×4mm 热镀锌扁钢固定接地</t>
  </si>
  <si>
    <t>处</t>
  </si>
  <si>
    <t>电缆沟（暗沟）</t>
  </si>
  <si>
    <t>应满足电缆穿线需求及符合规范要求</t>
  </si>
  <si>
    <t>主机电缆维修井</t>
  </si>
  <si>
    <t>个</t>
  </si>
  <si>
    <t>充电主机基础</t>
  </si>
  <si>
    <t>满足厂家技术要求</t>
  </si>
  <si>
    <t>充电终端基础</t>
  </si>
  <si>
    <t>充电桩系统安装施工</t>
  </si>
  <si>
    <t>满足厂家技术要求及规范要求</t>
  </si>
  <si>
    <t>三、储能系统设备</t>
  </si>
  <si>
    <t>智能组串式储能系统</t>
  </si>
  <si>
    <t xml:space="preserve">1、电池配置：1P240S（1P24S*10）；2、电池额定电量(kWh）：215kWh；3、电芯材料:磷酸铁锂；4、循环次数：≥6000 次；5、额定功率：电105kw；6、制冷方式：风冷；7、储能系统防护等级：IP55；8、重量（含电池模组）：≤3T；
</t>
  </si>
  <si>
    <t>交流电缆</t>
  </si>
  <si>
    <t>YJV(22)-0.6/1kV-4×95mm²+1×7mm²</t>
  </si>
  <si>
    <t>辅源电缆</t>
  </si>
  <si>
    <t>ZR-0.6/1KV-YJV22-2*6mm²</t>
  </si>
  <si>
    <t>电缆头制作材料</t>
  </si>
  <si>
    <t>配套YJLHV(22)-0.6/1kV-4×185mm²+1×95mm²</t>
  </si>
  <si>
    <t>储能基础</t>
  </si>
  <si>
    <t>储能系统安装施工</t>
  </si>
  <si>
    <t>按照及调试，满足厂家技术要求及规范要求</t>
  </si>
  <si>
    <t>四、车棚光伏发电</t>
  </si>
  <si>
    <t>单挑光伏车棚</t>
  </si>
  <si>
    <t>含地笼、立柱、钢结构及配件等，应能满足公交车停车高度需求</t>
  </si>
  <si>
    <t>m²</t>
  </si>
  <si>
    <t>光伏组件</t>
  </si>
  <si>
    <t>单晶硅630Wp</t>
  </si>
  <si>
    <t>块</t>
  </si>
  <si>
    <t>光伏组串式逆变器</t>
  </si>
  <si>
    <t>40kW 380V输出</t>
  </si>
  <si>
    <t>光伏专用电缆</t>
  </si>
  <si>
    <t>PV1-F-1*4</t>
  </si>
  <si>
    <t xml:space="preserve">交流电缆 </t>
  </si>
  <si>
    <t>WDZ-YJY 4*35+1*16</t>
  </si>
  <si>
    <t>配套WDZ-YJY 4*35+1*16</t>
  </si>
  <si>
    <t>光伏专用接地线</t>
  </si>
  <si>
    <r>
      <rPr>
        <sz val="11"/>
        <rFont val="宋体"/>
        <charset val="134"/>
      </rPr>
      <t>软铜线 4mm</t>
    </r>
    <r>
      <rPr>
        <vertAlign val="superscript"/>
        <sz val="11"/>
        <rFont val="宋体"/>
        <charset val="134"/>
      </rPr>
      <t>2</t>
    </r>
  </si>
  <si>
    <t>其他配件</t>
  </si>
  <si>
    <t>含线槽槽盒、导流器、MC4固定线卡、低压电缆头、电力穿线管等等安装所需配件</t>
  </si>
  <si>
    <t>光伏系统安装施工</t>
  </si>
  <si>
    <t>五、辅助配套设施</t>
  </si>
  <si>
    <t>圆筒式摄像机</t>
  </si>
  <si>
    <t>1、像素：400万；                                                                                                                                                                                 2、POE供电：支持POE供电；                                                                                                                                                                                   3、补光：红外最远可达30 m，白光最远可达30 m；                                                                                                                                                                                                   4、内置音频：1个内置麦克风，高清拾音；                                                                                                                                                                                                                                   5、防水等级：IP66;                                                                                                                                                                                               6、其他性能参数：                                                                                                                                                                                                                                               • 最高分辨率可达2560 × 1440 @25 fps
• 支持用户登录锁定机制，及密码复杂度提示
• 支持SmartIR，防止夜间红外过曝
• 支持背光补偿，强光抑制，3D数字降噪，数字宽动态，适应不同使用环境
• 支持ROI感兴趣区域增强编码
• 支持开放型网络视频接口，ISAPI，SDK，GB28181协议
• 1个内置麦克风
• 智能补光，支持白光/红外双补光，红外光最远可达30 m，白光最远可达30 m
• 符合IP66防尘防水设计，可靠性高</t>
  </si>
  <si>
    <t>NVR录像机</t>
  </si>
  <si>
    <t>•1U260系列金属机箱；
•6路1080P解码，且支持SVC增强模式，开启可提升至8路1080P解码，预览回放体验更流畅；
•推荐满接4MP相机，最大支持6MP相机接入；
•1盘位，最大支持8TB硬盘；
•支持1个HDMI 口+1个VGA口 高清1080P输出
•单网口（4/8路为百兆，16路为千兆）
•2个USB2.0接口
•支持萤石、ISUP5.0以及GB28181协议，轻松实现平台接入；</t>
  </si>
  <si>
    <t>显示器</t>
  </si>
  <si>
    <t xml:space="preserve">屏幕类型：LED
屏幕比例：16:10
亮 度：300nit
对 比 度：3000:1
响应时间：5 ms
可视面积：408.24×255.15 mm
可视角度：160度 /170度
显示色彩：16.7M
清 晰 度：1920*1080（接可入4K以下信号源 ）
控制方法：面板 
输入端口：HDMI，VGA，RCA视、音频输入
音频输出：配立体声喇叭
耳机孔:音频输入
电源： 12V2A
总 功 率：20W
外 壳：阻燃塑料
产品外尺寸：436*290不包括脚高度（脚高82mm）
安装方式：底座，壁挂
产品重量：2.5kg
包装尺寸：525*95*415
毛 重：3.4kg
工作环境温度：最适应20度
工作环境湿: 10%-90%RH
储存温度：-20度- 60度
</t>
  </si>
  <si>
    <t>硬盘</t>
  </si>
  <si>
    <t>希捷监控硬盘，HDD,ST4000VX015-520,4T,5400,3.5,S3,4TB，3.5”,SATA</t>
  </si>
  <si>
    <t>交换机</t>
  </si>
  <si>
    <t>• 8个千兆PoE电口，1个千兆电口，1个千兆光口
• 整机最大输出功率120 Ｗ，支持IEEE802.3at/af标准
• 支持海康互联APP及PC版管理
• 支持安防网络拓扑管理、VLAN、链路聚合、端口管理
• 支持海康威视NVR管理
• 支持iVMS-4200客户端管理
• 支持远程升级
• 支持6 kV防浪涌（PoE口）
• 支持PoE输出功率管理
• 存储转发交换方式
• 坚固式高强度金属外壳</t>
  </si>
  <si>
    <t>室外防雨配电箱（网络机柜）</t>
  </si>
  <si>
    <t>600mm*600*800mm ，自带两个排风扇，含定时开关1个，2P/16A空开2个，10孔排插1个、带锁扣</t>
  </si>
  <si>
    <t>低压配电箱电源线</t>
  </si>
  <si>
    <t>RVV3*4mm²</t>
  </si>
  <si>
    <t>监控网络线</t>
  </si>
  <si>
    <t>cat5e超五类非屏蔽网线</t>
  </si>
  <si>
    <t>照明线</t>
  </si>
  <si>
    <t>RVV2*1.5mm²</t>
  </si>
  <si>
    <t>led吊灯</t>
  </si>
  <si>
    <t>户外LED灯80W</t>
  </si>
  <si>
    <t>防撞柱</t>
  </si>
  <si>
    <t>钢管材质，0.8米高、3.0加厚型</t>
  </si>
  <si>
    <t>车档</t>
  </si>
  <si>
    <t>钢管材质，M型、3.0加厚型、2米长</t>
  </si>
  <si>
    <t>手持灭火器</t>
  </si>
  <si>
    <t>4kg手持干粉灭火器及箱子（1套2瓶）</t>
  </si>
  <si>
    <t>配套设施安装施工</t>
  </si>
  <si>
    <t>6、场地优化和临时售卖点</t>
  </si>
  <si>
    <t>顶棚封边</t>
  </si>
  <si>
    <t>镀锌方通+橙色铝单板，规格：长120米，宽0.3米</t>
  </si>
  <si>
    <t>平方</t>
  </si>
  <si>
    <t>顶棚(右侧)西林字样造型</t>
  </si>
  <si>
    <t>亚克力山形+无边发光字，规格：长10米，宽1米</t>
  </si>
  <si>
    <t>顶棚(左侧)粤桂字样造型</t>
  </si>
  <si>
    <t>亚克力LOGO+无边发光字，规格：长10米，宽1米</t>
  </si>
  <si>
    <t>车位喷漆(5主色)</t>
  </si>
  <si>
    <t>聚氨酯漆，规格：长2.5米，高5.5米</t>
  </si>
  <si>
    <t>做聚氨酯(一底两中一面)含磨具铲除旧热熔线重新喷白线</t>
  </si>
  <si>
    <t>立面柱水泥墩喷漆(橙色)</t>
  </si>
  <si>
    <t>聚氨酯漆</t>
  </si>
  <si>
    <t>宣传灯箱(单面)</t>
  </si>
  <si>
    <t>不锈钢包边+镀锌板底板+亚克力面板+LED灯，规格：长1.8米，宽1.4米</t>
  </si>
  <si>
    <t>西林主题精神堡垒</t>
  </si>
  <si>
    <t>1、造型:内部方通钢架结构，外部镀锌钢板钣金焊接，打磨，汽车漆烤漆
2、LOGO:亚克力烤漆立体字
3、字:烤漆立体字
安装方式:挖机混凝士预埋钢架地笼，吊机扶立主体结构，规格：长1.88米，宽6.88米</t>
  </si>
  <si>
    <t>功能介绍灯箱(1)</t>
  </si>
  <si>
    <t>不锈钢支架+吸塑灯箱，规格：宽1米，高2.4米</t>
  </si>
  <si>
    <t>安装方法:法兰+彭涨钉固定</t>
  </si>
  <si>
    <t>功能介绍灯箱(2)</t>
  </si>
  <si>
    <t>不锈钢支架+吸塑灯箱，规格：宽1米，高1米</t>
  </si>
  <si>
    <t>功能介绍灯箱(3)</t>
  </si>
  <si>
    <t>不锈钢支架+吸塑灯箱，规格：宽1米，高1.4米</t>
  </si>
  <si>
    <t>临时售卖点</t>
  </si>
  <si>
    <t>1、全新集装箱主体：1个箱体（长6m×宽2.4m×高2.6m）、改造：需切割门窗、加固结构、内部隔热（聚氨酯/岩棉）、防锈处理（喷砂+防腐漆）。
2、内部装修：地板：防水复合地板或防腐木。墙面：环保涂料或贴饰面板。天花板：吊顶+LED灯带、水电：预埋管线、插座、上下水系统（需连接市政或自备水箱/污水箱）。
3、设备清单：5匹立柜式空调一台、吧台、高脚椅、户外桌椅（可选折叠式节省空间）、遮阳：雨棚或伸缩遮阳伞。</t>
  </si>
  <si>
    <t>施工耗材</t>
  </si>
  <si>
    <t>电源线、切割耗材等</t>
  </si>
  <si>
    <t>安装人工</t>
  </si>
  <si>
    <t>物料运输</t>
  </si>
  <si>
    <t>A</t>
  </si>
  <si>
    <t>西林县2025年粤桂帮扶资金充电站建设预算费用合计</t>
  </si>
  <si>
    <t>需求侧响应-削峰</t>
  </si>
  <si>
    <t>二次调频</t>
  </si>
  <si>
    <t>左翼业务收益总结 ￥/年/辆</t>
  </si>
  <si>
    <t>需求侧响应（削峰）收益（￥/kwh）</t>
  </si>
  <si>
    <t>二次调频收益（￥/kw/年）</t>
  </si>
  <si>
    <t>运营车</t>
  </si>
  <si>
    <t>需求侧响应</t>
  </si>
  <si>
    <t>私家车</t>
  </si>
  <si>
    <t>年行驶里程</t>
  </si>
  <si>
    <t>日间快充占比</t>
  </si>
  <si>
    <t>度电里程km/kwh</t>
  </si>
  <si>
    <t>V2G错峰套利</t>
  </si>
  <si>
    <t>日间快充里程</t>
  </si>
  <si>
    <t>日间平均功率kw</t>
  </si>
  <si>
    <t>二次调频（运营）</t>
  </si>
  <si>
    <t>充电平均功率kw</t>
  </si>
  <si>
    <t>二次调频（私桩）</t>
  </si>
  <si>
    <t>年充电总时长h</t>
  </si>
  <si>
    <t>日间充电总时长h</t>
  </si>
  <si>
    <t>需求侧响应概率</t>
  </si>
  <si>
    <t>日间二次调频功率比率</t>
  </si>
  <si>
    <t>充电约束比率</t>
  </si>
  <si>
    <t>日间二次调频总收益</t>
  </si>
  <si>
    <t>需求侧响应天数/年</t>
  </si>
  <si>
    <t>夜间平均功率kw</t>
  </si>
  <si>
    <t>每次需求侧响应时长h</t>
  </si>
  <si>
    <t>夜间慢充占比</t>
  </si>
  <si>
    <t>年需求侧响应电量</t>
  </si>
  <si>
    <t>夜间慢充里程</t>
  </si>
  <si>
    <t>年需求侧响应收益</t>
  </si>
  <si>
    <t>夜间充电总时长h</t>
  </si>
  <si>
    <t>是否可馈网(V2G)</t>
  </si>
  <si>
    <t>是</t>
  </si>
  <si>
    <t>夜间二次调频总收益</t>
  </si>
  <si>
    <t>私家车合计调频收益 ￥/年</t>
  </si>
  <si>
    <t>需求侧响应-填谷</t>
  </si>
  <si>
    <t>需求侧响应（填谷）收益（￥/kwh）</t>
  </si>
  <si>
    <t>夜间慢充比率</t>
  </si>
  <si>
    <t>运营车合计调频收益 ￥/年</t>
  </si>
  <si>
    <t>私家车家充场景（假设每天10h都停充一体）</t>
  </si>
  <si>
    <t>日均充电时长h</t>
  </si>
  <si>
    <t>夜间二次调频总收益 ￥/年</t>
  </si>
  <si>
    <t>峰谷套利-仅限私家车 （假设每天都进行馈网套利）</t>
  </si>
  <si>
    <t>峰谷价差（￥/kwh）</t>
  </si>
  <si>
    <t>电动车电池总容量kwh</t>
  </si>
  <si>
    <t>馈网容量占比</t>
  </si>
  <si>
    <t>年馈网天数</t>
  </si>
  <si>
    <t>每车年峰谷套利收益</t>
  </si>
  <si>
    <t>需求侧响应合计</t>
  </si>
  <si>
    <t>私家车收益 ￥/年</t>
  </si>
  <si>
    <t>运营车收益 ￥/年</t>
  </si>
  <si>
    <t>地图分级索引</t>
  </si>
  <si>
    <t>鸿蒙车机等对充电站进行5星优先显示和导引，可增加运营商充电引流</t>
  </si>
  <si>
    <t>安全检测服务</t>
  </si>
  <si>
    <t>向车主出售充电后安全检测报告，每年两次，每次收费100，主要为EIS技术；</t>
  </si>
  <si>
    <t>体验增值服务</t>
  </si>
  <si>
    <t>车主直接购买生态服务费，或车企购买以引流为交换。
每车每年200或免费，商业模式可能需要华为代收</t>
  </si>
  <si>
    <t>数据交互服务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</si>
</sst>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  <numFmt numFmtId="178" formatCode="0.0"/>
    <numFmt numFmtId="179" formatCode="0.0_ "/>
    <numFmt numFmtId="180" formatCode="_ * #,##0_ ;_ * \-#,##0_ ;_ * &quot;-&quot;??_ ;_ @_ "/>
    <numFmt numFmtId="181" formatCode="0.000_);[Red]\(0.000\)"/>
    <numFmt numFmtId="182" formatCode="0_);[Red]\(0\)"/>
  </numFmts>
  <fonts count="34">
    <font>
      <sz val="11"/>
      <name val="宋体"/>
      <charset val="134"/>
    </font>
    <font>
      <b/>
      <sz val="16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22"/>
      <name val="新宋体"/>
      <charset val="134"/>
    </font>
    <font>
      <b/>
      <sz val="14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protection locked="0"/>
    </xf>
    <xf numFmtId="44" fontId="11" fillId="0" borderId="0" applyFont="0" applyFill="0" applyBorder="0" applyAlignment="0" applyProtection="0">
      <alignment vertical="center"/>
    </xf>
    <xf numFmtId="9" fontId="0" fillId="0" borderId="0">
      <protection locked="0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9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9" fontId="2" fillId="0" borderId="6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6" xfId="3" applyNumberFormat="1" applyFont="1" applyBorder="1" applyAlignment="1" applyProtection="1">
      <alignment vertical="center"/>
    </xf>
    <xf numFmtId="178" fontId="2" fillId="0" borderId="6" xfId="0" applyNumberFormat="1" applyFont="1" applyBorder="1">
      <alignment vertical="center"/>
    </xf>
    <xf numFmtId="2" fontId="2" fillId="0" borderId="6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8" fontId="4" fillId="0" borderId="10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1" fontId="2" fillId="0" borderId="6" xfId="0" applyNumberFormat="1" applyFont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9" fontId="4" fillId="0" borderId="17" xfId="0" applyNumberFormat="1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8" fontId="4" fillId="0" borderId="17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80" fontId="4" fillId="0" borderId="17" xfId="1" applyNumberFormat="1" applyFont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9" fontId="4" fillId="0" borderId="6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80" fontId="2" fillId="0" borderId="6" xfId="0" applyNumberFormat="1" applyFont="1" applyBorder="1">
      <alignment vertical="center"/>
    </xf>
    <xf numFmtId="0" fontId="2" fillId="0" borderId="9" xfId="0" applyFont="1" applyBorder="1">
      <alignment vertical="center"/>
    </xf>
    <xf numFmtId="180" fontId="2" fillId="0" borderId="17" xfId="0" applyNumberFormat="1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81" fontId="0" fillId="0" borderId="1" xfId="50" applyNumberFormat="1" applyFont="1" applyFill="1" applyBorder="1" applyAlignment="1" applyProtection="1">
      <alignment horizontal="left" vertical="center" wrapText="1"/>
    </xf>
    <xf numFmtId="181" fontId="0" fillId="0" borderId="1" xfId="50" applyNumberFormat="1" applyFont="1" applyFill="1" applyBorder="1" applyAlignment="1" applyProtection="1">
      <alignment horizontal="center" vertical="center" wrapText="1"/>
    </xf>
    <xf numFmtId="182" fontId="0" fillId="0" borderId="1" xfId="5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left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0" fillId="5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</cellStyles>
  <dxfs count="1">
    <dxf>
      <font>
        <sz val="12"/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workbookViewId="0">
      <selection activeCell="M6" sqref="M6"/>
    </sheetView>
  </sheetViews>
  <sheetFormatPr defaultColWidth="9" defaultRowHeight="13.5" outlineLevelCol="7"/>
  <cols>
    <col min="1" max="1" width="7.625" style="54" customWidth="1"/>
    <col min="2" max="2" width="22.6416666666667" style="55" customWidth="1"/>
    <col min="3" max="3" width="46.6083333333333" style="56" customWidth="1"/>
    <col min="4" max="5" width="8.81666666666667" style="54" customWidth="1"/>
    <col min="6" max="6" width="15.2916666666667" style="54" customWidth="1"/>
    <col min="7" max="7" width="14.1083333333333" style="54" customWidth="1"/>
    <col min="8" max="8" width="12.625" style="57"/>
  </cols>
  <sheetData>
    <row r="1" ht="36" customHeight="1" spans="1:8">
      <c r="A1" s="58" t="s">
        <v>0</v>
      </c>
      <c r="B1" s="58"/>
      <c r="C1" s="58"/>
      <c r="D1" s="58"/>
      <c r="E1" s="58"/>
      <c r="F1" s="58"/>
      <c r="G1" s="58"/>
      <c r="H1" s="59"/>
    </row>
    <row r="2" s="51" customFormat="1" ht="31" customHeight="1" spans="1:8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  <c r="H2" s="60" t="s">
        <v>8</v>
      </c>
    </row>
    <row r="3" s="52" customFormat="1" ht="20" customHeight="1" spans="1:8">
      <c r="A3" s="61" t="s">
        <v>9</v>
      </c>
      <c r="B3" s="61"/>
      <c r="C3" s="61"/>
      <c r="D3" s="62"/>
      <c r="E3" s="62"/>
      <c r="F3" s="62"/>
      <c r="G3" s="62"/>
      <c r="H3" s="62"/>
    </row>
    <row r="4" s="52" customFormat="1" ht="20" customHeight="1" spans="1:8">
      <c r="A4" s="61" t="s">
        <v>10</v>
      </c>
      <c r="B4" s="61"/>
      <c r="C4" s="61"/>
      <c r="D4" s="62"/>
      <c r="E4" s="62"/>
      <c r="F4" s="62"/>
      <c r="G4" s="62"/>
      <c r="H4" s="62"/>
    </row>
    <row r="5" s="52" customFormat="1" ht="42" customHeight="1" spans="1:8">
      <c r="A5" s="63">
        <v>1</v>
      </c>
      <c r="B5" s="64" t="s">
        <v>11</v>
      </c>
      <c r="C5" s="65" t="s">
        <v>12</v>
      </c>
      <c r="D5" s="66" t="s">
        <v>13</v>
      </c>
      <c r="E5" s="66">
        <v>1</v>
      </c>
      <c r="F5" s="66">
        <v>308000</v>
      </c>
      <c r="G5" s="66">
        <f>F5*E5</f>
        <v>308000</v>
      </c>
      <c r="H5" s="63"/>
    </row>
    <row r="6" s="52" customFormat="1" ht="27" customHeight="1" spans="1:8">
      <c r="A6" s="63">
        <v>2</v>
      </c>
      <c r="B6" s="67" t="s">
        <v>14</v>
      </c>
      <c r="C6" s="65" t="s">
        <v>15</v>
      </c>
      <c r="D6" s="66" t="s">
        <v>16</v>
      </c>
      <c r="E6" s="66">
        <v>1</v>
      </c>
      <c r="F6" s="66">
        <v>2100</v>
      </c>
      <c r="G6" s="66">
        <f>F6*E6</f>
        <v>2100</v>
      </c>
      <c r="H6" s="63"/>
    </row>
    <row r="7" s="52" customFormat="1" ht="27" customHeight="1" spans="1:8">
      <c r="A7" s="63">
        <v>3</v>
      </c>
      <c r="B7" s="67" t="s">
        <v>17</v>
      </c>
      <c r="C7" s="65" t="s">
        <v>18</v>
      </c>
      <c r="D7" s="66" t="s">
        <v>16</v>
      </c>
      <c r="E7" s="66">
        <v>1</v>
      </c>
      <c r="F7" s="66">
        <v>1200</v>
      </c>
      <c r="G7" s="66">
        <f>F7*E7</f>
        <v>1200</v>
      </c>
      <c r="H7" s="63"/>
    </row>
    <row r="8" s="52" customFormat="1" ht="27" customHeight="1" spans="1:8">
      <c r="A8" s="63">
        <v>4</v>
      </c>
      <c r="B8" s="67" t="s">
        <v>19</v>
      </c>
      <c r="C8" s="65" t="s">
        <v>20</v>
      </c>
      <c r="D8" s="66" t="s">
        <v>21</v>
      </c>
      <c r="E8" s="66">
        <v>1</v>
      </c>
      <c r="F8" s="66">
        <v>21500</v>
      </c>
      <c r="G8" s="66">
        <f>F8*E8</f>
        <v>21500</v>
      </c>
      <c r="H8" s="63"/>
    </row>
    <row r="9" s="52" customFormat="1" ht="27" customHeight="1" spans="1:8">
      <c r="A9" s="63">
        <v>5</v>
      </c>
      <c r="B9" s="64" t="s">
        <v>22</v>
      </c>
      <c r="C9" s="65" t="s">
        <v>23</v>
      </c>
      <c r="D9" s="66" t="s">
        <v>24</v>
      </c>
      <c r="E9" s="66">
        <v>150</v>
      </c>
      <c r="F9" s="66">
        <v>280</v>
      </c>
      <c r="G9" s="66">
        <f>F9*E9</f>
        <v>42000</v>
      </c>
      <c r="H9" s="63"/>
    </row>
    <row r="10" s="52" customFormat="1" ht="18" customHeight="1" spans="1:8">
      <c r="A10" s="61" t="s">
        <v>25</v>
      </c>
      <c r="B10" s="61"/>
      <c r="C10" s="61"/>
      <c r="D10" s="62"/>
      <c r="E10" s="62"/>
      <c r="F10" s="62"/>
      <c r="G10" s="62"/>
      <c r="H10" s="62"/>
    </row>
    <row r="11" s="52" customFormat="1" ht="18" customHeight="1" spans="1:8">
      <c r="A11" s="63">
        <v>1</v>
      </c>
      <c r="B11" s="68" t="s">
        <v>26</v>
      </c>
      <c r="C11" s="69" t="s">
        <v>27</v>
      </c>
      <c r="D11" s="70" t="s">
        <v>28</v>
      </c>
      <c r="E11" s="71">
        <v>1</v>
      </c>
      <c r="F11" s="71">
        <v>20000</v>
      </c>
      <c r="G11" s="71">
        <f t="shared" ref="G11:G17" si="0">F11*E11</f>
        <v>20000</v>
      </c>
      <c r="H11" s="63"/>
    </row>
    <row r="12" s="52" customFormat="1" ht="18" customHeight="1" spans="1:8">
      <c r="A12" s="63">
        <v>2</v>
      </c>
      <c r="B12" s="68" t="s">
        <v>29</v>
      </c>
      <c r="C12" s="64" t="s">
        <v>30</v>
      </c>
      <c r="D12" s="70" t="s">
        <v>16</v>
      </c>
      <c r="E12" s="71">
        <v>1</v>
      </c>
      <c r="F12" s="71">
        <v>6000</v>
      </c>
      <c r="G12" s="71">
        <f t="shared" si="0"/>
        <v>6000</v>
      </c>
      <c r="H12" s="63"/>
    </row>
    <row r="13" s="52" customFormat="1" ht="39" customHeight="1" spans="1:8">
      <c r="A13" s="63">
        <v>4</v>
      </c>
      <c r="B13" s="64" t="s">
        <v>31</v>
      </c>
      <c r="C13" s="65" t="s">
        <v>32</v>
      </c>
      <c r="D13" s="66" t="s">
        <v>24</v>
      </c>
      <c r="E13" s="66">
        <v>50</v>
      </c>
      <c r="F13" s="66">
        <v>280</v>
      </c>
      <c r="G13" s="71">
        <f t="shared" si="0"/>
        <v>14000</v>
      </c>
      <c r="H13" s="63"/>
    </row>
    <row r="14" s="52" customFormat="1" ht="20" customHeight="1" spans="1:8">
      <c r="A14" s="63">
        <v>6</v>
      </c>
      <c r="B14" s="64" t="s">
        <v>33</v>
      </c>
      <c r="C14" s="64" t="s">
        <v>34</v>
      </c>
      <c r="D14" s="66" t="s">
        <v>13</v>
      </c>
      <c r="E14" s="66">
        <v>2</v>
      </c>
      <c r="F14" s="66">
        <v>300</v>
      </c>
      <c r="G14" s="71">
        <f t="shared" si="0"/>
        <v>600</v>
      </c>
      <c r="H14" s="63"/>
    </row>
    <row r="15" s="52" customFormat="1" ht="20" customHeight="1" spans="1:8">
      <c r="A15" s="63">
        <v>7</v>
      </c>
      <c r="B15" s="64" t="s">
        <v>35</v>
      </c>
      <c r="C15" s="64" t="s">
        <v>36</v>
      </c>
      <c r="D15" s="66" t="s">
        <v>24</v>
      </c>
      <c r="E15" s="66">
        <v>30</v>
      </c>
      <c r="F15" s="66">
        <v>300</v>
      </c>
      <c r="G15" s="71">
        <f t="shared" si="0"/>
        <v>9000</v>
      </c>
      <c r="H15" s="63"/>
    </row>
    <row r="16" s="52" customFormat="1" ht="20" customHeight="1" spans="1:8">
      <c r="A16" s="63">
        <v>8</v>
      </c>
      <c r="B16" s="64" t="s">
        <v>37</v>
      </c>
      <c r="C16" s="64" t="s">
        <v>38</v>
      </c>
      <c r="D16" s="66" t="s">
        <v>39</v>
      </c>
      <c r="E16" s="66">
        <v>2</v>
      </c>
      <c r="F16" s="66">
        <v>6800</v>
      </c>
      <c r="G16" s="71">
        <f t="shared" si="0"/>
        <v>13600</v>
      </c>
      <c r="H16" s="63"/>
    </row>
    <row r="17" s="52" customFormat="1" ht="25" customHeight="1" spans="1:8">
      <c r="A17" s="63">
        <v>9</v>
      </c>
      <c r="B17" s="72" t="s">
        <v>40</v>
      </c>
      <c r="C17" s="72" t="s">
        <v>41</v>
      </c>
      <c r="D17" s="73" t="s">
        <v>42</v>
      </c>
      <c r="E17" s="73">
        <v>1</v>
      </c>
      <c r="F17" s="73">
        <v>50000</v>
      </c>
      <c r="G17" s="71">
        <f t="shared" si="0"/>
        <v>50000</v>
      </c>
      <c r="H17" s="63"/>
    </row>
    <row r="18" s="52" customFormat="1" ht="20" customHeight="1" spans="1:8">
      <c r="A18" s="61" t="s">
        <v>43</v>
      </c>
      <c r="B18" s="61"/>
      <c r="C18" s="61"/>
      <c r="D18" s="62"/>
      <c r="E18" s="62"/>
      <c r="F18" s="62"/>
      <c r="G18" s="62"/>
      <c r="H18" s="62"/>
    </row>
    <row r="19" s="52" customFormat="1" ht="20" customHeight="1" spans="1:8">
      <c r="A19" s="61" t="s">
        <v>44</v>
      </c>
      <c r="B19" s="61"/>
      <c r="C19" s="61"/>
      <c r="D19" s="62"/>
      <c r="E19" s="62"/>
      <c r="F19" s="62"/>
      <c r="G19" s="62"/>
      <c r="H19" s="62"/>
    </row>
    <row r="20" s="52" customFormat="1" ht="20" customHeight="1" spans="1:8">
      <c r="A20" s="63">
        <v>1</v>
      </c>
      <c r="B20" s="64" t="s">
        <v>45</v>
      </c>
      <c r="C20" s="74" t="s">
        <v>46</v>
      </c>
      <c r="D20" s="63" t="s">
        <v>21</v>
      </c>
      <c r="E20" s="63">
        <v>1</v>
      </c>
      <c r="F20" s="63">
        <v>525000</v>
      </c>
      <c r="G20" s="63">
        <f>F20</f>
        <v>525000</v>
      </c>
      <c r="H20" s="63"/>
    </row>
    <row r="21" s="52" customFormat="1" ht="20" customHeight="1" spans="1:8">
      <c r="A21" s="63">
        <v>2</v>
      </c>
      <c r="B21" s="64" t="s">
        <v>47</v>
      </c>
      <c r="C21" s="74" t="s">
        <v>48</v>
      </c>
      <c r="D21" s="63" t="s">
        <v>21</v>
      </c>
      <c r="E21" s="63">
        <v>2</v>
      </c>
      <c r="F21" s="63"/>
      <c r="G21" s="63"/>
      <c r="H21" s="63"/>
    </row>
    <row r="22" s="52" customFormat="1" ht="20" customHeight="1" spans="1:8">
      <c r="A22" s="63">
        <v>3</v>
      </c>
      <c r="B22" s="64" t="s">
        <v>49</v>
      </c>
      <c r="C22" s="74" t="s">
        <v>50</v>
      </c>
      <c r="D22" s="63" t="s">
        <v>21</v>
      </c>
      <c r="E22" s="63">
        <v>3</v>
      </c>
      <c r="F22" s="63"/>
      <c r="G22" s="63"/>
      <c r="H22" s="63"/>
    </row>
    <row r="23" s="52" customFormat="1" ht="20" customHeight="1" spans="1:8">
      <c r="A23" s="63">
        <v>4</v>
      </c>
      <c r="B23" s="64" t="s">
        <v>51</v>
      </c>
      <c r="C23" s="64" t="s">
        <v>52</v>
      </c>
      <c r="D23" s="63" t="s">
        <v>53</v>
      </c>
      <c r="E23" s="63">
        <v>1</v>
      </c>
      <c r="F23" s="63"/>
      <c r="G23" s="63"/>
      <c r="H23" s="63"/>
    </row>
    <row r="24" s="52" customFormat="1" ht="20" customHeight="1" spans="1:8">
      <c r="A24" s="63">
        <v>5</v>
      </c>
      <c r="B24" s="64" t="s">
        <v>54</v>
      </c>
      <c r="C24" s="64" t="s">
        <v>55</v>
      </c>
      <c r="D24" s="63" t="s">
        <v>42</v>
      </c>
      <c r="E24" s="63">
        <v>1</v>
      </c>
      <c r="F24" s="63"/>
      <c r="G24" s="63"/>
      <c r="H24" s="63"/>
    </row>
    <row r="25" s="52" customFormat="1" ht="20" customHeight="1" spans="1:8">
      <c r="A25" s="61" t="s">
        <v>56</v>
      </c>
      <c r="B25" s="61"/>
      <c r="C25" s="61"/>
      <c r="D25" s="62"/>
      <c r="E25" s="62"/>
      <c r="F25" s="62"/>
      <c r="G25" s="62"/>
      <c r="H25" s="62"/>
    </row>
    <row r="26" s="52" customFormat="1" ht="20" customHeight="1" spans="1:8">
      <c r="A26" s="63">
        <v>1</v>
      </c>
      <c r="B26" s="63" t="s">
        <v>57</v>
      </c>
      <c r="C26" s="72" t="s">
        <v>58</v>
      </c>
      <c r="D26" s="63" t="s">
        <v>24</v>
      </c>
      <c r="E26" s="63">
        <v>40</v>
      </c>
      <c r="F26" s="63">
        <v>650</v>
      </c>
      <c r="G26" s="63">
        <f>F26*E26</f>
        <v>26000</v>
      </c>
      <c r="H26" s="63"/>
    </row>
    <row r="27" s="52" customFormat="1" ht="20" customHeight="1" spans="1:8">
      <c r="A27" s="63">
        <v>2</v>
      </c>
      <c r="B27" s="63" t="s">
        <v>59</v>
      </c>
      <c r="C27" s="72" t="s">
        <v>60</v>
      </c>
      <c r="D27" s="63" t="s">
        <v>24</v>
      </c>
      <c r="E27" s="63">
        <v>130</v>
      </c>
      <c r="F27" s="63">
        <v>650</v>
      </c>
      <c r="G27" s="63">
        <f>F27*E27</f>
        <v>84500</v>
      </c>
      <c r="H27" s="63"/>
    </row>
    <row r="28" s="52" customFormat="1" ht="20" customHeight="1" spans="1:8">
      <c r="A28" s="63">
        <v>3</v>
      </c>
      <c r="B28" s="63" t="s">
        <v>61</v>
      </c>
      <c r="C28" s="64" t="s">
        <v>62</v>
      </c>
      <c r="D28" s="63" t="s">
        <v>24</v>
      </c>
      <c r="E28" s="63">
        <v>130</v>
      </c>
      <c r="F28" s="63">
        <v>9</v>
      </c>
      <c r="G28" s="63">
        <f>F28*E28</f>
        <v>1170</v>
      </c>
      <c r="H28" s="63"/>
    </row>
    <row r="29" s="52" customFormat="1" ht="20" customHeight="1" spans="1:8">
      <c r="A29" s="63">
        <v>4</v>
      </c>
      <c r="B29" s="63" t="s">
        <v>63</v>
      </c>
      <c r="C29" s="64" t="s">
        <v>64</v>
      </c>
      <c r="D29" s="75" t="s">
        <v>24</v>
      </c>
      <c r="E29" s="66">
        <v>100</v>
      </c>
      <c r="F29" s="66">
        <v>4</v>
      </c>
      <c r="G29" s="63">
        <f>F29*E29</f>
        <v>400</v>
      </c>
      <c r="H29" s="63"/>
    </row>
    <row r="30" s="52" customFormat="1" ht="20" customHeight="1" spans="1:8">
      <c r="A30" s="61" t="s">
        <v>65</v>
      </c>
      <c r="B30" s="61"/>
      <c r="C30" s="61"/>
      <c r="D30" s="62"/>
      <c r="E30" s="62"/>
      <c r="F30" s="62"/>
      <c r="G30" s="62"/>
      <c r="H30" s="62"/>
    </row>
    <row r="31" s="52" customFormat="1" ht="20" customHeight="1" spans="1:8">
      <c r="A31" s="63">
        <v>1</v>
      </c>
      <c r="B31" s="64" t="s">
        <v>66</v>
      </c>
      <c r="C31" s="64" t="s">
        <v>67</v>
      </c>
      <c r="D31" s="75" t="s">
        <v>13</v>
      </c>
      <c r="E31" s="66">
        <v>14</v>
      </c>
      <c r="F31" s="66">
        <v>700</v>
      </c>
      <c r="G31" s="66">
        <f t="shared" ref="G31:G38" si="1">F31*E31</f>
        <v>9800</v>
      </c>
      <c r="H31" s="63"/>
    </row>
    <row r="32" s="52" customFormat="1" ht="20" customHeight="1" spans="1:8">
      <c r="A32" s="63">
        <v>2</v>
      </c>
      <c r="B32" s="64" t="s">
        <v>68</v>
      </c>
      <c r="C32" s="64" t="s">
        <v>30</v>
      </c>
      <c r="D32" s="75" t="s">
        <v>42</v>
      </c>
      <c r="E32" s="66">
        <v>1</v>
      </c>
      <c r="F32" s="66">
        <v>4000</v>
      </c>
      <c r="G32" s="66">
        <f t="shared" si="1"/>
        <v>4000</v>
      </c>
      <c r="H32" s="63"/>
    </row>
    <row r="33" s="52" customFormat="1" ht="20" customHeight="1" spans="1:8">
      <c r="A33" s="63">
        <v>3</v>
      </c>
      <c r="B33" s="64" t="s">
        <v>69</v>
      </c>
      <c r="C33" s="64" t="s">
        <v>70</v>
      </c>
      <c r="D33" s="75" t="s">
        <v>71</v>
      </c>
      <c r="E33" s="66">
        <v>6</v>
      </c>
      <c r="F33" s="66">
        <v>200</v>
      </c>
      <c r="G33" s="66">
        <f t="shared" si="1"/>
        <v>1200</v>
      </c>
      <c r="H33" s="63"/>
    </row>
    <row r="34" s="52" customFormat="1" ht="20" customHeight="1" spans="1:8">
      <c r="A34" s="63">
        <v>4</v>
      </c>
      <c r="B34" s="76" t="s">
        <v>72</v>
      </c>
      <c r="C34" s="76" t="s">
        <v>73</v>
      </c>
      <c r="D34" s="75" t="s">
        <v>24</v>
      </c>
      <c r="E34" s="75">
        <v>30</v>
      </c>
      <c r="F34" s="75">
        <v>750</v>
      </c>
      <c r="G34" s="66">
        <f t="shared" si="1"/>
        <v>22500</v>
      </c>
      <c r="H34" s="63"/>
    </row>
    <row r="35" s="52" customFormat="1" ht="20" customHeight="1" spans="1:8">
      <c r="A35" s="63">
        <v>5</v>
      </c>
      <c r="B35" s="76" t="s">
        <v>74</v>
      </c>
      <c r="C35" s="76" t="s">
        <v>73</v>
      </c>
      <c r="D35" s="75" t="s">
        <v>75</v>
      </c>
      <c r="E35" s="75">
        <v>1</v>
      </c>
      <c r="F35" s="75">
        <v>2500</v>
      </c>
      <c r="G35" s="66">
        <f t="shared" si="1"/>
        <v>2500</v>
      </c>
      <c r="H35" s="63"/>
    </row>
    <row r="36" s="52" customFormat="1" ht="20" customHeight="1" spans="1:8">
      <c r="A36" s="63">
        <v>6</v>
      </c>
      <c r="B36" s="64" t="s">
        <v>76</v>
      </c>
      <c r="C36" s="64" t="s">
        <v>77</v>
      </c>
      <c r="D36" s="75" t="s">
        <v>75</v>
      </c>
      <c r="E36" s="66">
        <v>1</v>
      </c>
      <c r="F36" s="66">
        <v>3000</v>
      </c>
      <c r="G36" s="66">
        <f t="shared" si="1"/>
        <v>3000</v>
      </c>
      <c r="H36" s="63"/>
    </row>
    <row r="37" s="52" customFormat="1" ht="20" customHeight="1" spans="1:8">
      <c r="A37" s="63">
        <v>7</v>
      </c>
      <c r="B37" s="64" t="s">
        <v>78</v>
      </c>
      <c r="C37" s="64" t="s">
        <v>77</v>
      </c>
      <c r="D37" s="75" t="s">
        <v>75</v>
      </c>
      <c r="E37" s="66">
        <v>5</v>
      </c>
      <c r="F37" s="66">
        <v>500</v>
      </c>
      <c r="G37" s="66">
        <f t="shared" si="1"/>
        <v>2500</v>
      </c>
      <c r="H37" s="63"/>
    </row>
    <row r="38" s="52" customFormat="1" ht="20" customHeight="1" spans="1:8">
      <c r="A38" s="63">
        <v>8</v>
      </c>
      <c r="B38" s="64" t="s">
        <v>79</v>
      </c>
      <c r="C38" s="64" t="s">
        <v>80</v>
      </c>
      <c r="D38" s="75" t="s">
        <v>42</v>
      </c>
      <c r="E38" s="77">
        <v>1</v>
      </c>
      <c r="F38" s="77">
        <v>40000</v>
      </c>
      <c r="G38" s="66">
        <f t="shared" si="1"/>
        <v>40000</v>
      </c>
      <c r="H38" s="63"/>
    </row>
    <row r="39" s="52" customFormat="1" ht="20" customHeight="1" spans="1:8">
      <c r="A39" s="61" t="s">
        <v>81</v>
      </c>
      <c r="B39" s="61"/>
      <c r="C39" s="61"/>
      <c r="D39" s="62"/>
      <c r="E39" s="62"/>
      <c r="F39" s="62"/>
      <c r="G39" s="62"/>
      <c r="H39" s="62"/>
    </row>
    <row r="40" s="52" customFormat="1" ht="23" customHeight="1" spans="1:8">
      <c r="A40" s="78">
        <v>1</v>
      </c>
      <c r="B40" s="79" t="s">
        <v>82</v>
      </c>
      <c r="C40" s="79" t="s">
        <v>83</v>
      </c>
      <c r="D40" s="80" t="s">
        <v>13</v>
      </c>
      <c r="E40" s="78">
        <v>1</v>
      </c>
      <c r="F40" s="63">
        <v>288000</v>
      </c>
      <c r="G40" s="63">
        <f t="shared" ref="G40:G45" si="2">F40*E40</f>
        <v>288000</v>
      </c>
      <c r="H40" s="63"/>
    </row>
    <row r="41" s="52" customFormat="1" ht="23" customHeight="1" spans="1:8">
      <c r="A41" s="78">
        <v>2</v>
      </c>
      <c r="B41" s="79" t="s">
        <v>84</v>
      </c>
      <c r="C41" s="79" t="s">
        <v>85</v>
      </c>
      <c r="D41" s="81" t="s">
        <v>24</v>
      </c>
      <c r="E41" s="78">
        <v>15</v>
      </c>
      <c r="F41" s="63">
        <v>450</v>
      </c>
      <c r="G41" s="63">
        <f t="shared" si="2"/>
        <v>6750</v>
      </c>
      <c r="H41" s="63"/>
    </row>
    <row r="42" s="52" customFormat="1" ht="23" customHeight="1" spans="1:8">
      <c r="A42" s="78">
        <v>3</v>
      </c>
      <c r="B42" s="79" t="s">
        <v>86</v>
      </c>
      <c r="C42" s="79" t="s">
        <v>87</v>
      </c>
      <c r="D42" s="81" t="s">
        <v>24</v>
      </c>
      <c r="E42" s="78">
        <v>15</v>
      </c>
      <c r="F42" s="63">
        <v>18</v>
      </c>
      <c r="G42" s="63">
        <f t="shared" si="2"/>
        <v>270</v>
      </c>
      <c r="H42" s="63"/>
    </row>
    <row r="43" s="52" customFormat="1" ht="23" customHeight="1" spans="1:8">
      <c r="A43" s="78">
        <v>4</v>
      </c>
      <c r="B43" s="64" t="s">
        <v>88</v>
      </c>
      <c r="C43" s="79" t="s">
        <v>89</v>
      </c>
      <c r="D43" s="78" t="s">
        <v>13</v>
      </c>
      <c r="E43" s="78">
        <v>2</v>
      </c>
      <c r="F43" s="63">
        <v>350</v>
      </c>
      <c r="G43" s="63">
        <f t="shared" si="2"/>
        <v>700</v>
      </c>
      <c r="H43" s="63"/>
    </row>
    <row r="44" s="52" customFormat="1" ht="23" customHeight="1" spans="1:8">
      <c r="A44" s="78">
        <v>5</v>
      </c>
      <c r="B44" s="79" t="s">
        <v>90</v>
      </c>
      <c r="C44" s="79" t="s">
        <v>77</v>
      </c>
      <c r="D44" s="78" t="s">
        <v>28</v>
      </c>
      <c r="E44" s="78">
        <v>1</v>
      </c>
      <c r="F44" s="77">
        <v>2500</v>
      </c>
      <c r="G44" s="63">
        <f t="shared" si="2"/>
        <v>2500</v>
      </c>
      <c r="H44" s="63"/>
    </row>
    <row r="45" s="52" customFormat="1" ht="23" customHeight="1" spans="1:8">
      <c r="A45" s="78">
        <v>6</v>
      </c>
      <c r="B45" s="64" t="s">
        <v>91</v>
      </c>
      <c r="C45" s="64" t="s">
        <v>92</v>
      </c>
      <c r="D45" s="75" t="s">
        <v>42</v>
      </c>
      <c r="E45" s="66">
        <v>1</v>
      </c>
      <c r="F45" s="63">
        <v>15000</v>
      </c>
      <c r="G45" s="63">
        <f t="shared" si="2"/>
        <v>15000</v>
      </c>
      <c r="H45" s="63"/>
    </row>
    <row r="46" s="52" customFormat="1" ht="20" customHeight="1" spans="1:8">
      <c r="A46" s="61" t="s">
        <v>93</v>
      </c>
      <c r="B46" s="61"/>
      <c r="C46" s="61"/>
      <c r="D46" s="62"/>
      <c r="E46" s="62"/>
      <c r="F46" s="62"/>
      <c r="G46" s="62"/>
      <c r="H46" s="62"/>
    </row>
    <row r="47" s="52" customFormat="1" ht="20" customHeight="1" spans="1:8">
      <c r="A47" s="82">
        <v>1</v>
      </c>
      <c r="B47" s="79" t="s">
        <v>94</v>
      </c>
      <c r="C47" s="79" t="s">
        <v>95</v>
      </c>
      <c r="D47" s="81" t="s">
        <v>96</v>
      </c>
      <c r="E47" s="80">
        <v>264</v>
      </c>
      <c r="F47" s="80">
        <v>500</v>
      </c>
      <c r="G47" s="80">
        <f>F47*E47</f>
        <v>132000</v>
      </c>
      <c r="H47" s="63"/>
    </row>
    <row r="48" s="52" customFormat="1" ht="20" customHeight="1" spans="1:8">
      <c r="A48" s="82">
        <v>2</v>
      </c>
      <c r="B48" s="79" t="s">
        <v>97</v>
      </c>
      <c r="C48" s="79" t="s">
        <v>98</v>
      </c>
      <c r="D48" s="80" t="s">
        <v>99</v>
      </c>
      <c r="E48" s="80">
        <v>95</v>
      </c>
      <c r="F48" s="80">
        <v>950</v>
      </c>
      <c r="G48" s="80">
        <f t="shared" ref="G48:G55" si="3">F48*E48</f>
        <v>90250</v>
      </c>
      <c r="H48" s="63"/>
    </row>
    <row r="49" s="52" customFormat="1" ht="20" customHeight="1" spans="1:8">
      <c r="A49" s="82">
        <v>3</v>
      </c>
      <c r="B49" s="79" t="s">
        <v>100</v>
      </c>
      <c r="C49" s="79" t="s">
        <v>101</v>
      </c>
      <c r="D49" s="80" t="s">
        <v>21</v>
      </c>
      <c r="E49" s="80">
        <v>2</v>
      </c>
      <c r="F49" s="80">
        <v>14500</v>
      </c>
      <c r="G49" s="80">
        <f t="shared" si="3"/>
        <v>29000</v>
      </c>
      <c r="H49" s="63"/>
    </row>
    <row r="50" s="52" customFormat="1" ht="20" customHeight="1" spans="1:8">
      <c r="A50" s="82">
        <v>4</v>
      </c>
      <c r="B50" s="79" t="s">
        <v>102</v>
      </c>
      <c r="C50" s="79" t="s">
        <v>103</v>
      </c>
      <c r="D50" s="81" t="s">
        <v>24</v>
      </c>
      <c r="E50" s="80">
        <v>300</v>
      </c>
      <c r="F50" s="80">
        <v>7</v>
      </c>
      <c r="G50" s="80">
        <f t="shared" si="3"/>
        <v>2100</v>
      </c>
      <c r="H50" s="63"/>
    </row>
    <row r="51" s="52" customFormat="1" ht="20" customHeight="1" spans="1:8">
      <c r="A51" s="82">
        <v>5</v>
      </c>
      <c r="B51" s="79" t="s">
        <v>104</v>
      </c>
      <c r="C51" s="79" t="s">
        <v>105</v>
      </c>
      <c r="D51" s="81" t="s">
        <v>24</v>
      </c>
      <c r="E51" s="80">
        <v>40</v>
      </c>
      <c r="F51" s="80">
        <v>170</v>
      </c>
      <c r="G51" s="80">
        <f t="shared" si="3"/>
        <v>6800</v>
      </c>
      <c r="H51" s="63"/>
    </row>
    <row r="52" s="52" customFormat="1" ht="20" customHeight="1" spans="1:8">
      <c r="A52" s="82">
        <v>6</v>
      </c>
      <c r="B52" s="64" t="s">
        <v>88</v>
      </c>
      <c r="C52" s="79" t="s">
        <v>106</v>
      </c>
      <c r="D52" s="80" t="s">
        <v>13</v>
      </c>
      <c r="E52" s="80">
        <v>2</v>
      </c>
      <c r="F52" s="80">
        <v>300</v>
      </c>
      <c r="G52" s="80">
        <f t="shared" si="3"/>
        <v>600</v>
      </c>
      <c r="H52" s="63"/>
    </row>
    <row r="53" s="52" customFormat="1" ht="20" customHeight="1" spans="1:8">
      <c r="A53" s="82">
        <v>7</v>
      </c>
      <c r="B53" s="79" t="s">
        <v>107</v>
      </c>
      <c r="C53" s="79" t="s">
        <v>108</v>
      </c>
      <c r="D53" s="81" t="s">
        <v>24</v>
      </c>
      <c r="E53" s="80">
        <v>100</v>
      </c>
      <c r="F53" s="80">
        <v>4</v>
      </c>
      <c r="G53" s="80">
        <f t="shared" si="3"/>
        <v>400</v>
      </c>
      <c r="H53" s="63"/>
    </row>
    <row r="54" s="52" customFormat="1" ht="20" customHeight="1" spans="1:8">
      <c r="A54" s="82">
        <v>8</v>
      </c>
      <c r="B54" s="79" t="s">
        <v>109</v>
      </c>
      <c r="C54" s="79" t="s">
        <v>110</v>
      </c>
      <c r="D54" s="75" t="s">
        <v>42</v>
      </c>
      <c r="E54" s="66">
        <v>1</v>
      </c>
      <c r="F54" s="80">
        <v>15000</v>
      </c>
      <c r="G54" s="80">
        <f t="shared" si="3"/>
        <v>15000</v>
      </c>
      <c r="H54" s="63"/>
    </row>
    <row r="55" s="52" customFormat="1" ht="20" customHeight="1" spans="1:8">
      <c r="A55" s="82">
        <v>9</v>
      </c>
      <c r="B55" s="64" t="s">
        <v>111</v>
      </c>
      <c r="C55" s="64" t="s">
        <v>80</v>
      </c>
      <c r="D55" s="75" t="s">
        <v>42</v>
      </c>
      <c r="E55" s="66">
        <v>1</v>
      </c>
      <c r="F55" s="80">
        <v>50000</v>
      </c>
      <c r="G55" s="80">
        <f t="shared" si="3"/>
        <v>50000</v>
      </c>
      <c r="H55" s="63"/>
    </row>
    <row r="56" s="52" customFormat="1" ht="20" customHeight="1" spans="1:8">
      <c r="A56" s="83" t="s">
        <v>112</v>
      </c>
      <c r="B56" s="83"/>
      <c r="C56" s="83"/>
      <c r="D56" s="84"/>
      <c r="E56" s="84"/>
      <c r="F56" s="84"/>
      <c r="G56" s="84"/>
      <c r="H56" s="84"/>
    </row>
    <row r="57" s="52" customFormat="1" ht="20" customHeight="1" spans="1:8">
      <c r="A57" s="85">
        <v>1</v>
      </c>
      <c r="B57" s="85" t="s">
        <v>113</v>
      </c>
      <c r="C57" s="86" t="s">
        <v>114</v>
      </c>
      <c r="D57" s="73" t="s">
        <v>21</v>
      </c>
      <c r="E57" s="87">
        <v>4</v>
      </c>
      <c r="F57" s="66">
        <v>650</v>
      </c>
      <c r="G57" s="87">
        <f>F57*E57</f>
        <v>2600</v>
      </c>
      <c r="H57" s="73"/>
    </row>
    <row r="58" s="52" customFormat="1" ht="20" customHeight="1" spans="1:8">
      <c r="A58" s="85">
        <v>2</v>
      </c>
      <c r="B58" s="85" t="s">
        <v>115</v>
      </c>
      <c r="C58" s="72" t="s">
        <v>116</v>
      </c>
      <c r="D58" s="73" t="s">
        <v>21</v>
      </c>
      <c r="E58" s="87">
        <v>1</v>
      </c>
      <c r="F58" s="66">
        <v>750</v>
      </c>
      <c r="G58" s="87">
        <f t="shared" ref="G58:G73" si="4">F58*E58</f>
        <v>750</v>
      </c>
      <c r="H58" s="73"/>
    </row>
    <row r="59" s="52" customFormat="1" ht="20" customHeight="1" spans="1:8">
      <c r="A59" s="85">
        <v>3</v>
      </c>
      <c r="B59" s="85" t="s">
        <v>117</v>
      </c>
      <c r="C59" s="72" t="s">
        <v>118</v>
      </c>
      <c r="D59" s="73" t="s">
        <v>21</v>
      </c>
      <c r="E59" s="87">
        <v>1</v>
      </c>
      <c r="F59" s="66">
        <v>700</v>
      </c>
      <c r="G59" s="87">
        <f t="shared" si="4"/>
        <v>700</v>
      </c>
      <c r="H59" s="73"/>
    </row>
    <row r="60" s="52" customFormat="1" ht="20" customHeight="1" spans="1:8">
      <c r="A60" s="85">
        <v>4</v>
      </c>
      <c r="B60" s="85" t="s">
        <v>119</v>
      </c>
      <c r="C60" s="72" t="s">
        <v>120</v>
      </c>
      <c r="D60" s="73" t="s">
        <v>99</v>
      </c>
      <c r="E60" s="87">
        <v>1</v>
      </c>
      <c r="F60" s="66">
        <v>750</v>
      </c>
      <c r="G60" s="87">
        <f t="shared" si="4"/>
        <v>750</v>
      </c>
      <c r="H60" s="73"/>
    </row>
    <row r="61" s="52" customFormat="1" ht="20" customHeight="1" spans="1:8">
      <c r="A61" s="85">
        <v>5</v>
      </c>
      <c r="B61" s="85" t="s">
        <v>121</v>
      </c>
      <c r="C61" s="72" t="s">
        <v>122</v>
      </c>
      <c r="D61" s="73" t="s">
        <v>21</v>
      </c>
      <c r="E61" s="87">
        <v>1</v>
      </c>
      <c r="F61" s="66">
        <v>500</v>
      </c>
      <c r="G61" s="87">
        <f t="shared" si="4"/>
        <v>500</v>
      </c>
      <c r="H61" s="73"/>
    </row>
    <row r="62" s="52" customFormat="1" ht="27" customHeight="1" spans="1:8">
      <c r="A62" s="85">
        <v>6</v>
      </c>
      <c r="B62" s="63" t="s">
        <v>123</v>
      </c>
      <c r="C62" s="74" t="s">
        <v>124</v>
      </c>
      <c r="D62" s="75" t="s">
        <v>75</v>
      </c>
      <c r="E62" s="66">
        <v>1</v>
      </c>
      <c r="F62" s="66">
        <v>2500</v>
      </c>
      <c r="G62" s="87">
        <f t="shared" si="4"/>
        <v>2500</v>
      </c>
      <c r="H62" s="75"/>
    </row>
    <row r="63" s="52" customFormat="1" ht="20" customHeight="1" spans="1:8">
      <c r="A63" s="85">
        <v>7</v>
      </c>
      <c r="B63" s="63" t="s">
        <v>125</v>
      </c>
      <c r="C63" s="88" t="s">
        <v>126</v>
      </c>
      <c r="D63" s="75" t="s">
        <v>24</v>
      </c>
      <c r="E63" s="66">
        <v>40</v>
      </c>
      <c r="F63" s="66">
        <v>25</v>
      </c>
      <c r="G63" s="87">
        <f t="shared" si="4"/>
        <v>1000</v>
      </c>
      <c r="H63" s="75"/>
    </row>
    <row r="64" s="52" customFormat="1" ht="20" customHeight="1" spans="1:8">
      <c r="A64" s="85">
        <v>8</v>
      </c>
      <c r="B64" s="63" t="s">
        <v>127</v>
      </c>
      <c r="C64" s="64" t="s">
        <v>128</v>
      </c>
      <c r="D64" s="75" t="s">
        <v>24</v>
      </c>
      <c r="E64" s="66">
        <v>100</v>
      </c>
      <c r="F64" s="66">
        <v>5</v>
      </c>
      <c r="G64" s="87">
        <f t="shared" si="4"/>
        <v>500</v>
      </c>
      <c r="H64" s="63"/>
    </row>
    <row r="65" s="52" customFormat="1" ht="20" customHeight="1" spans="1:8">
      <c r="A65" s="85">
        <v>9</v>
      </c>
      <c r="B65" s="63" t="s">
        <v>129</v>
      </c>
      <c r="C65" s="88" t="s">
        <v>130</v>
      </c>
      <c r="D65" s="75" t="s">
        <v>24</v>
      </c>
      <c r="E65" s="66">
        <v>60</v>
      </c>
      <c r="F65" s="66">
        <v>5</v>
      </c>
      <c r="G65" s="87">
        <f t="shared" si="4"/>
        <v>300</v>
      </c>
      <c r="H65" s="75"/>
    </row>
    <row r="66" s="52" customFormat="1" ht="20" customHeight="1" spans="1:8">
      <c r="A66" s="85">
        <v>10</v>
      </c>
      <c r="B66" s="63" t="s">
        <v>131</v>
      </c>
      <c r="C66" s="64" t="s">
        <v>132</v>
      </c>
      <c r="D66" s="75" t="s">
        <v>13</v>
      </c>
      <c r="E66" s="66">
        <v>3</v>
      </c>
      <c r="F66" s="66">
        <v>500</v>
      </c>
      <c r="G66" s="87">
        <f t="shared" si="4"/>
        <v>1500</v>
      </c>
      <c r="H66" s="75"/>
    </row>
    <row r="67" s="52" customFormat="1" ht="20" customHeight="1" spans="1:8">
      <c r="A67" s="85">
        <v>11</v>
      </c>
      <c r="B67" s="63" t="s">
        <v>133</v>
      </c>
      <c r="C67" s="64" t="s">
        <v>134</v>
      </c>
      <c r="D67" s="75" t="s">
        <v>39</v>
      </c>
      <c r="E67" s="66">
        <v>10</v>
      </c>
      <c r="F67" s="66">
        <v>180</v>
      </c>
      <c r="G67" s="66">
        <f t="shared" si="4"/>
        <v>1800</v>
      </c>
      <c r="H67" s="75"/>
    </row>
    <row r="68" s="52" customFormat="1" ht="20" customHeight="1" spans="1:8">
      <c r="A68" s="85">
        <v>12</v>
      </c>
      <c r="B68" s="63" t="s">
        <v>135</v>
      </c>
      <c r="C68" s="64" t="s">
        <v>136</v>
      </c>
      <c r="D68" s="75" t="s">
        <v>75</v>
      </c>
      <c r="E68" s="66">
        <v>8</v>
      </c>
      <c r="F68" s="66">
        <v>500</v>
      </c>
      <c r="G68" s="66">
        <f t="shared" si="4"/>
        <v>4000</v>
      </c>
      <c r="H68" s="75"/>
    </row>
    <row r="69" s="52" customFormat="1" ht="20" customHeight="1" spans="1:8">
      <c r="A69" s="85">
        <v>13</v>
      </c>
      <c r="B69" s="89" t="s">
        <v>137</v>
      </c>
      <c r="C69" s="90" t="s">
        <v>138</v>
      </c>
      <c r="D69" s="75" t="s">
        <v>13</v>
      </c>
      <c r="E69" s="66">
        <v>2</v>
      </c>
      <c r="F69" s="66">
        <v>450</v>
      </c>
      <c r="G69" s="66">
        <f t="shared" si="4"/>
        <v>900</v>
      </c>
      <c r="H69" s="75"/>
    </row>
    <row r="70" s="52" customFormat="1" ht="20" customHeight="1" spans="1:8">
      <c r="A70" s="85">
        <v>18</v>
      </c>
      <c r="B70" s="91" t="s">
        <v>139</v>
      </c>
      <c r="C70" s="64" t="s">
        <v>80</v>
      </c>
      <c r="D70" s="75" t="s">
        <v>42</v>
      </c>
      <c r="E70" s="66">
        <v>1</v>
      </c>
      <c r="F70" s="66">
        <v>5000</v>
      </c>
      <c r="G70" s="66">
        <f t="shared" si="4"/>
        <v>5000</v>
      </c>
      <c r="H70" s="75"/>
    </row>
    <row r="71" s="52" customFormat="1" ht="20" customHeight="1" spans="1:8">
      <c r="A71" s="83" t="s">
        <v>140</v>
      </c>
      <c r="B71" s="83"/>
      <c r="C71" s="83"/>
      <c r="D71" s="84"/>
      <c r="E71" s="84"/>
      <c r="F71" s="84"/>
      <c r="G71" s="84"/>
      <c r="H71" s="84"/>
    </row>
    <row r="72" ht="25" customHeight="1" spans="1:8">
      <c r="A72" s="92">
        <v>1</v>
      </c>
      <c r="B72" s="93" t="s">
        <v>141</v>
      </c>
      <c r="C72" s="94" t="s">
        <v>142</v>
      </c>
      <c r="D72" s="92" t="s">
        <v>143</v>
      </c>
      <c r="E72" s="92">
        <v>36</v>
      </c>
      <c r="F72" s="92">
        <v>655</v>
      </c>
      <c r="G72" s="92">
        <f>F72*E72</f>
        <v>23580</v>
      </c>
      <c r="H72" s="95"/>
    </row>
    <row r="73" spans="1:8">
      <c r="A73" s="92">
        <v>2</v>
      </c>
      <c r="B73" s="93" t="s">
        <v>144</v>
      </c>
      <c r="C73" s="94" t="s">
        <v>145</v>
      </c>
      <c r="D73" s="92" t="s">
        <v>42</v>
      </c>
      <c r="E73" s="92">
        <v>1</v>
      </c>
      <c r="F73" s="92">
        <v>16500</v>
      </c>
      <c r="G73" s="92">
        <f t="shared" ref="G73:G85" si="5">F73*E73</f>
        <v>16500</v>
      </c>
      <c r="H73" s="95"/>
    </row>
    <row r="74" spans="1:8">
      <c r="A74" s="92">
        <v>3</v>
      </c>
      <c r="B74" s="93" t="s">
        <v>146</v>
      </c>
      <c r="C74" s="94" t="s">
        <v>147</v>
      </c>
      <c r="D74" s="92" t="s">
        <v>42</v>
      </c>
      <c r="E74" s="92">
        <v>1</v>
      </c>
      <c r="F74" s="92">
        <v>16500</v>
      </c>
      <c r="G74" s="92">
        <f t="shared" si="5"/>
        <v>16500</v>
      </c>
      <c r="H74" s="95"/>
    </row>
    <row r="75" spans="1:8">
      <c r="A75" s="92">
        <v>4</v>
      </c>
      <c r="B75" s="93" t="s">
        <v>148</v>
      </c>
      <c r="C75" s="94" t="s">
        <v>149</v>
      </c>
      <c r="D75" s="92" t="s">
        <v>143</v>
      </c>
      <c r="E75" s="92">
        <v>275</v>
      </c>
      <c r="F75" s="92">
        <v>600</v>
      </c>
      <c r="G75" s="92">
        <f t="shared" si="5"/>
        <v>165000</v>
      </c>
      <c r="H75" s="95" t="s">
        <v>150</v>
      </c>
    </row>
    <row r="76" spans="1:8">
      <c r="A76" s="92">
        <v>5</v>
      </c>
      <c r="B76" s="93" t="s">
        <v>151</v>
      </c>
      <c r="C76" s="94" t="s">
        <v>152</v>
      </c>
      <c r="D76" s="92" t="s">
        <v>42</v>
      </c>
      <c r="E76" s="92">
        <v>1</v>
      </c>
      <c r="F76" s="92">
        <v>4000</v>
      </c>
      <c r="G76" s="92">
        <f t="shared" si="5"/>
        <v>4000</v>
      </c>
      <c r="H76" s="95"/>
    </row>
    <row r="77" ht="27" spans="1:8">
      <c r="A77" s="92">
        <v>6</v>
      </c>
      <c r="B77" s="93" t="s">
        <v>153</v>
      </c>
      <c r="C77" s="94" t="s">
        <v>154</v>
      </c>
      <c r="D77" s="92" t="s">
        <v>75</v>
      </c>
      <c r="E77" s="92">
        <v>10</v>
      </c>
      <c r="F77" s="92">
        <v>6000</v>
      </c>
      <c r="G77" s="92">
        <f t="shared" si="5"/>
        <v>60000</v>
      </c>
      <c r="H77" s="95"/>
    </row>
    <row r="78" ht="81" spans="1:8">
      <c r="A78" s="92">
        <v>7</v>
      </c>
      <c r="B78" s="93" t="s">
        <v>155</v>
      </c>
      <c r="C78" s="94" t="s">
        <v>156</v>
      </c>
      <c r="D78" s="92" t="s">
        <v>28</v>
      </c>
      <c r="E78" s="92">
        <v>1</v>
      </c>
      <c r="F78" s="92">
        <v>58800</v>
      </c>
      <c r="G78" s="92">
        <f t="shared" si="5"/>
        <v>58800</v>
      </c>
      <c r="H78" s="95"/>
    </row>
    <row r="79" ht="40.5" spans="1:8">
      <c r="A79" s="92">
        <v>8</v>
      </c>
      <c r="B79" s="93" t="s">
        <v>157</v>
      </c>
      <c r="C79" s="94" t="s">
        <v>158</v>
      </c>
      <c r="D79" s="92" t="s">
        <v>99</v>
      </c>
      <c r="E79" s="92">
        <v>1</v>
      </c>
      <c r="F79" s="92">
        <v>4000</v>
      </c>
      <c r="G79" s="92">
        <f t="shared" si="5"/>
        <v>4000</v>
      </c>
      <c r="H79" s="95" t="s">
        <v>159</v>
      </c>
    </row>
    <row r="80" ht="40.5" spans="1:8">
      <c r="A80" s="92">
        <v>9</v>
      </c>
      <c r="B80" s="93" t="s">
        <v>160</v>
      </c>
      <c r="C80" s="94" t="s">
        <v>161</v>
      </c>
      <c r="D80" s="92" t="s">
        <v>99</v>
      </c>
      <c r="E80" s="92">
        <v>1</v>
      </c>
      <c r="F80" s="92">
        <v>2000</v>
      </c>
      <c r="G80" s="92">
        <f t="shared" si="5"/>
        <v>2000</v>
      </c>
      <c r="H80" s="95" t="s">
        <v>159</v>
      </c>
    </row>
    <row r="81" spans="1:8">
      <c r="A81" s="92">
        <v>10</v>
      </c>
      <c r="B81" s="93" t="s">
        <v>162</v>
      </c>
      <c r="C81" s="94" t="s">
        <v>163</v>
      </c>
      <c r="D81" s="92" t="s">
        <v>99</v>
      </c>
      <c r="E81" s="92">
        <v>1</v>
      </c>
      <c r="F81" s="92">
        <v>2500</v>
      </c>
      <c r="G81" s="92">
        <f t="shared" si="5"/>
        <v>2500</v>
      </c>
      <c r="H81" s="95"/>
    </row>
    <row r="82" ht="135" spans="1:8">
      <c r="A82" s="92">
        <v>11</v>
      </c>
      <c r="B82" s="93" t="s">
        <v>164</v>
      </c>
      <c r="C82" s="94" t="s">
        <v>165</v>
      </c>
      <c r="D82" s="92" t="s">
        <v>13</v>
      </c>
      <c r="E82" s="92">
        <v>1</v>
      </c>
      <c r="F82" s="92">
        <v>120000</v>
      </c>
      <c r="G82" s="92">
        <f>F82*E82</f>
        <v>120000</v>
      </c>
      <c r="H82" s="95"/>
    </row>
    <row r="83" spans="1:8">
      <c r="A83" s="92">
        <v>12</v>
      </c>
      <c r="B83" s="93" t="s">
        <v>166</v>
      </c>
      <c r="C83" s="94" t="s">
        <v>167</v>
      </c>
      <c r="D83" s="92" t="s">
        <v>42</v>
      </c>
      <c r="E83" s="92">
        <v>1</v>
      </c>
      <c r="F83" s="92">
        <v>6000</v>
      </c>
      <c r="G83" s="92">
        <f>F83*E83</f>
        <v>6000</v>
      </c>
      <c r="H83" s="95"/>
    </row>
    <row r="84" spans="1:8">
      <c r="A84" s="92">
        <v>13</v>
      </c>
      <c r="B84" s="93" t="s">
        <v>168</v>
      </c>
      <c r="C84" s="94"/>
      <c r="D84" s="92" t="s">
        <v>42</v>
      </c>
      <c r="E84" s="92">
        <v>1</v>
      </c>
      <c r="F84" s="92">
        <v>35000</v>
      </c>
      <c r="G84" s="92">
        <f>F84*E84</f>
        <v>35000</v>
      </c>
      <c r="H84" s="95"/>
    </row>
    <row r="85" spans="1:8">
      <c r="A85" s="92">
        <v>14</v>
      </c>
      <c r="B85" s="93" t="s">
        <v>169</v>
      </c>
      <c r="C85" s="94"/>
      <c r="D85" s="92" t="s">
        <v>42</v>
      </c>
      <c r="E85" s="92">
        <v>1</v>
      </c>
      <c r="F85" s="92">
        <v>5000</v>
      </c>
      <c r="G85" s="92">
        <f>F85*E85</f>
        <v>5000</v>
      </c>
      <c r="H85" s="95"/>
    </row>
    <row r="86" s="53" customFormat="1" ht="19" customHeight="1" spans="1:8">
      <c r="A86" s="96" t="s">
        <v>170</v>
      </c>
      <c r="B86" s="97" t="s">
        <v>171</v>
      </c>
      <c r="C86" s="97"/>
      <c r="D86" s="97"/>
      <c r="E86" s="97"/>
      <c r="F86" s="96">
        <f>SUM(G4:G85)</f>
        <v>2391620</v>
      </c>
      <c r="G86" s="96"/>
      <c r="H86" s="96"/>
    </row>
  </sheetData>
  <mergeCells count="17">
    <mergeCell ref="A1:H1"/>
    <mergeCell ref="A3:H3"/>
    <mergeCell ref="A4:H4"/>
    <mergeCell ref="A10:H10"/>
    <mergeCell ref="A18:H18"/>
    <mergeCell ref="A19:H19"/>
    <mergeCell ref="A25:H25"/>
    <mergeCell ref="A30:H30"/>
    <mergeCell ref="A39:H39"/>
    <mergeCell ref="A46:H46"/>
    <mergeCell ref="A56:H56"/>
    <mergeCell ref="A71:H71"/>
    <mergeCell ref="B86:E86"/>
    <mergeCell ref="F86:H86"/>
    <mergeCell ref="F20:F24"/>
    <mergeCell ref="G20:G24"/>
    <mergeCell ref="H75:H76"/>
  </mergeCells>
  <conditionalFormatting sqref="B47:G55">
    <cfRule type="cellIs" dxfId="0" priority="31" stopIfTrue="1" operator="equal">
      <formula>0</formula>
    </cfRule>
  </conditionalFormatting>
  <conditionalFormatting sqref="B48:D55">
    <cfRule type="cellIs" dxfId="0" priority="29" stopIfTrue="1" operator="equal">
      <formula>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opLeftCell="A43" workbookViewId="0">
      <selection activeCell="J18" sqref="J18"/>
    </sheetView>
  </sheetViews>
  <sheetFormatPr defaultColWidth="8.875" defaultRowHeight="16.5"/>
  <cols>
    <col min="1" max="3" width="21.5" style="6" customWidth="1"/>
    <col min="4" max="4" width="10.125" style="6" customWidth="1"/>
    <col min="5" max="5" width="19.5" style="6" customWidth="1"/>
    <col min="6" max="6" width="21.375" style="6" customWidth="1"/>
    <col min="7" max="7" width="19.5" style="6" customWidth="1"/>
    <col min="8" max="8" width="8.875" style="6"/>
    <col min="9" max="9" width="15.5" style="6" customWidth="1"/>
    <col min="10" max="10" width="17.5" style="6" customWidth="1"/>
    <col min="11" max="11" width="15.5" style="6" customWidth="1"/>
    <col min="12" max="16384" width="8.875" style="6"/>
  </cols>
  <sheetData>
    <row r="1" ht="18" spans="1:11">
      <c r="A1" s="7" t="s">
        <v>172</v>
      </c>
      <c r="B1" s="8"/>
      <c r="C1" s="9"/>
      <c r="E1" s="7" t="s">
        <v>173</v>
      </c>
      <c r="F1" s="8"/>
      <c r="G1" s="9"/>
      <c r="I1" s="7" t="s">
        <v>174</v>
      </c>
      <c r="J1" s="8"/>
      <c r="K1" s="9"/>
    </row>
    <row r="2" spans="1:11">
      <c r="A2" s="10" t="s">
        <v>175</v>
      </c>
      <c r="B2" s="11"/>
      <c r="C2" s="12">
        <v>2.5</v>
      </c>
      <c r="E2" s="10" t="s">
        <v>176</v>
      </c>
      <c r="F2" s="11"/>
      <c r="G2" s="12">
        <v>1500</v>
      </c>
      <c r="I2" s="13" t="s">
        <v>177</v>
      </c>
      <c r="J2" s="3" t="s">
        <v>178</v>
      </c>
      <c r="K2" s="47">
        <f>C54</f>
        <v>176.560121765601</v>
      </c>
    </row>
    <row r="3" spans="1:11">
      <c r="A3" s="13" t="s">
        <v>179</v>
      </c>
      <c r="B3" s="3" t="s">
        <v>180</v>
      </c>
      <c r="C3" s="14">
        <v>15000</v>
      </c>
      <c r="E3" s="15" t="s">
        <v>179</v>
      </c>
      <c r="F3" s="3" t="s">
        <v>180</v>
      </c>
      <c r="G3" s="14">
        <v>15000</v>
      </c>
      <c r="I3" s="13"/>
      <c r="J3" s="3" t="s">
        <v>173</v>
      </c>
      <c r="K3" s="47">
        <f>G32</f>
        <v>1461.18721461187</v>
      </c>
    </row>
    <row r="4" spans="1:11">
      <c r="A4" s="13"/>
      <c r="B4" s="16" t="s">
        <v>181</v>
      </c>
      <c r="C4" s="17">
        <v>0.2</v>
      </c>
      <c r="E4" s="18"/>
      <c r="F4" s="3" t="s">
        <v>182</v>
      </c>
      <c r="G4" s="14">
        <v>6</v>
      </c>
      <c r="I4" s="13"/>
      <c r="J4" s="3" t="s">
        <v>183</v>
      </c>
      <c r="K4" s="14">
        <v>0</v>
      </c>
    </row>
    <row r="5" spans="1:11">
      <c r="A5" s="13"/>
      <c r="B5" s="3" t="s">
        <v>184</v>
      </c>
      <c r="C5" s="14">
        <f>C3*C4</f>
        <v>3000</v>
      </c>
      <c r="E5" s="18"/>
      <c r="F5" s="3" t="s">
        <v>185</v>
      </c>
      <c r="G5" s="14">
        <v>80</v>
      </c>
      <c r="I5" s="15" t="s">
        <v>179</v>
      </c>
      <c r="J5" s="3" t="s">
        <v>178</v>
      </c>
      <c r="K5" s="47">
        <f>C53</f>
        <v>42.5228310502283</v>
      </c>
    </row>
    <row r="6" spans="1:11">
      <c r="A6" s="13"/>
      <c r="B6" s="3" t="s">
        <v>182</v>
      </c>
      <c r="C6" s="14">
        <v>6</v>
      </c>
      <c r="E6" s="18"/>
      <c r="F6" s="16" t="s">
        <v>181</v>
      </c>
      <c r="G6" s="17">
        <v>0.2</v>
      </c>
      <c r="I6" s="18"/>
      <c r="J6" s="3" t="s">
        <v>186</v>
      </c>
      <c r="K6" s="20">
        <f>G17</f>
        <v>710.616438356164</v>
      </c>
    </row>
    <row r="7" spans="1:11">
      <c r="A7" s="13"/>
      <c r="B7" s="3" t="s">
        <v>187</v>
      </c>
      <c r="C7" s="14">
        <v>80</v>
      </c>
      <c r="E7" s="18"/>
      <c r="F7" s="3" t="s">
        <v>184</v>
      </c>
      <c r="G7" s="14">
        <f>G3*G6</f>
        <v>3000</v>
      </c>
      <c r="I7" s="18"/>
      <c r="J7" s="3" t="s">
        <v>188</v>
      </c>
      <c r="K7" s="48">
        <f>G39</f>
        <v>6250</v>
      </c>
    </row>
    <row r="8" ht="17.25" spans="1:11">
      <c r="A8" s="13"/>
      <c r="B8" s="3" t="s">
        <v>189</v>
      </c>
      <c r="C8" s="14">
        <f>C5/C6/C7</f>
        <v>6.25</v>
      </c>
      <c r="E8" s="18"/>
      <c r="F8" s="3" t="s">
        <v>190</v>
      </c>
      <c r="G8" s="14">
        <f>G7/G4/G5</f>
        <v>6.25</v>
      </c>
      <c r="I8" s="40"/>
      <c r="J8" s="49" t="s">
        <v>183</v>
      </c>
      <c r="K8" s="50">
        <f>G48</f>
        <v>7300</v>
      </c>
    </row>
    <row r="9" spans="1:7">
      <c r="A9" s="13"/>
      <c r="B9" s="3" t="s">
        <v>191</v>
      </c>
      <c r="C9" s="19">
        <f>C8/365/12</f>
        <v>0.00142694063926941</v>
      </c>
      <c r="E9" s="18"/>
      <c r="F9" s="3" t="s">
        <v>192</v>
      </c>
      <c r="G9" s="17">
        <v>0.3</v>
      </c>
    </row>
    <row r="10" spans="1:7">
      <c r="A10" s="13"/>
      <c r="B10" s="3" t="s">
        <v>193</v>
      </c>
      <c r="C10" s="17">
        <v>0.3</v>
      </c>
      <c r="E10" s="18"/>
      <c r="F10" s="3" t="s">
        <v>194</v>
      </c>
      <c r="G10" s="20">
        <f>G5*G9*G2*G8/365/24</f>
        <v>25.6849315068493</v>
      </c>
    </row>
    <row r="11" spans="1:7">
      <c r="A11" s="13"/>
      <c r="B11" s="3" t="s">
        <v>195</v>
      </c>
      <c r="C11" s="14">
        <v>70</v>
      </c>
      <c r="E11" s="18"/>
      <c r="F11" s="3" t="s">
        <v>196</v>
      </c>
      <c r="G11" s="14">
        <v>5</v>
      </c>
    </row>
    <row r="12" spans="1:7">
      <c r="A12" s="13"/>
      <c r="B12" s="3" t="s">
        <v>197</v>
      </c>
      <c r="C12" s="14">
        <v>1</v>
      </c>
      <c r="E12" s="18"/>
      <c r="F12" s="16" t="s">
        <v>198</v>
      </c>
      <c r="G12" s="17">
        <v>0.8</v>
      </c>
    </row>
    <row r="13" spans="1:7">
      <c r="A13" s="13"/>
      <c r="B13" s="3" t="s">
        <v>199</v>
      </c>
      <c r="C13" s="21">
        <f>C7*C10*C11*C12*C9</f>
        <v>2.3972602739726</v>
      </c>
      <c r="E13" s="18"/>
      <c r="F13" s="3" t="s">
        <v>200</v>
      </c>
      <c r="G13" s="14">
        <f>G3*G12</f>
        <v>12000</v>
      </c>
    </row>
    <row r="14" spans="1:7">
      <c r="A14" s="13"/>
      <c r="B14" s="3" t="s">
        <v>201</v>
      </c>
      <c r="C14" s="20">
        <f>C13*C2</f>
        <v>5.99315068493151</v>
      </c>
      <c r="E14" s="18"/>
      <c r="F14" s="3" t="s">
        <v>202</v>
      </c>
      <c r="G14" s="14">
        <f>G13/G4/G11</f>
        <v>400</v>
      </c>
    </row>
    <row r="15" spans="1:7">
      <c r="A15" s="13" t="s">
        <v>177</v>
      </c>
      <c r="B15" s="3" t="s">
        <v>180</v>
      </c>
      <c r="C15" s="14">
        <v>80000</v>
      </c>
      <c r="E15" s="18"/>
      <c r="F15" s="3" t="s">
        <v>203</v>
      </c>
      <c r="G15" s="22" t="s">
        <v>204</v>
      </c>
    </row>
    <row r="16" spans="1:7">
      <c r="A16" s="13"/>
      <c r="B16" s="16" t="s">
        <v>181</v>
      </c>
      <c r="C16" s="17">
        <v>0.8</v>
      </c>
      <c r="E16" s="18"/>
      <c r="F16" s="3" t="s">
        <v>205</v>
      </c>
      <c r="G16" s="20">
        <f>G2*G11*2*(G14/365/24)</f>
        <v>684.931506849315</v>
      </c>
    </row>
    <row r="17" ht="17.25" spans="1:7">
      <c r="A17" s="13"/>
      <c r="B17" s="3" t="s">
        <v>184</v>
      </c>
      <c r="C17" s="14">
        <f>C15*C16</f>
        <v>64000</v>
      </c>
      <c r="E17" s="18"/>
      <c r="F17" s="23" t="s">
        <v>206</v>
      </c>
      <c r="G17" s="24">
        <f>G16+G10</f>
        <v>710.616438356164</v>
      </c>
    </row>
    <row r="18" spans="1:7">
      <c r="A18" s="13"/>
      <c r="B18" s="3" t="s">
        <v>182</v>
      </c>
      <c r="C18" s="14">
        <v>6</v>
      </c>
      <c r="E18" s="25" t="s">
        <v>177</v>
      </c>
      <c r="F18" s="26" t="s">
        <v>180</v>
      </c>
      <c r="G18" s="27">
        <v>80000</v>
      </c>
    </row>
    <row r="19" spans="1:7">
      <c r="A19" s="13"/>
      <c r="B19" s="3" t="s">
        <v>187</v>
      </c>
      <c r="C19" s="14">
        <v>80</v>
      </c>
      <c r="E19" s="28"/>
      <c r="F19" s="3" t="s">
        <v>182</v>
      </c>
      <c r="G19" s="14">
        <v>6</v>
      </c>
    </row>
    <row r="20" spans="1:7">
      <c r="A20" s="13"/>
      <c r="B20" s="3" t="s">
        <v>189</v>
      </c>
      <c r="C20" s="29">
        <f>C17/C18/C19</f>
        <v>133.333333333333</v>
      </c>
      <c r="E20" s="28"/>
      <c r="F20" s="3" t="s">
        <v>185</v>
      </c>
      <c r="G20" s="14">
        <v>80</v>
      </c>
    </row>
    <row r="21" spans="1:7">
      <c r="A21" s="13"/>
      <c r="B21" s="3" t="s">
        <v>191</v>
      </c>
      <c r="C21" s="19">
        <f>C20/365/12</f>
        <v>0.030441400304414</v>
      </c>
      <c r="E21" s="28"/>
      <c r="F21" s="16" t="s">
        <v>181</v>
      </c>
      <c r="G21" s="17">
        <v>0.8</v>
      </c>
    </row>
    <row r="22" spans="1:7">
      <c r="A22" s="13"/>
      <c r="B22" s="3" t="s">
        <v>193</v>
      </c>
      <c r="C22" s="17">
        <v>0.3</v>
      </c>
      <c r="E22" s="28"/>
      <c r="F22" s="3" t="s">
        <v>184</v>
      </c>
      <c r="G22" s="14">
        <f>G18*G21</f>
        <v>64000</v>
      </c>
    </row>
    <row r="23" spans="1:7">
      <c r="A23" s="13"/>
      <c r="B23" s="3" t="s">
        <v>195</v>
      </c>
      <c r="C23" s="14">
        <v>70</v>
      </c>
      <c r="E23" s="28"/>
      <c r="F23" s="3" t="s">
        <v>190</v>
      </c>
      <c r="G23" s="20">
        <f>G22/G19/G20</f>
        <v>133.333333333333</v>
      </c>
    </row>
    <row r="24" spans="1:7">
      <c r="A24" s="13"/>
      <c r="B24" s="3" t="s">
        <v>197</v>
      </c>
      <c r="C24" s="14">
        <v>1</v>
      </c>
      <c r="E24" s="28"/>
      <c r="F24" s="3" t="s">
        <v>192</v>
      </c>
      <c r="G24" s="17">
        <v>0.3</v>
      </c>
    </row>
    <row r="25" spans="1:7">
      <c r="A25" s="13"/>
      <c r="B25" s="3" t="s">
        <v>199</v>
      </c>
      <c r="C25" s="21">
        <f>C19*C22*C23*C24*C21</f>
        <v>51.1415525114155</v>
      </c>
      <c r="E25" s="28"/>
      <c r="F25" s="3" t="s">
        <v>194</v>
      </c>
      <c r="G25" s="20">
        <f>G2*G20*G24*G23/(365*24)</f>
        <v>547.945205479452</v>
      </c>
    </row>
    <row r="26" spans="1:7">
      <c r="A26" s="13"/>
      <c r="B26" s="3" t="s">
        <v>201</v>
      </c>
      <c r="C26" s="20">
        <f>C25*C2</f>
        <v>127.853881278539</v>
      </c>
      <c r="E26" s="28"/>
      <c r="F26" s="3" t="s">
        <v>196</v>
      </c>
      <c r="G26" s="14">
        <v>5</v>
      </c>
    </row>
    <row r="27" ht="18" spans="1:7">
      <c r="A27" s="30" t="s">
        <v>207</v>
      </c>
      <c r="B27" s="31"/>
      <c r="C27" s="32"/>
      <c r="E27" s="28"/>
      <c r="F27" s="16" t="s">
        <v>198</v>
      </c>
      <c r="G27" s="17">
        <v>0.2</v>
      </c>
    </row>
    <row r="28" spans="1:7">
      <c r="A28" s="10" t="s">
        <v>208</v>
      </c>
      <c r="B28" s="11"/>
      <c r="C28" s="12">
        <v>2</v>
      </c>
      <c r="E28" s="28"/>
      <c r="F28" s="3" t="s">
        <v>200</v>
      </c>
      <c r="G28" s="14">
        <f>G18*G27</f>
        <v>16000</v>
      </c>
    </row>
    <row r="29" spans="1:7">
      <c r="A29" s="13" t="s">
        <v>179</v>
      </c>
      <c r="B29" s="3" t="s">
        <v>180</v>
      </c>
      <c r="C29" s="14">
        <v>15000</v>
      </c>
      <c r="E29" s="28"/>
      <c r="F29" s="3" t="s">
        <v>202</v>
      </c>
      <c r="G29" s="29">
        <f>G28/G19/G26</f>
        <v>533.333333333333</v>
      </c>
    </row>
    <row r="30" spans="1:7">
      <c r="A30" s="13"/>
      <c r="B30" s="16" t="s">
        <v>209</v>
      </c>
      <c r="C30" s="17">
        <v>0.8</v>
      </c>
      <c r="E30" s="28"/>
      <c r="F30" s="3" t="s">
        <v>203</v>
      </c>
      <c r="G30" s="22" t="s">
        <v>204</v>
      </c>
    </row>
    <row r="31" spans="1:7">
      <c r="A31" s="13"/>
      <c r="B31" s="3" t="s">
        <v>200</v>
      </c>
      <c r="C31" s="14">
        <f>C29*C30</f>
        <v>12000</v>
      </c>
      <c r="E31" s="28"/>
      <c r="F31" s="3" t="s">
        <v>205</v>
      </c>
      <c r="G31" s="20">
        <f>G2*G26*2*(G29/365/24)</f>
        <v>913.24200913242</v>
      </c>
    </row>
    <row r="32" ht="17.25" spans="1:7">
      <c r="A32" s="13"/>
      <c r="B32" s="3" t="s">
        <v>182</v>
      </c>
      <c r="C32" s="14">
        <v>6</v>
      </c>
      <c r="E32" s="33"/>
      <c r="F32" s="23" t="s">
        <v>210</v>
      </c>
      <c r="G32" s="34">
        <f>G31+G25</f>
        <v>1461.18721461187</v>
      </c>
    </row>
    <row r="33" spans="1:7">
      <c r="A33" s="13"/>
      <c r="B33" s="3" t="s">
        <v>187</v>
      </c>
      <c r="C33" s="14">
        <v>5</v>
      </c>
      <c r="E33" s="35" t="s">
        <v>211</v>
      </c>
      <c r="F33" s="36"/>
      <c r="G33" s="37"/>
    </row>
    <row r="34" spans="1:7">
      <c r="A34" s="13"/>
      <c r="B34" s="3" t="s">
        <v>189</v>
      </c>
      <c r="C34" s="14">
        <f>C31/C32/C33</f>
        <v>400</v>
      </c>
      <c r="E34" s="13" t="s">
        <v>179</v>
      </c>
      <c r="F34" s="3" t="s">
        <v>180</v>
      </c>
      <c r="G34" s="14">
        <v>15000</v>
      </c>
    </row>
    <row r="35" spans="1:7">
      <c r="A35" s="13"/>
      <c r="B35" s="3" t="s">
        <v>191</v>
      </c>
      <c r="C35" s="19">
        <f>C34/365/12</f>
        <v>0.091324200913242</v>
      </c>
      <c r="E35" s="13"/>
      <c r="F35" s="3" t="s">
        <v>182</v>
      </c>
      <c r="G35" s="14">
        <v>6</v>
      </c>
    </row>
    <row r="36" spans="1:7">
      <c r="A36" s="13"/>
      <c r="B36" s="3" t="s">
        <v>193</v>
      </c>
      <c r="C36" s="17">
        <v>0.4</v>
      </c>
      <c r="E36" s="13"/>
      <c r="F36" s="3" t="s">
        <v>196</v>
      </c>
      <c r="G36" s="14">
        <v>5</v>
      </c>
    </row>
    <row r="37" spans="1:7">
      <c r="A37" s="13"/>
      <c r="B37" s="3" t="s">
        <v>195</v>
      </c>
      <c r="C37" s="14">
        <v>50</v>
      </c>
      <c r="E37" s="13"/>
      <c r="F37" s="16" t="s">
        <v>212</v>
      </c>
      <c r="G37" s="14">
        <v>10</v>
      </c>
    </row>
    <row r="38" spans="1:7">
      <c r="A38" s="13"/>
      <c r="B38" s="3" t="s">
        <v>197</v>
      </c>
      <c r="C38" s="14">
        <v>2</v>
      </c>
      <c r="E38" s="13"/>
      <c r="F38" s="3" t="s">
        <v>203</v>
      </c>
      <c r="G38" s="22" t="s">
        <v>204</v>
      </c>
    </row>
    <row r="39" ht="17.25" spans="1:7">
      <c r="A39" s="13"/>
      <c r="B39" s="3" t="s">
        <v>199</v>
      </c>
      <c r="C39" s="21">
        <f>C33*C36*C37*C38*C35</f>
        <v>18.2648401826484</v>
      </c>
      <c r="E39" s="38"/>
      <c r="F39" s="23" t="s">
        <v>213</v>
      </c>
      <c r="G39" s="39">
        <f>G36*2*G2*G37/24</f>
        <v>6250</v>
      </c>
    </row>
    <row r="40" spans="1:3">
      <c r="A40" s="13"/>
      <c r="B40" s="3" t="s">
        <v>201</v>
      </c>
      <c r="C40" s="20">
        <f>C39*C28</f>
        <v>36.5296803652968</v>
      </c>
    </row>
    <row r="41" spans="1:3">
      <c r="A41" s="13" t="s">
        <v>177</v>
      </c>
      <c r="B41" s="3" t="s">
        <v>180</v>
      </c>
      <c r="C41" s="14">
        <v>80000</v>
      </c>
    </row>
    <row r="42" ht="17.25" spans="1:3">
      <c r="A42" s="13"/>
      <c r="B42" s="16" t="s">
        <v>209</v>
      </c>
      <c r="C42" s="17">
        <v>0.2</v>
      </c>
    </row>
    <row r="43" ht="18" spans="1:7">
      <c r="A43" s="13"/>
      <c r="B43" s="3" t="s">
        <v>200</v>
      </c>
      <c r="C43" s="14">
        <f>C41*C42</f>
        <v>16000</v>
      </c>
      <c r="E43" s="7" t="s">
        <v>214</v>
      </c>
      <c r="F43" s="8"/>
      <c r="G43" s="9"/>
    </row>
    <row r="44" spans="1:7">
      <c r="A44" s="13"/>
      <c r="B44" s="3" t="s">
        <v>182</v>
      </c>
      <c r="C44" s="14">
        <v>6</v>
      </c>
      <c r="E44" s="10" t="s">
        <v>215</v>
      </c>
      <c r="F44" s="11"/>
      <c r="G44" s="12">
        <v>0.7</v>
      </c>
    </row>
    <row r="45" spans="1:7">
      <c r="A45" s="13"/>
      <c r="B45" s="3" t="s">
        <v>187</v>
      </c>
      <c r="C45" s="14">
        <v>5</v>
      </c>
      <c r="E45" s="15" t="s">
        <v>179</v>
      </c>
      <c r="F45" s="3" t="s">
        <v>216</v>
      </c>
      <c r="G45" s="14">
        <v>80</v>
      </c>
    </row>
    <row r="46" spans="1:7">
      <c r="A46" s="13"/>
      <c r="B46" s="3" t="s">
        <v>189</v>
      </c>
      <c r="C46" s="29">
        <f>C43/C44/C45</f>
        <v>533.333333333333</v>
      </c>
      <c r="E46" s="18"/>
      <c r="F46" s="3" t="s">
        <v>217</v>
      </c>
      <c r="G46" s="17">
        <v>0.5</v>
      </c>
    </row>
    <row r="47" spans="1:7">
      <c r="A47" s="13"/>
      <c r="B47" s="3" t="s">
        <v>191</v>
      </c>
      <c r="C47" s="19">
        <f>C46/365/12</f>
        <v>0.121765601217656</v>
      </c>
      <c r="E47" s="18"/>
      <c r="F47" s="3" t="s">
        <v>218</v>
      </c>
      <c r="G47" s="20">
        <f>365*5/7</f>
        <v>260.714285714286</v>
      </c>
    </row>
    <row r="48" ht="17.25" spans="1:7">
      <c r="A48" s="13"/>
      <c r="B48" s="3" t="s">
        <v>193</v>
      </c>
      <c r="C48" s="17">
        <v>0.4</v>
      </c>
      <c r="E48" s="40"/>
      <c r="F48" s="41" t="s">
        <v>219</v>
      </c>
      <c r="G48" s="42">
        <f>G46*G45*G44*G47</f>
        <v>7300</v>
      </c>
    </row>
    <row r="49" spans="1:3">
      <c r="A49" s="13"/>
      <c r="B49" s="3" t="s">
        <v>195</v>
      </c>
      <c r="C49" s="14">
        <v>50</v>
      </c>
    </row>
    <row r="50" spans="1:3">
      <c r="A50" s="13"/>
      <c r="B50" s="3" t="s">
        <v>197</v>
      </c>
      <c r="C50" s="14">
        <v>2</v>
      </c>
    </row>
    <row r="51" spans="1:3">
      <c r="A51" s="13"/>
      <c r="B51" s="3" t="s">
        <v>199</v>
      </c>
      <c r="C51" s="21">
        <f>C45*C48*C49*C50*C47</f>
        <v>24.3531202435312</v>
      </c>
    </row>
    <row r="52" spans="1:3">
      <c r="A52" s="13"/>
      <c r="B52" s="3" t="s">
        <v>201</v>
      </c>
      <c r="C52" s="20">
        <f>C51*C28</f>
        <v>48.7062404870624</v>
      </c>
    </row>
    <row r="53" spans="1:3">
      <c r="A53" s="43" t="s">
        <v>220</v>
      </c>
      <c r="B53" s="44" t="s">
        <v>221</v>
      </c>
      <c r="C53" s="45">
        <f>C40+C14</f>
        <v>42.5228310502283</v>
      </c>
    </row>
    <row r="54" spans="1:3">
      <c r="A54" s="46"/>
      <c r="B54" s="23" t="s">
        <v>222</v>
      </c>
      <c r="C54" s="34">
        <f>C52+C26</f>
        <v>176.560121765601</v>
      </c>
    </row>
  </sheetData>
  <mergeCells count="21">
    <mergeCell ref="A1:C1"/>
    <mergeCell ref="E1:G1"/>
    <mergeCell ref="I1:K1"/>
    <mergeCell ref="A2:B2"/>
    <mergeCell ref="E2:F2"/>
    <mergeCell ref="A27:C27"/>
    <mergeCell ref="A28:B28"/>
    <mergeCell ref="E33:G33"/>
    <mergeCell ref="E43:G43"/>
    <mergeCell ref="E44:F44"/>
    <mergeCell ref="A3:A14"/>
    <mergeCell ref="A15:A26"/>
    <mergeCell ref="A29:A40"/>
    <mergeCell ref="A41:A52"/>
    <mergeCell ref="A53:A54"/>
    <mergeCell ref="E3:E17"/>
    <mergeCell ref="E18:E32"/>
    <mergeCell ref="E34:E39"/>
    <mergeCell ref="E45:E48"/>
    <mergeCell ref="I2:I4"/>
    <mergeCell ref="I5:I8"/>
  </mergeCells>
  <pageMargins left="0.75" right="0.75" top="1" bottom="1" header="0.5" footer="0.5"/>
  <headerFooter alignWithMargins="0">
    <oddHeader>&amp;L&amp;G&amp;C&amp;F&amp;R文档密级</oddHeader>
    <oddFooter>&amp;L&amp;D&amp;C华为机密，未经许可不得扩散&amp;R第&amp;P页，共&amp;N页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E4" sqref="E4"/>
    </sheetView>
  </sheetViews>
  <sheetFormatPr defaultColWidth="10" defaultRowHeight="13.5" outlineLevelCol="3"/>
  <cols>
    <col min="1" max="1" width="23.625" customWidth="1"/>
    <col min="2" max="2" width="16.5" customWidth="1"/>
    <col min="3" max="3" width="35.75" customWidth="1"/>
    <col min="4" max="4" width="33.75" customWidth="1"/>
  </cols>
  <sheetData>
    <row r="1" ht="22.5" spans="1:4">
      <c r="A1" s="1" t="s">
        <v>174</v>
      </c>
      <c r="B1" s="1"/>
      <c r="C1" s="1"/>
      <c r="D1" s="1"/>
    </row>
    <row r="2" ht="33" spans="1:4">
      <c r="A2" s="2" t="s">
        <v>177</v>
      </c>
      <c r="B2" s="3" t="s">
        <v>223</v>
      </c>
      <c r="C2" s="4" t="s">
        <v>224</v>
      </c>
      <c r="D2" s="5">
        <v>0</v>
      </c>
    </row>
    <row r="3" ht="33" spans="1:4">
      <c r="A3" s="2"/>
      <c r="B3" s="3" t="s">
        <v>225</v>
      </c>
      <c r="C3" s="4" t="s">
        <v>226</v>
      </c>
      <c r="D3" s="5">
        <v>200</v>
      </c>
    </row>
    <row r="4" ht="66" spans="1:4">
      <c r="A4" s="2"/>
      <c r="B4" s="3" t="s">
        <v>227</v>
      </c>
      <c r="C4" s="4" t="s">
        <v>228</v>
      </c>
      <c r="D4" s="5">
        <v>200</v>
      </c>
    </row>
    <row r="5" ht="66" spans="1:4">
      <c r="A5" s="2"/>
      <c r="B5" s="3" t="s">
        <v>229</v>
      </c>
      <c r="C5" s="4" t="s">
        <v>228</v>
      </c>
      <c r="D5" s="5">
        <v>100</v>
      </c>
    </row>
    <row r="6" ht="33" spans="1:4">
      <c r="A6" s="2" t="s">
        <v>179</v>
      </c>
      <c r="B6" s="3" t="s">
        <v>223</v>
      </c>
      <c r="C6" s="4" t="s">
        <v>224</v>
      </c>
      <c r="D6" s="5">
        <v>0</v>
      </c>
    </row>
    <row r="7" ht="33" spans="1:4">
      <c r="A7" s="2"/>
      <c r="B7" s="3" t="s">
        <v>225</v>
      </c>
      <c r="C7" s="4" t="s">
        <v>226</v>
      </c>
      <c r="D7" s="5">
        <v>200</v>
      </c>
    </row>
    <row r="8" ht="66" spans="1:4">
      <c r="A8" s="2"/>
      <c r="B8" s="3" t="s">
        <v>227</v>
      </c>
      <c r="C8" s="4" t="s">
        <v>228</v>
      </c>
      <c r="D8" s="5">
        <v>100</v>
      </c>
    </row>
    <row r="9" ht="66" spans="1:4">
      <c r="A9" s="2"/>
      <c r="B9" s="3" t="s">
        <v>229</v>
      </c>
      <c r="C9" s="4" t="s">
        <v>228</v>
      </c>
      <c r="D9" s="5">
        <v>0</v>
      </c>
    </row>
  </sheetData>
  <mergeCells count="3">
    <mergeCell ref="A1:D1"/>
    <mergeCell ref="A2:A5"/>
    <mergeCell ref="A6:A9"/>
  </mergeCells>
  <pageMargins left="0.748031496062992" right="0.748031496062992" top="0.984251968503937" bottom="0.984251968503937" header="0.511811023622047" footer="0.511811023622047"/>
  <headerFooter alignWithMargins="0">
    <oddHeader>&amp;L&amp;G&amp;C&amp;F&amp;R文档密级</oddHeader>
    <oddFooter>&amp;L&amp;D&amp;C华为保密信息,未经授权禁止扩散&amp;R第&amp;P页，共&amp;N页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工程量清单</vt:lpstr>
      <vt:lpstr>左翼业务价值分析</vt:lpstr>
      <vt:lpstr>右翼业务详细分析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Wangzhiwu (Atwood)</dc:creator>
  <cp:lastModifiedBy>情非得已</cp:lastModifiedBy>
  <dcterms:created xsi:type="dcterms:W3CDTF">2003-11-10T11:59:00Z</dcterms:created>
  <dcterms:modified xsi:type="dcterms:W3CDTF">2025-06-09T09:22:21Z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2">
    <vt:lpwstr>oNeTSWQYm0V5/MXRxHPt5ydn4yE2/u
OQM/XRq8IseLeSeO9Eh/26gAvz5+qhierc1T8lvMZuPaU36C/9G9PuxqRsVgLFiPPxNFudRA
AGuFqScwKMQtVeOuWcxq2qiNRCNBrGLp0A0L1Uba+TxrBvw/TowZdC4rQ07UpqVflcfepn32
QtuRfZiZW20W7j/yyk5RsN1Kd44oVQTQuz4kuVKSNALeLaLc5hVkRqeL3TvVNn/</vt:lpwstr>
  </property>
  <property fmtid="{D5CDD505-2E9C-101B-9397-08002B2CF9AE}" pid="3" name="_ms_pID_7253433">
    <vt:lpwstr>OZ31sW5W4
1++nvbQyLnNmMOnfXeqLBhOdakc=</vt:lpwstr>
  </property>
  <property fmtid="{D5CDD505-2E9C-101B-9397-08002B2CF9AE}" pid="4" name="_2015_ms_pID_725343">
    <vt:lpwstr>(3)9Ifv2g0bCSAHbjqYVdSMMCBNcg+9LLCjFs5ptss326eMqC5ua4RQ8czx+91lE5ra6I+6vY/L
AyWARQYADzXFV0YvWHjR7Id4+qQ3rPmurmsl7bAkt+z2jipvoYgtS1Ac+RExLO9jXbkuM+xy
3kn2x3oQ9Sd3QmKH2RONiefqCi/YxQxO+DR5AQbf3qyroO/0M16MQZYw8t8ds3rOTM0ogHJx
RLZU28yyTjaGT9csLV</vt:lpwstr>
  </property>
  <property fmtid="{D5CDD505-2E9C-101B-9397-08002B2CF9AE}" pid="5" name="_ms_pID_7253431">
    <vt:lpwstr>D8O3VmwI+Z+PlISGjFExb4WrgeTq4XPkfm0hCre81xp56PEebhl
XYYXFD11XlLvvike5JRQtmqtTp4NshrAT8MsoZP7ICMzMUYFkHT930bCAaaAhcJX/MpzdKQQ
4Hyq5K+q74HwhApKetItk1FOE2x06JQRrdmUyTTBnHF0jbdXNYG1uTWPm9eJFNsKgN98Nr25
s3UqtHQxxlK3pQexaSvmzHwV41HRA6xXiARy3iGtqp</vt:lpwstr>
  </property>
  <property fmtid="{D5CDD505-2E9C-101B-9397-08002B2CF9AE}" pid="6" name="_2015_ms_pID_7253431">
    <vt:lpwstr>W1/EdXI3mtgG25s9/bD+6FKB8Qa0PNEu9C3iTodGgmBDM0XSv8TPjB
Z9LwXfunNdU1JoVy/dxLMistMRJRbdyDa7PmGx57ovkRxLky3w2Mqb6QW+gqvTfdYs/QaLmK
Y6TOVI+g1dRcQ5JcLOANUpASSVI6F9qME+VcREi6of5elCr734jYDJHH9Q9A+TfovzTnvTdi
nR8ac0xhc7DG36gBIE0+Aym7xfjZ9GDkJ7LH</vt:lpwstr>
  </property>
  <property fmtid="{D5CDD505-2E9C-101B-9397-08002B2CF9AE}" pid="7" name="_2015_ms_pID_7253432">
    <vt:lpwstr>mg==</vt:lpwstr>
  </property>
  <property fmtid="{D5CDD505-2E9C-101B-9397-08002B2CF9AE}" pid="8" name="_ms_pID_725343">
    <vt:lpwstr>(4)xPIfDBNaCWEZOWKcMvMSURa7P5aZGT3vW89ptnwqENwFKhOYoj/4c5iQfJiQsmIVUBY5A9tV
SpQXKoG3kDrHxbtwjjI2bTOdUwIkYr/W5/+ylhwSIPBkBSDq6AQyWQGUv+jLThg3nrFatU8D
RxtLhhYzX+BOVOjRyKSUGFoqvbhe2mN9kaXYBU4xRuexYD0ZYCcYqGJrDgubNmnPhNmEYf4a
+x3adntaFX6SA9Biln0bE</vt:lpwstr>
  </property>
  <property fmtid="{D5CDD505-2E9C-101B-9397-08002B2CF9AE}" pid="9" name="sflag">
    <vt:lpwstr>1692950081</vt:lpwstr>
  </property>
  <property fmtid="{D5CDD505-2E9C-101B-9397-08002B2CF9AE}" pid="10" name="ICV">
    <vt:lpwstr>2DC26CF87EFD40A580BC4CE0B32C6DBB_13</vt:lpwstr>
  </property>
  <property fmtid="{D5CDD505-2E9C-101B-9397-08002B2CF9AE}" pid="11" name="KSOProductBuildVer">
    <vt:lpwstr>2052-12.1.0.21171</vt:lpwstr>
  </property>
</Properties>
</file>