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武鸣九桥\武鸣区两江镇四联村桥1改建工程\Ⅺ施工组织计划\"/>
    </mc:Choice>
  </mc:AlternateContent>
  <bookViews>
    <workbookView xWindow="120" yWindow="30" windowWidth="15165" windowHeight="11760"/>
  </bookViews>
  <sheets>
    <sheet name="11-2-1" sheetId="1" r:id="rId1"/>
    <sheet name="11-2-2" sheetId="5" r:id="rId2"/>
    <sheet name="Sheet3" sheetId="3" r:id="rId3"/>
  </sheets>
  <definedNames>
    <definedName name="_xlnm.Print_Area" localSheetId="0">'11-2-1'!$A$1:$T$25</definedName>
    <definedName name="_xlnm.Print_Area" localSheetId="1">'11-2-2'!$A$1:$P$25</definedName>
  </definedNames>
  <calcPr calcId="162913"/>
</workbook>
</file>

<file path=xl/calcChain.xml><?xml version="1.0" encoding="utf-8"?>
<calcChain xmlns="http://schemas.openxmlformats.org/spreadsheetml/2006/main">
  <c r="I8" i="1" l="1"/>
  <c r="K8" i="1" l="1"/>
  <c r="H8" i="1" l="1"/>
  <c r="L9" i="5" l="1"/>
  <c r="K9" i="5"/>
  <c r="J9" i="5"/>
  <c r="I9" i="5"/>
  <c r="H9" i="5"/>
  <c r="G9" i="5"/>
  <c r="F9" i="5"/>
  <c r="E9" i="5"/>
  <c r="E6" i="1"/>
  <c r="F6" i="1" l="1"/>
  <c r="A2" i="5" l="1"/>
  <c r="A9" i="5"/>
  <c r="B9" i="5"/>
  <c r="B8" i="5"/>
  <c r="A8" i="5"/>
  <c r="B7" i="5"/>
  <c r="A7" i="5"/>
  <c r="A6" i="5"/>
  <c r="B6" i="5"/>
  <c r="C8" i="5" l="1"/>
  <c r="C6" i="5"/>
  <c r="L23" i="5" l="1"/>
  <c r="K23" i="5"/>
  <c r="J23" i="5"/>
  <c r="I23" i="5"/>
  <c r="E23" i="5"/>
  <c r="H23" i="5"/>
  <c r="G23" i="5"/>
  <c r="N23" i="5"/>
  <c r="M23" i="5"/>
  <c r="F23" i="5"/>
  <c r="O23" i="5"/>
  <c r="H23" i="1"/>
  <c r="I23" i="1"/>
  <c r="J23" i="1"/>
  <c r="G23" i="1"/>
  <c r="R6" i="1"/>
  <c r="K23" i="1" l="1"/>
  <c r="F23" i="1"/>
  <c r="L23" i="1"/>
  <c r="M23" i="1"/>
  <c r="N23" i="1"/>
  <c r="O23" i="1"/>
  <c r="P23" i="1"/>
  <c r="Q23" i="1"/>
  <c r="S23" i="1"/>
  <c r="E23" i="1"/>
  <c r="R23" i="1" l="1"/>
</calcChain>
</file>

<file path=xl/sharedStrings.xml><?xml version="1.0" encoding="utf-8"?>
<sst xmlns="http://schemas.openxmlformats.org/spreadsheetml/2006/main" count="81" uniqueCount="78">
  <si>
    <t>临时用地（亩）</t>
  </si>
  <si>
    <t>合计</t>
    <phoneticPr fontId="1" type="noConversion"/>
  </si>
  <si>
    <r>
      <rPr>
        <sz val="11"/>
        <rFont val="宋体"/>
        <family val="3"/>
        <charset val="134"/>
      </rPr>
      <t>施工用电</t>
    </r>
    <phoneticPr fontId="1" type="noConversion"/>
  </si>
  <si>
    <t>编制：</t>
    <phoneticPr fontId="1" type="noConversion"/>
  </si>
  <si>
    <t>复核：</t>
    <phoneticPr fontId="1" type="noConversion"/>
  </si>
  <si>
    <r>
      <rPr>
        <sz val="11"/>
        <rFont val="宋体"/>
        <family val="3"/>
        <charset val="134"/>
      </rPr>
      <t>施工路段临时交通标志及安全设施</t>
    </r>
    <phoneticPr fontId="1" type="noConversion"/>
  </si>
  <si>
    <t>临时工程一览表</t>
    <phoneticPr fontId="1" type="noConversion"/>
  </si>
  <si>
    <r>
      <t>S</t>
    </r>
    <r>
      <rPr>
        <sz val="12"/>
        <rFont val="宋体"/>
        <family val="3"/>
        <charset val="134"/>
      </rPr>
      <t>Ⅺ</t>
    </r>
    <r>
      <rPr>
        <sz val="12"/>
        <rFont val="Times New Roman"/>
        <family val="1"/>
      </rPr>
      <t>-2</t>
    </r>
    <phoneticPr fontId="1" type="noConversion"/>
  </si>
  <si>
    <r>
      <rPr>
        <sz val="12"/>
        <rFont val="宋体"/>
        <family val="3"/>
        <charset val="134"/>
      </rPr>
      <t>续页一</t>
    </r>
    <phoneticPr fontId="1" type="noConversion"/>
  </si>
  <si>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r>
      <rPr>
        <sz val="12"/>
        <rFont val="Times New Roman"/>
        <family val="1"/>
      </rPr>
      <t xml:space="preserve">    </t>
    </r>
    <r>
      <rPr>
        <sz val="12"/>
        <rFont val="宋体"/>
        <family val="3"/>
        <charset val="134"/>
      </rPr>
      <t>共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phoneticPr fontId="1" type="noConversion"/>
  </si>
  <si>
    <t>工程项目及数量</t>
    <phoneticPr fontId="1" type="noConversion"/>
  </si>
  <si>
    <t>序号</t>
    <phoneticPr fontId="1" type="noConversion"/>
  </si>
  <si>
    <t>工  程  名  称</t>
    <phoneticPr fontId="1" type="noConversion"/>
  </si>
  <si>
    <t>位置地点</t>
    <phoneticPr fontId="1" type="noConversion"/>
  </si>
  <si>
    <t>工程说明</t>
    <phoneticPr fontId="1" type="noConversion"/>
  </si>
  <si>
    <t>施工围挡</t>
    <phoneticPr fontId="1" type="noConversion"/>
  </si>
  <si>
    <t>活动路栏</t>
    <phoneticPr fontId="1" type="noConversion"/>
  </si>
  <si>
    <t>交通锥</t>
    <phoneticPr fontId="1" type="noConversion"/>
  </si>
  <si>
    <t>施工警告灯</t>
    <phoneticPr fontId="1" type="noConversion"/>
  </si>
  <si>
    <t>施工标志</t>
    <phoneticPr fontId="1" type="noConversion"/>
  </si>
  <si>
    <t>改道标志</t>
    <phoneticPr fontId="1" type="noConversion"/>
  </si>
  <si>
    <t>限速标志</t>
    <phoneticPr fontId="1" type="noConversion"/>
  </si>
  <si>
    <t>指示标志</t>
    <phoneticPr fontId="1" type="noConversion"/>
  </si>
  <si>
    <r>
      <rPr>
        <sz val="11"/>
        <rFont val="宋体"/>
        <family val="3"/>
        <charset val="134"/>
      </rPr>
      <t>改道通告</t>
    </r>
    <phoneticPr fontId="1" type="noConversion"/>
  </si>
  <si>
    <t>备注</t>
    <phoneticPr fontId="1" type="noConversion"/>
  </si>
  <si>
    <t>或桩号</t>
    <phoneticPr fontId="1" type="noConversion"/>
  </si>
  <si>
    <r>
      <rPr>
        <sz val="11"/>
        <rFont val="宋体"/>
        <family val="3"/>
        <charset val="134"/>
      </rPr>
      <t>（高</t>
    </r>
    <r>
      <rPr>
        <sz val="11"/>
        <rFont val="Times New Roman"/>
        <family val="1"/>
      </rPr>
      <t>2m</t>
    </r>
    <r>
      <rPr>
        <sz val="11"/>
        <rFont val="宋体"/>
        <family val="3"/>
        <charset val="134"/>
      </rPr>
      <t>）（</t>
    </r>
    <r>
      <rPr>
        <sz val="11"/>
        <rFont val="Times New Roman"/>
        <family val="1"/>
      </rPr>
      <t>m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</si>
  <si>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rFont val="宋体"/>
        <family val="3"/>
        <charset val="134"/>
      </rPr>
      <t>（长</t>
    </r>
    <r>
      <rPr>
        <sz val="11"/>
        <rFont val="Times New Roman"/>
        <family val="1"/>
      </rPr>
      <t>2.5×</t>
    </r>
    <r>
      <rPr>
        <sz val="11"/>
        <rFont val="宋体"/>
        <family val="3"/>
        <charset val="134"/>
      </rPr>
      <t>高</t>
    </r>
    <r>
      <rPr>
        <sz val="11"/>
        <rFont val="Times New Roman"/>
        <family val="1"/>
      </rPr>
      <t>1m</t>
    </r>
    <r>
      <rPr>
        <sz val="11"/>
        <rFont val="宋体"/>
        <family val="3"/>
        <charset val="134"/>
      </rPr>
      <t>）（</t>
    </r>
    <r>
      <rPr>
        <sz val="11"/>
        <rFont val="Times New Roman"/>
        <family val="1"/>
      </rPr>
      <t>m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</si>
  <si>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rFont val="宋体"/>
        <family val="3"/>
        <charset val="134"/>
      </rPr>
      <t>（高</t>
    </r>
    <r>
      <rPr>
        <sz val="11"/>
        <rFont val="Times New Roman"/>
        <family val="1"/>
      </rPr>
      <t>0.9m</t>
    </r>
    <r>
      <rPr>
        <sz val="11"/>
        <rFont val="宋体"/>
        <family val="3"/>
        <charset val="134"/>
      </rPr>
      <t>）（个）</t>
    </r>
    <phoneticPr fontId="1" type="noConversion"/>
  </si>
  <si>
    <t>（黄色、红色）（个）</t>
    <phoneticPr fontId="1" type="noConversion"/>
  </si>
  <si>
    <t>（块）</t>
    <phoneticPr fontId="1" type="noConversion"/>
  </si>
  <si>
    <r>
      <rPr>
        <sz val="10"/>
        <rFont val="宋体"/>
        <family val="3"/>
        <charset val="134"/>
      </rPr>
      <t>双柱式标志牌</t>
    </r>
    <r>
      <rPr>
        <sz val="10"/>
        <rFont val="Times New Roman"/>
        <family val="1"/>
      </rPr>
      <t>(240x200cm)</t>
    </r>
    <r>
      <rPr>
        <sz val="11"/>
        <rFont val="宋体"/>
        <family val="3"/>
        <charset val="134"/>
      </rPr>
      <t>（块）</t>
    </r>
    <phoneticPr fontId="1" type="noConversion"/>
  </si>
  <si>
    <r>
      <rPr>
        <sz val="10"/>
        <rFont val="宋体"/>
        <family val="3"/>
        <charset val="134"/>
      </rPr>
      <t>活动路栏用于作业区与外界联系范围；交通锥按间距</t>
    </r>
    <r>
      <rPr>
        <sz val="10"/>
        <rFont val="Times New Roman"/>
        <family val="1"/>
      </rPr>
      <t>2m</t>
    </r>
    <r>
      <rPr>
        <sz val="10"/>
        <rFont val="宋体"/>
        <family val="3"/>
        <charset val="134"/>
      </rPr>
      <t>布设；警告灯黄色、红色各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个</t>
    </r>
    <phoneticPr fontId="1" type="noConversion"/>
  </si>
  <si>
    <t>合计</t>
    <phoneticPr fontId="1" type="noConversion"/>
  </si>
  <si>
    <r>
      <rPr>
        <sz val="10"/>
        <rFont val="宋体"/>
        <family val="3"/>
        <charset val="134"/>
      </rPr>
      <t>路基宽</t>
    </r>
    <r>
      <rPr>
        <sz val="10"/>
        <rFont val="Times New Roman"/>
        <family val="1"/>
      </rPr>
      <t>4.5m</t>
    </r>
    <r>
      <rPr>
        <sz val="10"/>
        <rFont val="宋体"/>
        <family val="3"/>
        <charset val="134"/>
      </rPr>
      <t>，路面宽</t>
    </r>
    <r>
      <rPr>
        <sz val="10"/>
        <rFont val="Times New Roman"/>
        <family val="1"/>
      </rPr>
      <t>3.5m</t>
    </r>
    <r>
      <rPr>
        <sz val="10"/>
        <rFont val="宋体"/>
        <family val="3"/>
        <charset val="134"/>
      </rPr>
      <t>，路面厚</t>
    </r>
    <r>
      <rPr>
        <sz val="10"/>
        <rFont val="Times New Roman"/>
        <family val="1"/>
      </rPr>
      <t>15cm</t>
    </r>
    <r>
      <rPr>
        <sz val="10"/>
        <rFont val="宋体"/>
        <family val="3"/>
        <charset val="134"/>
      </rPr>
      <t>，按原数量拆除及运弃，运距</t>
    </r>
    <r>
      <rPr>
        <sz val="10"/>
        <rFont val="Times New Roman"/>
        <family val="1"/>
      </rPr>
      <t>5km</t>
    </r>
    <r>
      <rPr>
        <sz val="10"/>
        <rFont val="宋体"/>
        <family val="3"/>
        <charset val="134"/>
      </rPr>
      <t>。工期按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个月计。</t>
    </r>
    <phoneticPr fontId="1" type="noConversion"/>
  </si>
  <si>
    <t>临时工程一览表</t>
    <phoneticPr fontId="1" type="noConversion"/>
  </si>
  <si>
    <r>
      <t>S</t>
    </r>
    <r>
      <rPr>
        <sz val="12"/>
        <rFont val="宋体"/>
        <family val="3"/>
        <charset val="134"/>
      </rPr>
      <t>Ⅺ</t>
    </r>
    <r>
      <rPr>
        <sz val="12"/>
        <rFont val="Times New Roman"/>
        <family val="1"/>
      </rPr>
      <t>-2</t>
    </r>
    <phoneticPr fontId="1" type="noConversion"/>
  </si>
  <si>
    <r>
      <rPr>
        <sz val="12"/>
        <rFont val="宋体"/>
        <family val="3"/>
        <charset val="134"/>
      </rPr>
      <t>第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phoneticPr fontId="1" type="noConversion"/>
  </si>
  <si>
    <r>
      <rPr>
        <sz val="12"/>
        <rFont val="宋体"/>
        <family val="3"/>
        <charset val="134"/>
      </rPr>
      <t>共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页</t>
    </r>
    <phoneticPr fontId="1" type="noConversion"/>
  </si>
  <si>
    <t>工程项目及数量</t>
    <phoneticPr fontId="1" type="noConversion"/>
  </si>
  <si>
    <t>序号</t>
    <phoneticPr fontId="1" type="noConversion"/>
  </si>
  <si>
    <t>工  程  名  称</t>
    <phoneticPr fontId="1" type="noConversion"/>
  </si>
  <si>
    <t>位置地点</t>
    <phoneticPr fontId="1" type="noConversion"/>
  </si>
  <si>
    <t>工程说明</t>
    <phoneticPr fontId="1" type="noConversion"/>
  </si>
  <si>
    <t>平整场地</t>
    <phoneticPr fontId="1" type="noConversion"/>
  </si>
  <si>
    <t>场地硬化</t>
    <phoneticPr fontId="1" type="noConversion"/>
  </si>
  <si>
    <t>便道</t>
    <phoneticPr fontId="1" type="noConversion"/>
  </si>
  <si>
    <t>搭建临时</t>
    <phoneticPr fontId="1" type="noConversion"/>
  </si>
  <si>
    <r>
      <rPr>
        <sz val="11"/>
        <rFont val="宋体"/>
        <family val="3"/>
        <charset val="134"/>
      </rPr>
      <t>便道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桥</t>
    </r>
    <r>
      <rPr>
        <sz val="11"/>
        <rFont val="Times New Roman"/>
        <family val="1"/>
      </rPr>
      <t>)</t>
    </r>
    <phoneticPr fontId="1" type="noConversion"/>
  </si>
  <si>
    <t>拌和站</t>
    <phoneticPr fontId="1" type="noConversion"/>
  </si>
  <si>
    <t>架设临时</t>
    <phoneticPr fontId="1" type="noConversion"/>
  </si>
  <si>
    <t>轨道</t>
    <phoneticPr fontId="1" type="noConversion"/>
  </si>
  <si>
    <t>（m）</t>
    <phoneticPr fontId="1" type="noConversion"/>
  </si>
  <si>
    <t>备注</t>
    <phoneticPr fontId="1" type="noConversion"/>
  </si>
  <si>
    <t>或桩号</t>
    <phoneticPr fontId="1" type="noConversion"/>
  </si>
  <si>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m</t>
    </r>
    <r>
      <rPr>
        <vertAlign val="superscript"/>
        <sz val="11"/>
        <rFont val="Times New Roman"/>
        <family val="1"/>
      </rPr>
      <t>2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</si>
  <si>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rFont val="宋体"/>
        <family val="3"/>
        <charset val="134"/>
      </rPr>
      <t>现浇</t>
    </r>
    <r>
      <rPr>
        <sz val="11"/>
        <rFont val="Times New Roman"/>
        <family val="1"/>
      </rPr>
      <t>10cm</t>
    </r>
    <r>
      <rPr>
        <sz val="11"/>
        <rFont val="宋体"/>
        <family val="3"/>
        <charset val="134"/>
      </rPr>
      <t>厚</t>
    </r>
    <r>
      <rPr>
        <sz val="11"/>
        <rFont val="Times New Roman"/>
        <family val="1"/>
      </rPr>
      <t>C20</t>
    </r>
    <r>
      <rPr>
        <sz val="11"/>
        <rFont val="宋体"/>
        <family val="3"/>
        <charset val="134"/>
      </rPr>
      <t>砼（</t>
    </r>
    <r>
      <rPr>
        <sz val="11"/>
        <rFont val="Times New Roman"/>
        <family val="1"/>
      </rPr>
      <t>m</t>
    </r>
    <r>
      <rPr>
        <vertAlign val="superscript"/>
        <sz val="11"/>
        <rFont val="Times New Roman"/>
        <family val="1"/>
      </rPr>
      <t>2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</si>
  <si>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rFont val="宋体"/>
        <family val="3"/>
        <charset val="134"/>
      </rPr>
      <t>泥结碎石路面铺筑长度（</t>
    </r>
    <r>
      <rPr>
        <sz val="11"/>
        <rFont val="Times New Roman"/>
        <family val="1"/>
      </rPr>
      <t>km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</si>
  <si>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rFont val="宋体"/>
        <family val="3"/>
        <charset val="134"/>
      </rPr>
      <t>借土填方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按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米填高</t>
    </r>
    <r>
      <rPr>
        <sz val="11"/>
        <rFont val="Times New Roman"/>
        <family val="1"/>
      </rPr>
      <t>)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m</t>
    </r>
    <r>
      <rPr>
        <vertAlign val="superscript"/>
        <sz val="11"/>
        <rFont val="Times New Roman"/>
        <family val="1"/>
      </rPr>
      <t>3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</si>
  <si>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rFont val="宋体"/>
        <family val="3"/>
        <charset val="134"/>
      </rPr>
      <t>钢便桥（</t>
    </r>
    <r>
      <rPr>
        <sz val="11"/>
        <rFont val="Times New Roman"/>
        <family val="1"/>
      </rPr>
      <t>m/</t>
    </r>
    <r>
      <rPr>
        <sz val="11"/>
        <rFont val="宋体"/>
        <family val="3"/>
        <charset val="134"/>
      </rPr>
      <t>座）</t>
    </r>
    <phoneticPr fontId="1" type="noConversion"/>
  </si>
  <si>
    <r>
      <rPr>
        <sz val="11"/>
        <rFont val="宋体"/>
        <family val="3"/>
        <charset val="134"/>
      </rPr>
      <t>养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维</t>
    </r>
    <r>
      <rPr>
        <sz val="11"/>
        <rFont val="Times New Roman"/>
        <family val="1"/>
      </rPr>
      <t>)</t>
    </r>
    <r>
      <rPr>
        <sz val="11"/>
        <rFont val="宋体"/>
        <family val="3"/>
        <charset val="134"/>
      </rPr>
      <t>护</t>
    </r>
    <r>
      <rPr>
        <sz val="11"/>
        <rFont val="Times New Roman"/>
        <family val="1"/>
      </rPr>
      <t>(1km·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)</t>
    </r>
    <phoneticPr fontId="1" type="noConversion"/>
  </si>
  <si>
    <t>安拆（座）</t>
    <phoneticPr fontId="1" type="noConversion"/>
  </si>
  <si>
    <r>
      <rPr>
        <sz val="11"/>
        <rFont val="宋体"/>
        <family val="3"/>
        <charset val="134"/>
      </rPr>
      <t>电力设施（</t>
    </r>
    <r>
      <rPr>
        <sz val="11"/>
        <rFont val="Times New Roman"/>
        <family val="1"/>
      </rPr>
      <t>m</t>
    </r>
    <r>
      <rPr>
        <sz val="11"/>
        <rFont val="宋体"/>
        <family val="3"/>
        <charset val="134"/>
      </rPr>
      <t>）</t>
    </r>
    <phoneticPr fontId="1" type="noConversion"/>
  </si>
  <si>
    <t>路基上</t>
    <phoneticPr fontId="1" type="noConversion"/>
  </si>
  <si>
    <t>桥面上</t>
    <phoneticPr fontId="1" type="noConversion"/>
  </si>
  <si>
    <t>水田</t>
    <phoneticPr fontId="1" type="noConversion"/>
  </si>
  <si>
    <t>旱地</t>
    <phoneticPr fontId="1" type="noConversion"/>
  </si>
  <si>
    <t>荒地</t>
    <phoneticPr fontId="1" type="noConversion"/>
  </si>
  <si>
    <t>山地</t>
    <phoneticPr fontId="1" type="noConversion"/>
  </si>
  <si>
    <t>施工驻地、构件预制场</t>
    <phoneticPr fontId="1" type="noConversion"/>
  </si>
  <si>
    <r>
      <rPr>
        <sz val="10"/>
        <rFont val="宋体"/>
        <family val="3"/>
        <charset val="134"/>
      </rPr>
      <t>除用地外其余均包含在施工场地建设费内。</t>
    </r>
    <phoneticPr fontId="1" type="noConversion"/>
  </si>
  <si>
    <r>
      <rPr>
        <sz val="10"/>
        <rFont val="宋体"/>
        <family val="3"/>
        <charset val="134"/>
      </rPr>
      <t>由外部变压器接入施工场地。采用</t>
    </r>
    <r>
      <rPr>
        <sz val="10"/>
        <rFont val="Times New Roman"/>
        <family val="1"/>
      </rPr>
      <t>20mm</t>
    </r>
    <r>
      <rPr>
        <vertAlign val="superscript"/>
        <sz val="10"/>
        <rFont val="Times New Roman"/>
        <family val="1"/>
      </rPr>
      <t>2</t>
    </r>
    <r>
      <rPr>
        <sz val="10"/>
        <rFont val="宋体"/>
        <family val="3"/>
        <charset val="134"/>
      </rPr>
      <t>铜线绝缘电缆，满足</t>
    </r>
    <r>
      <rPr>
        <sz val="10"/>
        <rFont val="Times New Roman"/>
        <family val="1"/>
      </rPr>
      <t>380V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80A</t>
    </r>
    <r>
      <rPr>
        <sz val="10"/>
        <rFont val="宋体"/>
        <family val="3"/>
        <charset val="134"/>
      </rPr>
      <t>输入</t>
    </r>
    <phoneticPr fontId="1" type="noConversion"/>
  </si>
  <si>
    <r>
      <rPr>
        <sz val="11"/>
        <rFont val="宋体"/>
        <family val="3"/>
        <charset val="134"/>
      </rPr>
      <t>铺筑及拆除群众生活生产保通便道</t>
    </r>
    <phoneticPr fontId="1" type="noConversion"/>
  </si>
  <si>
    <r>
      <rPr>
        <sz val="10"/>
        <rFont val="宋体"/>
        <family val="3"/>
        <charset val="134"/>
      </rPr>
      <t>埋设涵管</t>
    </r>
    <r>
      <rPr>
        <sz val="10"/>
        <rFont val="Times New Roman"/>
        <family val="1"/>
      </rPr>
      <t>(D1.0m</t>
    </r>
    <r>
      <rPr>
        <sz val="10"/>
        <rFont val="宋体"/>
        <family val="3"/>
        <charset val="134"/>
      </rPr>
      <t>，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孔，单孔长</t>
    </r>
    <r>
      <rPr>
        <sz val="10"/>
        <rFont val="Times New Roman"/>
        <family val="1"/>
      </rPr>
      <t>10.5m)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m</t>
    </r>
    <r>
      <rPr>
        <sz val="10"/>
        <rFont val="宋体"/>
        <family val="3"/>
        <charset val="134"/>
      </rPr>
      <t>）</t>
    </r>
    <phoneticPr fontId="1" type="noConversion"/>
  </si>
  <si>
    <t>武鸣区两江镇四联村桥1改建工程</t>
    <phoneticPr fontId="1" type="noConversion"/>
  </si>
  <si>
    <r>
      <t>K1+085</t>
    </r>
    <r>
      <rPr>
        <sz val="11"/>
        <rFont val="宋体"/>
        <family val="3"/>
        <charset val="134"/>
      </rPr>
      <t>左侧</t>
    </r>
    <phoneticPr fontId="1" type="noConversion"/>
  </si>
  <si>
    <r>
      <t>K1+094~K1+117</t>
    </r>
    <r>
      <rPr>
        <sz val="11"/>
        <rFont val="宋体"/>
        <family val="3"/>
        <charset val="134"/>
      </rPr>
      <t>右侧</t>
    </r>
    <phoneticPr fontId="10" type="noConversion"/>
  </si>
  <si>
    <r>
      <rPr>
        <sz val="10"/>
        <rFont val="宋体"/>
        <family val="3"/>
        <charset val="134"/>
      </rPr>
      <t>便道长</t>
    </r>
    <r>
      <rPr>
        <sz val="10"/>
        <rFont val="Times New Roman"/>
        <family val="1"/>
      </rPr>
      <t>40</t>
    </r>
    <r>
      <rPr>
        <sz val="10"/>
        <rFont val="宋体"/>
        <family val="3"/>
        <charset val="134"/>
      </rPr>
      <t>米，跨河段长</t>
    </r>
    <r>
      <rPr>
        <sz val="10"/>
        <rFont val="Times New Roman"/>
        <family val="1"/>
      </rPr>
      <t>24</t>
    </r>
    <r>
      <rPr>
        <sz val="10"/>
        <rFont val="宋体"/>
        <family val="3"/>
        <charset val="134"/>
      </rPr>
      <t>米，按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米填土高，其余段长</t>
    </r>
    <r>
      <rPr>
        <sz val="10"/>
        <rFont val="Times New Roman"/>
        <family val="1"/>
      </rPr>
      <t>16</t>
    </r>
    <r>
      <rPr>
        <sz val="10"/>
        <rFont val="宋体"/>
        <family val="3"/>
        <charset val="134"/>
      </rPr>
      <t>米，按</t>
    </r>
    <r>
      <rPr>
        <sz val="10"/>
        <rFont val="Times New Roman"/>
        <family val="1"/>
      </rPr>
      <t>0.5</t>
    </r>
    <r>
      <rPr>
        <sz val="10"/>
        <rFont val="宋体"/>
        <family val="3"/>
        <charset val="134"/>
      </rPr>
      <t>米填土高。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</si>
</sst>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\K00\+000"/>
    <numFmt numFmtId="177" formatCode="0.0"/>
    <numFmt numFmtId="178" formatCode="0/0"/>
    <numFmt numFmtId="179" formatCode="0.00_ "/>
    <numFmt numFmtId="180" formatCode="0_ "/>
  </numFmts>
  <fonts count="12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u/>
      <sz val="20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vertAlign val="superscript"/>
      <sz val="1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77" fontId="4" fillId="0" borderId="19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178" fontId="4" fillId="0" borderId="19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79" fontId="4" fillId="0" borderId="1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79" fontId="4" fillId="0" borderId="25" xfId="0" applyNumberFormat="1" applyFont="1" applyBorder="1" applyAlignment="1">
      <alignment horizontal="center" vertical="center"/>
    </xf>
    <xf numFmtId="0" fontId="4" fillId="0" borderId="19" xfId="0" quotePrefix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 wrapText="1"/>
    </xf>
    <xf numFmtId="176" fontId="4" fillId="0" borderId="1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80" fontId="4" fillId="0" borderId="25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2" xfId="0" applyFont="1" applyBorder="1" applyAlignment="1">
      <alignment vertical="center" wrapText="1"/>
    </xf>
    <xf numFmtId="180" fontId="4" fillId="0" borderId="19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23</xdr:row>
      <xdr:rowOff>56029</xdr:rowOff>
    </xdr:from>
    <xdr:to>
      <xdr:col>6</xdr:col>
      <xdr:colOff>178111</xdr:colOff>
      <xdr:row>24</xdr:row>
      <xdr:rowOff>114300</xdr:rowOff>
    </xdr:to>
    <xdr:pic>
      <xdr:nvPicPr>
        <xdr:cNvPr id="6" name="图片 3" descr="C:\Users\Administrator\Documents\Tencent Files\19654024\nt_qq\nt_data\Pic\2024-12\Ori\f31ec1c04e557099a90ddb9d6b772148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7088" y="8169088"/>
          <a:ext cx="839258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136089</xdr:colOff>
      <xdr:row>23</xdr:row>
      <xdr:rowOff>75079</xdr:rowOff>
    </xdr:from>
    <xdr:to>
      <xdr:col>15</xdr:col>
      <xdr:colOff>430741</xdr:colOff>
      <xdr:row>24</xdr:row>
      <xdr:rowOff>133350</xdr:rowOff>
    </xdr:to>
    <xdr:pic>
      <xdr:nvPicPr>
        <xdr:cNvPr id="7" name="图片 4" descr="C:\Users\Administrator\Documents\Tencent Files\19654024\nt_qq\nt_data\Pic\2024-12\Ori\cfd7847a5a987c8c502b3109f861780e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8971" y="8188138"/>
          <a:ext cx="877358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view="pageBreakPreview" zoomScale="85" zoomScaleSheetLayoutView="85" workbookViewId="0">
      <selection sqref="A1:T1"/>
    </sheetView>
  </sheetViews>
  <sheetFormatPr defaultRowHeight="15.75" x14ac:dyDescent="0.25"/>
  <cols>
    <col min="1" max="1" width="4.625" style="1" customWidth="1"/>
    <col min="2" max="3" width="12.625" style="1" customWidth="1"/>
    <col min="4" max="6" width="8.625" style="1" customWidth="1"/>
    <col min="7" max="7" width="9.625" style="1" customWidth="1"/>
    <col min="8" max="8" width="11.625" style="1" customWidth="1"/>
    <col min="9" max="9" width="12.625" style="1" customWidth="1"/>
    <col min="10" max="13" width="8.625" style="1" customWidth="1"/>
    <col min="14" max="15" width="7.625" style="1" customWidth="1"/>
    <col min="16" max="16" width="6.625" style="1" customWidth="1"/>
    <col min="17" max="19" width="7.625" style="1" customWidth="1"/>
    <col min="20" max="20" width="12.625" style="1" customWidth="1"/>
    <col min="21" max="16384" width="9" style="1"/>
  </cols>
  <sheetData>
    <row r="1" spans="1:20" ht="30" customHeight="1" x14ac:dyDescent="0.35">
      <c r="A1" s="65" t="s">
        <v>35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2" spans="1:20" ht="24.95" customHeight="1" thickBot="1" x14ac:dyDescent="0.3">
      <c r="A2" s="64" t="s">
        <v>74</v>
      </c>
      <c r="B2" s="2"/>
      <c r="C2" s="2"/>
      <c r="P2" s="55" t="s">
        <v>36</v>
      </c>
      <c r="Q2" s="4"/>
      <c r="R2" s="5"/>
      <c r="S2" s="5" t="s">
        <v>37</v>
      </c>
      <c r="T2" s="2" t="s">
        <v>38</v>
      </c>
    </row>
    <row r="3" spans="1:20" s="14" customFormat="1" ht="24.95" customHeight="1" x14ac:dyDescent="0.25">
      <c r="A3" s="6"/>
      <c r="B3" s="7"/>
      <c r="C3" s="7"/>
      <c r="D3" s="7"/>
      <c r="E3" s="8"/>
      <c r="F3" s="11"/>
      <c r="G3" s="11"/>
      <c r="H3" s="11"/>
      <c r="I3" s="11"/>
      <c r="J3" s="9"/>
      <c r="K3" s="9"/>
      <c r="L3" s="49" t="s">
        <v>39</v>
      </c>
      <c r="M3" s="9"/>
      <c r="N3" s="10"/>
      <c r="O3" s="11"/>
      <c r="P3" s="9"/>
      <c r="Q3" s="9"/>
      <c r="R3" s="9"/>
      <c r="S3" s="12"/>
      <c r="T3" s="13"/>
    </row>
    <row r="4" spans="1:20" s="14" customFormat="1" ht="24.95" customHeight="1" x14ac:dyDescent="0.25">
      <c r="A4" s="15" t="s">
        <v>40</v>
      </c>
      <c r="B4" s="16" t="s">
        <v>41</v>
      </c>
      <c r="C4" s="16" t="s">
        <v>42</v>
      </c>
      <c r="D4" s="16" t="s">
        <v>43</v>
      </c>
      <c r="E4" s="17" t="s">
        <v>44</v>
      </c>
      <c r="F4" s="17" t="s">
        <v>45</v>
      </c>
      <c r="G4" s="39"/>
      <c r="H4" s="40" t="s">
        <v>46</v>
      </c>
      <c r="I4" s="41"/>
      <c r="J4" s="53" t="s">
        <v>47</v>
      </c>
      <c r="K4" s="54" t="s">
        <v>48</v>
      </c>
      <c r="L4" s="17" t="s">
        <v>49</v>
      </c>
      <c r="M4" s="17" t="s">
        <v>50</v>
      </c>
      <c r="N4" s="18" t="s">
        <v>51</v>
      </c>
      <c r="O4" s="19" t="s">
        <v>52</v>
      </c>
      <c r="P4" s="20"/>
      <c r="Q4" s="20" t="s">
        <v>0</v>
      </c>
      <c r="R4" s="20"/>
      <c r="S4" s="21"/>
      <c r="T4" s="22" t="s">
        <v>53</v>
      </c>
    </row>
    <row r="5" spans="1:20" s="14" customFormat="1" ht="50.1" customHeight="1" x14ac:dyDescent="0.25">
      <c r="A5" s="23"/>
      <c r="B5" s="24"/>
      <c r="C5" s="25" t="s">
        <v>54</v>
      </c>
      <c r="D5" s="24"/>
      <c r="E5" s="25" t="s">
        <v>55</v>
      </c>
      <c r="F5" s="42" t="s">
        <v>56</v>
      </c>
      <c r="G5" s="42" t="s">
        <v>57</v>
      </c>
      <c r="H5" s="43" t="s">
        <v>73</v>
      </c>
      <c r="I5" s="42" t="s">
        <v>58</v>
      </c>
      <c r="J5" s="42" t="s">
        <v>59</v>
      </c>
      <c r="K5" s="42" t="s">
        <v>60</v>
      </c>
      <c r="L5" s="42" t="s">
        <v>61</v>
      </c>
      <c r="M5" s="42" t="s">
        <v>62</v>
      </c>
      <c r="N5" s="25" t="s">
        <v>63</v>
      </c>
      <c r="O5" s="25" t="s">
        <v>64</v>
      </c>
      <c r="P5" s="26" t="s">
        <v>65</v>
      </c>
      <c r="Q5" s="26" t="s">
        <v>66</v>
      </c>
      <c r="R5" s="26" t="s">
        <v>67</v>
      </c>
      <c r="S5" s="26" t="s">
        <v>68</v>
      </c>
      <c r="T5" s="27"/>
    </row>
    <row r="6" spans="1:20" s="14" customFormat="1" ht="39.950000000000003" customHeight="1" x14ac:dyDescent="0.25">
      <c r="A6" s="28">
        <v>1</v>
      </c>
      <c r="B6" s="50" t="s">
        <v>69</v>
      </c>
      <c r="C6" s="48" t="s">
        <v>75</v>
      </c>
      <c r="D6" s="26"/>
      <c r="E6" s="26">
        <f>15*10</f>
        <v>150</v>
      </c>
      <c r="F6" s="26">
        <f>E6/2</f>
        <v>75</v>
      </c>
      <c r="G6" s="26"/>
      <c r="H6" s="26"/>
      <c r="I6" s="26"/>
      <c r="J6" s="26"/>
      <c r="K6" s="26"/>
      <c r="L6" s="26"/>
      <c r="M6" s="26">
        <v>100</v>
      </c>
      <c r="N6" s="26"/>
      <c r="O6" s="26"/>
      <c r="P6" s="26"/>
      <c r="Q6" s="26"/>
      <c r="R6" s="38">
        <f>E6/667</f>
        <v>0.22488755622188905</v>
      </c>
      <c r="S6" s="26"/>
      <c r="T6" s="61" t="s">
        <v>70</v>
      </c>
    </row>
    <row r="7" spans="1:20" s="14" customFormat="1" ht="65.099999999999994" customHeight="1" x14ac:dyDescent="0.25">
      <c r="A7" s="28">
        <v>2</v>
      </c>
      <c r="B7" s="50" t="s">
        <v>2</v>
      </c>
      <c r="C7" s="48"/>
      <c r="D7" s="26"/>
      <c r="E7" s="26"/>
      <c r="F7" s="26"/>
      <c r="G7" s="26"/>
      <c r="H7" s="26"/>
      <c r="I7" s="26"/>
      <c r="J7" s="26"/>
      <c r="K7" s="26"/>
      <c r="L7" s="26"/>
      <c r="M7" s="26">
        <v>800</v>
      </c>
      <c r="N7" s="26"/>
      <c r="O7" s="26"/>
      <c r="P7" s="26"/>
      <c r="Q7" s="26"/>
      <c r="R7" s="38"/>
      <c r="S7" s="26"/>
      <c r="T7" s="61" t="s">
        <v>71</v>
      </c>
    </row>
    <row r="8" spans="1:20" s="14" customFormat="1" ht="65.099999999999994" customHeight="1" x14ac:dyDescent="0.25">
      <c r="A8" s="28">
        <v>3</v>
      </c>
      <c r="B8" s="50" t="s">
        <v>72</v>
      </c>
      <c r="C8" s="46" t="s">
        <v>76</v>
      </c>
      <c r="D8" s="26"/>
      <c r="E8" s="26"/>
      <c r="F8" s="26"/>
      <c r="G8" s="26">
        <v>0.04</v>
      </c>
      <c r="H8" s="26">
        <f>(4.5+2*1.5*2)*2</f>
        <v>21</v>
      </c>
      <c r="I8" s="62">
        <f>(0.5*(4.5+4.5+2*1.5*2)*2*24+0.5*(4.5+4.5+0.5*1.5*2)*0.5*16)*1.05</f>
        <v>422.1</v>
      </c>
      <c r="J8" s="26"/>
      <c r="K8" s="26">
        <f>(G8+J8)*5</f>
        <v>0.2</v>
      </c>
      <c r="L8" s="26"/>
      <c r="M8" s="26"/>
      <c r="N8" s="26"/>
      <c r="O8" s="26"/>
      <c r="P8" s="31"/>
      <c r="Q8" s="26"/>
      <c r="R8" s="26"/>
      <c r="S8" s="26"/>
      <c r="T8" s="47" t="s">
        <v>77</v>
      </c>
    </row>
    <row r="9" spans="1:20" s="14" customFormat="1" ht="45" customHeight="1" x14ac:dyDescent="0.25">
      <c r="A9" s="28">
        <v>4</v>
      </c>
      <c r="B9" s="50" t="s">
        <v>5</v>
      </c>
      <c r="C9" s="46"/>
      <c r="D9" s="26"/>
      <c r="E9" s="26"/>
      <c r="F9" s="26"/>
      <c r="G9" s="26"/>
      <c r="H9" s="26"/>
      <c r="I9" s="26"/>
      <c r="J9" s="45"/>
      <c r="K9" s="45"/>
      <c r="L9" s="26"/>
      <c r="M9" s="26"/>
      <c r="N9" s="26"/>
      <c r="O9" s="26"/>
      <c r="P9" s="31"/>
      <c r="Q9" s="26"/>
      <c r="R9" s="38"/>
      <c r="S9" s="26"/>
      <c r="T9" s="47"/>
    </row>
    <row r="10" spans="1:20" s="14" customFormat="1" ht="20.100000000000001" customHeight="1" x14ac:dyDescent="0.25">
      <c r="A10" s="28"/>
      <c r="B10" s="26"/>
      <c r="C10" s="29"/>
      <c r="D10" s="26"/>
      <c r="E10" s="26"/>
      <c r="F10" s="26"/>
      <c r="G10" s="26"/>
      <c r="H10" s="26"/>
      <c r="I10" s="26"/>
      <c r="J10" s="45"/>
      <c r="K10" s="45"/>
      <c r="L10" s="26"/>
      <c r="M10" s="26"/>
      <c r="N10" s="26"/>
      <c r="O10" s="26"/>
      <c r="P10" s="31"/>
      <c r="Q10" s="26"/>
      <c r="R10" s="38"/>
      <c r="S10" s="39"/>
      <c r="T10" s="57"/>
    </row>
    <row r="11" spans="1:20" s="14" customFormat="1" ht="20.100000000000001" customHeight="1" x14ac:dyDescent="0.25">
      <c r="A11" s="28"/>
      <c r="B11" s="26"/>
      <c r="C11" s="29"/>
      <c r="D11" s="26"/>
      <c r="E11" s="26"/>
      <c r="F11" s="26"/>
      <c r="G11" s="26"/>
      <c r="H11" s="26"/>
      <c r="I11" s="26"/>
      <c r="J11" s="32"/>
      <c r="K11" s="32"/>
      <c r="L11" s="32"/>
      <c r="M11" s="26"/>
      <c r="N11" s="26"/>
      <c r="O11" s="26"/>
      <c r="P11" s="31"/>
      <c r="Q11" s="26"/>
      <c r="R11" s="26"/>
      <c r="S11" s="39"/>
      <c r="T11" s="57"/>
    </row>
    <row r="12" spans="1:20" s="14" customFormat="1" ht="20.100000000000001" customHeight="1" x14ac:dyDescent="0.25">
      <c r="A12" s="28"/>
      <c r="B12" s="26"/>
      <c r="C12" s="29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9"/>
      <c r="T12" s="57"/>
    </row>
    <row r="13" spans="1:20" s="14" customFormat="1" ht="20.100000000000001" customHeight="1" x14ac:dyDescent="0.25">
      <c r="A13" s="28"/>
      <c r="B13" s="26"/>
      <c r="C13" s="29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9"/>
      <c r="T13" s="57"/>
    </row>
    <row r="14" spans="1:20" s="14" customFormat="1" ht="20.100000000000001" customHeight="1" x14ac:dyDescent="0.25">
      <c r="A14" s="28"/>
      <c r="B14" s="26"/>
      <c r="C14" s="29"/>
      <c r="D14" s="26"/>
      <c r="E14" s="26"/>
      <c r="F14" s="26"/>
      <c r="G14" s="26"/>
      <c r="H14" s="26"/>
      <c r="I14" s="26"/>
      <c r="J14" s="33"/>
      <c r="K14" s="33"/>
      <c r="L14" s="33"/>
      <c r="M14" s="26"/>
      <c r="N14" s="26"/>
      <c r="O14" s="26"/>
      <c r="P14" s="26"/>
      <c r="Q14" s="26"/>
      <c r="R14" s="26"/>
      <c r="S14" s="26"/>
      <c r="T14" s="58"/>
    </row>
    <row r="15" spans="1:20" s="14" customFormat="1" ht="20.100000000000001" customHeight="1" x14ac:dyDescent="0.25">
      <c r="A15" s="28"/>
      <c r="B15" s="26"/>
      <c r="C15" s="29"/>
      <c r="D15" s="26"/>
      <c r="E15" s="26"/>
      <c r="F15" s="26"/>
      <c r="G15" s="26"/>
      <c r="H15" s="26"/>
      <c r="I15" s="26"/>
      <c r="J15" s="33"/>
      <c r="K15" s="33"/>
      <c r="L15" s="33"/>
      <c r="M15" s="26"/>
      <c r="N15" s="26"/>
      <c r="O15" s="26"/>
      <c r="P15" s="26"/>
      <c r="Q15" s="26"/>
      <c r="R15" s="26"/>
      <c r="S15" s="26"/>
      <c r="T15" s="59"/>
    </row>
    <row r="16" spans="1:20" s="14" customFormat="1" ht="20.100000000000001" customHeight="1" x14ac:dyDescent="0.25">
      <c r="A16" s="28"/>
      <c r="B16" s="26"/>
      <c r="C16" s="29"/>
      <c r="D16" s="26"/>
      <c r="E16" s="26"/>
      <c r="F16" s="26"/>
      <c r="G16" s="26"/>
      <c r="H16" s="26"/>
      <c r="I16" s="26"/>
      <c r="J16" s="33"/>
      <c r="K16" s="33"/>
      <c r="L16" s="33"/>
      <c r="M16" s="26"/>
      <c r="N16" s="26"/>
      <c r="O16" s="26"/>
      <c r="P16" s="26"/>
      <c r="Q16" s="26"/>
      <c r="R16" s="26"/>
      <c r="S16" s="26"/>
      <c r="T16" s="59"/>
    </row>
    <row r="17" spans="1:20" s="14" customFormat="1" ht="20.100000000000001" customHeight="1" x14ac:dyDescent="0.25">
      <c r="A17" s="28"/>
      <c r="B17" s="26"/>
      <c r="C17" s="29"/>
      <c r="D17" s="26"/>
      <c r="E17" s="26"/>
      <c r="F17" s="26"/>
      <c r="G17" s="26"/>
      <c r="H17" s="26"/>
      <c r="I17" s="26"/>
      <c r="J17" s="33"/>
      <c r="K17" s="33"/>
      <c r="L17" s="33"/>
      <c r="M17" s="26"/>
      <c r="N17" s="26"/>
      <c r="O17" s="26"/>
      <c r="P17" s="26"/>
      <c r="Q17" s="26"/>
      <c r="R17" s="26"/>
      <c r="S17" s="26"/>
      <c r="T17" s="59"/>
    </row>
    <row r="18" spans="1:20" s="14" customFormat="1" ht="20.100000000000001" customHeight="1" x14ac:dyDescent="0.25">
      <c r="A18" s="28"/>
      <c r="B18" s="26"/>
      <c r="C18" s="29"/>
      <c r="D18" s="26"/>
      <c r="E18" s="26"/>
      <c r="F18" s="26"/>
      <c r="G18" s="26"/>
      <c r="H18" s="26"/>
      <c r="I18" s="26"/>
      <c r="J18" s="33"/>
      <c r="K18" s="33"/>
      <c r="L18" s="33"/>
      <c r="M18" s="26"/>
      <c r="N18" s="26"/>
      <c r="O18" s="26"/>
      <c r="P18" s="26"/>
      <c r="Q18" s="26"/>
      <c r="R18" s="26"/>
      <c r="S18" s="26"/>
      <c r="T18" s="59"/>
    </row>
    <row r="19" spans="1:20" s="14" customFormat="1" ht="20.100000000000001" customHeight="1" x14ac:dyDescent="0.25">
      <c r="A19" s="28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59"/>
    </row>
    <row r="20" spans="1:20" s="14" customFormat="1" ht="20.100000000000001" customHeight="1" x14ac:dyDescent="0.25">
      <c r="A20" s="28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59"/>
    </row>
    <row r="21" spans="1:20" s="14" customFormat="1" ht="20.100000000000001" customHeight="1" x14ac:dyDescent="0.25">
      <c r="A21" s="28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59"/>
    </row>
    <row r="22" spans="1:20" s="14" customFormat="1" ht="20.100000000000001" customHeight="1" x14ac:dyDescent="0.25">
      <c r="A22" s="28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59"/>
    </row>
    <row r="23" spans="1:20" s="14" customFormat="1" ht="20.100000000000001" customHeight="1" thickBot="1" x14ac:dyDescent="0.3">
      <c r="A23" s="34"/>
      <c r="B23" s="35" t="s">
        <v>1</v>
      </c>
      <c r="C23" s="36"/>
      <c r="D23" s="36"/>
      <c r="E23" s="36">
        <f t="shared" ref="E23:S23" si="0">IF(0=SUM(E6:E22)," ",SUM(E6:E22))</f>
        <v>150</v>
      </c>
      <c r="F23" s="36">
        <f t="shared" si="0"/>
        <v>75</v>
      </c>
      <c r="G23" s="36">
        <f t="shared" si="0"/>
        <v>0.04</v>
      </c>
      <c r="H23" s="36">
        <f t="shared" si="0"/>
        <v>21</v>
      </c>
      <c r="I23" s="56">
        <f t="shared" si="0"/>
        <v>422.1</v>
      </c>
      <c r="J23" s="36" t="str">
        <f t="shared" si="0"/>
        <v xml:space="preserve"> </v>
      </c>
      <c r="K23" s="36">
        <f t="shared" si="0"/>
        <v>0.2</v>
      </c>
      <c r="L23" s="36" t="str">
        <f t="shared" si="0"/>
        <v xml:space="preserve"> </v>
      </c>
      <c r="M23" s="36">
        <f t="shared" si="0"/>
        <v>900</v>
      </c>
      <c r="N23" s="36" t="str">
        <f t="shared" si="0"/>
        <v xml:space="preserve"> </v>
      </c>
      <c r="O23" s="36" t="str">
        <f t="shared" si="0"/>
        <v xml:space="preserve"> </v>
      </c>
      <c r="P23" s="36" t="str">
        <f t="shared" si="0"/>
        <v xml:space="preserve"> </v>
      </c>
      <c r="Q23" s="36" t="str">
        <f t="shared" si="0"/>
        <v xml:space="preserve"> </v>
      </c>
      <c r="R23" s="44">
        <f t="shared" si="0"/>
        <v>0.22488755622188905</v>
      </c>
      <c r="S23" s="36" t="str">
        <f t="shared" si="0"/>
        <v xml:space="preserve"> </v>
      </c>
      <c r="T23" s="60"/>
    </row>
    <row r="24" spans="1:20" ht="20.100000000000001" customHeight="1" x14ac:dyDescent="0.25">
      <c r="B24" s="4"/>
      <c r="C24" s="4"/>
      <c r="D24" s="4"/>
      <c r="E24" s="4" t="s">
        <v>3</v>
      </c>
      <c r="N24" s="4" t="s">
        <v>4</v>
      </c>
      <c r="O24" s="4"/>
      <c r="P24" s="4"/>
      <c r="R24" s="3"/>
      <c r="S24" s="3"/>
    </row>
  </sheetData>
  <mergeCells count="1">
    <mergeCell ref="A1:T1"/>
  </mergeCells>
  <phoneticPr fontId="1" type="noConversion"/>
  <pageMargins left="0.98425196850393704" right="0.39370078740157483" top="0.78740157480314965" bottom="0.78740157480314965" header="0.51181102362204722" footer="0.51181102362204722"/>
  <pageSetup paperSize="8" orientation="landscape" horizontalDpi="4294967292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view="pageBreakPreview" zoomScale="85" zoomScaleSheetLayoutView="85" workbookViewId="0">
      <selection activeCell="A8" sqref="A8:XFD8"/>
    </sheetView>
  </sheetViews>
  <sheetFormatPr defaultRowHeight="15.75" x14ac:dyDescent="0.25"/>
  <cols>
    <col min="1" max="1" width="4.625" style="1" customWidth="1"/>
    <col min="2" max="3" width="12.625" style="1" customWidth="1"/>
    <col min="4" max="7" width="8.625" style="1" customWidth="1"/>
    <col min="8" max="8" width="10.625" style="1" customWidth="1"/>
    <col min="9" max="12" width="8.625" style="1" customWidth="1"/>
    <col min="13" max="13" width="10.625" style="1" customWidth="1"/>
    <col min="14" max="15" width="9.625" style="1" customWidth="1"/>
    <col min="16" max="16" width="40.625" style="1" customWidth="1"/>
    <col min="17" max="16384" width="9" style="1"/>
  </cols>
  <sheetData>
    <row r="1" spans="1:16" ht="30" customHeight="1" x14ac:dyDescent="0.35">
      <c r="A1" s="65" t="s">
        <v>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24.95" customHeight="1" thickBot="1" x14ac:dyDescent="0.3">
      <c r="A2" s="2" t="str">
        <f>'11-2-1'!A2</f>
        <v>武鸣区两江镇四联村桥1改建工程</v>
      </c>
      <c r="B2" s="2"/>
      <c r="C2" s="2"/>
      <c r="M2" s="4" t="s">
        <v>7</v>
      </c>
      <c r="N2" s="4" t="s">
        <v>8</v>
      </c>
      <c r="P2" s="2" t="s">
        <v>9</v>
      </c>
    </row>
    <row r="3" spans="1:16" s="14" customFormat="1" ht="24.95" customHeight="1" x14ac:dyDescent="0.25">
      <c r="A3" s="6"/>
      <c r="B3" s="7"/>
      <c r="C3" s="7"/>
      <c r="D3" s="7"/>
      <c r="E3" s="8"/>
      <c r="F3" s="11"/>
      <c r="G3" s="11"/>
      <c r="H3" s="11"/>
      <c r="I3" s="11" t="s">
        <v>10</v>
      </c>
      <c r="J3" s="9"/>
      <c r="K3" s="9"/>
      <c r="L3" s="49"/>
      <c r="M3" s="49"/>
      <c r="N3" s="49"/>
      <c r="O3" s="9"/>
      <c r="P3" s="13"/>
    </row>
    <row r="4" spans="1:16" s="14" customFormat="1" ht="24.95" customHeight="1" x14ac:dyDescent="0.25">
      <c r="A4" s="15" t="s">
        <v>11</v>
      </c>
      <c r="B4" s="16" t="s">
        <v>12</v>
      </c>
      <c r="C4" s="16" t="s">
        <v>13</v>
      </c>
      <c r="D4" s="16" t="s">
        <v>14</v>
      </c>
      <c r="E4" s="17" t="s">
        <v>15</v>
      </c>
      <c r="F4" s="17" t="s">
        <v>16</v>
      </c>
      <c r="G4" s="17" t="s">
        <v>17</v>
      </c>
      <c r="H4" s="17" t="s">
        <v>18</v>
      </c>
      <c r="I4" s="17" t="s">
        <v>19</v>
      </c>
      <c r="J4" s="17" t="s">
        <v>20</v>
      </c>
      <c r="K4" s="17" t="s">
        <v>21</v>
      </c>
      <c r="L4" s="17" t="s">
        <v>22</v>
      </c>
      <c r="M4" s="17" t="s">
        <v>23</v>
      </c>
      <c r="N4" s="17"/>
      <c r="O4" s="17"/>
      <c r="P4" s="22" t="s">
        <v>24</v>
      </c>
    </row>
    <row r="5" spans="1:16" s="14" customFormat="1" ht="50.1" customHeight="1" x14ac:dyDescent="0.25">
      <c r="A5" s="23"/>
      <c r="B5" s="24"/>
      <c r="C5" s="25" t="s">
        <v>25</v>
      </c>
      <c r="D5" s="24"/>
      <c r="E5" s="42" t="s">
        <v>26</v>
      </c>
      <c r="F5" s="42" t="s">
        <v>27</v>
      </c>
      <c r="G5" s="42" t="s">
        <v>28</v>
      </c>
      <c r="H5" s="42" t="s">
        <v>29</v>
      </c>
      <c r="I5" s="42" t="s">
        <v>30</v>
      </c>
      <c r="J5" s="42" t="s">
        <v>30</v>
      </c>
      <c r="K5" s="42" t="s">
        <v>30</v>
      </c>
      <c r="L5" s="42" t="s">
        <v>30</v>
      </c>
      <c r="M5" s="43" t="s">
        <v>31</v>
      </c>
      <c r="N5" s="42"/>
      <c r="O5" s="42"/>
      <c r="P5" s="27"/>
    </row>
    <row r="6" spans="1:16" s="14" customFormat="1" ht="39.950000000000003" customHeight="1" x14ac:dyDescent="0.25">
      <c r="A6" s="28">
        <f>'11-2-1'!A6</f>
        <v>1</v>
      </c>
      <c r="B6" s="50" t="str">
        <f>'11-2-1'!B6</f>
        <v>施工驻地、构件预制场</v>
      </c>
      <c r="C6" s="48" t="str">
        <f>'11-2-1'!C6</f>
        <v>K1+085左侧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51"/>
    </row>
    <row r="7" spans="1:16" s="14" customFormat="1" ht="65.099999999999994" customHeight="1" x14ac:dyDescent="0.25">
      <c r="A7" s="28">
        <f>'11-2-1'!A7</f>
        <v>2</v>
      </c>
      <c r="B7" s="26" t="str">
        <f>'11-2-1'!B7</f>
        <v>施工用电</v>
      </c>
      <c r="C7" s="29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30"/>
    </row>
    <row r="8" spans="1:16" s="14" customFormat="1" ht="65.099999999999994" customHeight="1" x14ac:dyDescent="0.25">
      <c r="A8" s="28">
        <f>'11-2-1'!A8</f>
        <v>3</v>
      </c>
      <c r="B8" s="50" t="str">
        <f>'11-2-1'!B8</f>
        <v>铺筑及拆除群众生活生产保通便道</v>
      </c>
      <c r="C8" s="46" t="str">
        <f>'11-2-1'!C8</f>
        <v>K1+094~K1+117右侧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63" t="s">
        <v>34</v>
      </c>
    </row>
    <row r="9" spans="1:16" s="14" customFormat="1" ht="45" customHeight="1" x14ac:dyDescent="0.25">
      <c r="A9" s="28">
        <f>'11-2-1'!A9</f>
        <v>4</v>
      </c>
      <c r="B9" s="50" t="str">
        <f>'11-2-1'!B9</f>
        <v>施工路段临时交通标志及安全设施</v>
      </c>
      <c r="C9" s="46"/>
      <c r="D9" s="26"/>
      <c r="E9" s="26">
        <f>10*2</f>
        <v>20</v>
      </c>
      <c r="F9" s="26">
        <f>5*2</f>
        <v>10</v>
      </c>
      <c r="G9" s="26">
        <f>20*2</f>
        <v>40</v>
      </c>
      <c r="H9" s="26">
        <f>3*2</f>
        <v>6</v>
      </c>
      <c r="I9" s="26">
        <f>3*2</f>
        <v>6</v>
      </c>
      <c r="J9" s="45">
        <f>2*2</f>
        <v>4</v>
      </c>
      <c r="K9" s="45">
        <f>5*2</f>
        <v>10</v>
      </c>
      <c r="L9" s="26">
        <f>4*2</f>
        <v>8</v>
      </c>
      <c r="M9" s="26">
        <v>2</v>
      </c>
      <c r="N9" s="26"/>
      <c r="O9" s="26"/>
      <c r="P9" s="47" t="s">
        <v>32</v>
      </c>
    </row>
    <row r="10" spans="1:16" s="14" customFormat="1" ht="20.100000000000001" customHeight="1" x14ac:dyDescent="0.25">
      <c r="A10" s="28"/>
      <c r="B10" s="26"/>
      <c r="C10" s="29"/>
      <c r="D10" s="26"/>
      <c r="E10" s="26"/>
      <c r="F10" s="26"/>
      <c r="G10" s="26"/>
      <c r="H10" s="26"/>
      <c r="I10" s="26"/>
      <c r="J10" s="45"/>
      <c r="K10" s="45"/>
      <c r="L10" s="26"/>
      <c r="M10" s="26"/>
      <c r="N10" s="26"/>
      <c r="O10" s="26"/>
      <c r="P10" s="52"/>
    </row>
    <row r="11" spans="1:16" s="14" customFormat="1" ht="20.100000000000001" customHeight="1" x14ac:dyDescent="0.25">
      <c r="A11" s="28"/>
      <c r="B11" s="26"/>
      <c r="C11" s="29"/>
      <c r="D11" s="26"/>
      <c r="E11" s="26"/>
      <c r="F11" s="26"/>
      <c r="G11" s="26"/>
      <c r="H11" s="26"/>
      <c r="I11" s="26"/>
      <c r="J11" s="32"/>
      <c r="K11" s="32"/>
      <c r="L11" s="32"/>
      <c r="M11" s="32"/>
      <c r="N11" s="32"/>
      <c r="O11" s="26"/>
      <c r="P11" s="52"/>
    </row>
    <row r="12" spans="1:16" s="14" customFormat="1" ht="20.100000000000001" customHeight="1" x14ac:dyDescent="0.25">
      <c r="A12" s="28"/>
      <c r="B12" s="26"/>
      <c r="C12" s="29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52"/>
    </row>
    <row r="13" spans="1:16" s="14" customFormat="1" ht="20.100000000000001" customHeight="1" x14ac:dyDescent="0.25">
      <c r="A13" s="28"/>
      <c r="B13" s="26"/>
      <c r="C13" s="29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52"/>
    </row>
    <row r="14" spans="1:16" s="14" customFormat="1" ht="20.100000000000001" customHeight="1" x14ac:dyDescent="0.25">
      <c r="A14" s="28"/>
      <c r="B14" s="26"/>
      <c r="C14" s="29"/>
      <c r="D14" s="26"/>
      <c r="E14" s="26"/>
      <c r="F14" s="26"/>
      <c r="G14" s="26"/>
      <c r="H14" s="26"/>
      <c r="I14" s="26"/>
      <c r="J14" s="33"/>
      <c r="K14" s="33"/>
      <c r="L14" s="33"/>
      <c r="M14" s="33"/>
      <c r="N14" s="33"/>
      <c r="O14" s="26"/>
      <c r="P14" s="27"/>
    </row>
    <row r="15" spans="1:16" s="14" customFormat="1" ht="20.100000000000001" customHeight="1" x14ac:dyDescent="0.25">
      <c r="A15" s="28"/>
      <c r="B15" s="26"/>
      <c r="C15" s="29"/>
      <c r="D15" s="26"/>
      <c r="E15" s="26"/>
      <c r="F15" s="26"/>
      <c r="G15" s="26"/>
      <c r="H15" s="26"/>
      <c r="I15" s="26"/>
      <c r="J15" s="33"/>
      <c r="K15" s="33"/>
      <c r="L15" s="33"/>
      <c r="M15" s="33"/>
      <c r="N15" s="33"/>
      <c r="O15" s="26"/>
      <c r="P15" s="30"/>
    </row>
    <row r="16" spans="1:16" s="14" customFormat="1" ht="20.100000000000001" customHeight="1" x14ac:dyDescent="0.25">
      <c r="A16" s="28"/>
      <c r="B16" s="26"/>
      <c r="C16" s="29"/>
      <c r="D16" s="26"/>
      <c r="E16" s="26"/>
      <c r="F16" s="26"/>
      <c r="G16" s="26"/>
      <c r="H16" s="26"/>
      <c r="I16" s="26"/>
      <c r="J16" s="33"/>
      <c r="K16" s="33"/>
      <c r="L16" s="33"/>
      <c r="M16" s="33"/>
      <c r="N16" s="33"/>
      <c r="O16" s="26"/>
      <c r="P16" s="30"/>
    </row>
    <row r="17" spans="1:16" s="14" customFormat="1" ht="20.100000000000001" customHeight="1" x14ac:dyDescent="0.25">
      <c r="A17" s="28"/>
      <c r="B17" s="26"/>
      <c r="C17" s="29"/>
      <c r="D17" s="26"/>
      <c r="E17" s="26"/>
      <c r="F17" s="26"/>
      <c r="G17" s="26"/>
      <c r="H17" s="26"/>
      <c r="I17" s="26"/>
      <c r="J17" s="33"/>
      <c r="K17" s="33"/>
      <c r="L17" s="33"/>
      <c r="M17" s="33"/>
      <c r="N17" s="33"/>
      <c r="O17" s="26"/>
      <c r="P17" s="30"/>
    </row>
    <row r="18" spans="1:16" s="14" customFormat="1" ht="20.100000000000001" customHeight="1" x14ac:dyDescent="0.25">
      <c r="A18" s="28"/>
      <c r="B18" s="26"/>
      <c r="C18" s="29"/>
      <c r="D18" s="26"/>
      <c r="E18" s="26"/>
      <c r="F18" s="26"/>
      <c r="G18" s="26"/>
      <c r="H18" s="26"/>
      <c r="I18" s="26"/>
      <c r="J18" s="33"/>
      <c r="K18" s="33"/>
      <c r="L18" s="33"/>
      <c r="M18" s="33"/>
      <c r="N18" s="33"/>
      <c r="O18" s="26"/>
      <c r="P18" s="30"/>
    </row>
    <row r="19" spans="1:16" s="14" customFormat="1" ht="20.100000000000001" customHeight="1" x14ac:dyDescent="0.25">
      <c r="A19" s="28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30"/>
    </row>
    <row r="20" spans="1:16" s="14" customFormat="1" ht="20.100000000000001" customHeight="1" x14ac:dyDescent="0.25">
      <c r="A20" s="28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30"/>
    </row>
    <row r="21" spans="1:16" s="14" customFormat="1" ht="20.100000000000001" customHeight="1" x14ac:dyDescent="0.25">
      <c r="A21" s="28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30"/>
    </row>
    <row r="22" spans="1:16" s="14" customFormat="1" ht="20.100000000000001" customHeight="1" x14ac:dyDescent="0.25">
      <c r="A22" s="28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30"/>
    </row>
    <row r="23" spans="1:16" s="14" customFormat="1" ht="20.100000000000001" customHeight="1" thickBot="1" x14ac:dyDescent="0.3">
      <c r="A23" s="34"/>
      <c r="B23" s="35" t="s">
        <v>33</v>
      </c>
      <c r="C23" s="36"/>
      <c r="D23" s="36"/>
      <c r="E23" s="36">
        <f t="shared" ref="E23:O23" si="0">IF(0=SUM(E6:E22)," ",SUM(E6:E22))</f>
        <v>20</v>
      </c>
      <c r="F23" s="36">
        <f t="shared" si="0"/>
        <v>10</v>
      </c>
      <c r="G23" s="36">
        <f t="shared" si="0"/>
        <v>40</v>
      </c>
      <c r="H23" s="36">
        <f t="shared" si="0"/>
        <v>6</v>
      </c>
      <c r="I23" s="36">
        <f t="shared" si="0"/>
        <v>6</v>
      </c>
      <c r="J23" s="36">
        <f t="shared" si="0"/>
        <v>4</v>
      </c>
      <c r="K23" s="36">
        <f t="shared" si="0"/>
        <v>10</v>
      </c>
      <c r="L23" s="36">
        <f t="shared" si="0"/>
        <v>8</v>
      </c>
      <c r="M23" s="36">
        <f t="shared" si="0"/>
        <v>2</v>
      </c>
      <c r="N23" s="36" t="str">
        <f t="shared" si="0"/>
        <v xml:space="preserve"> </v>
      </c>
      <c r="O23" s="36" t="str">
        <f t="shared" si="0"/>
        <v xml:space="preserve"> </v>
      </c>
      <c r="P23" s="37"/>
    </row>
    <row r="24" spans="1:16" ht="20.100000000000001" customHeight="1" x14ac:dyDescent="0.25">
      <c r="B24" s="4"/>
      <c r="C24" s="4"/>
      <c r="D24" s="4"/>
      <c r="E24" s="4"/>
    </row>
  </sheetData>
  <mergeCells count="1">
    <mergeCell ref="A1:P1"/>
  </mergeCells>
  <phoneticPr fontId="1" type="noConversion"/>
  <pageMargins left="0.98425196850393704" right="0.39370078740157483" top="0.78740157480314965" bottom="0.78740157480314965" header="0.51181102362204722" footer="0.51181102362204722"/>
  <pageSetup paperSize="8" orientation="landscape" horizontalDpi="4294967292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11-2-1</vt:lpstr>
      <vt:lpstr>11-2-2</vt:lpstr>
      <vt:lpstr>Sheet3</vt:lpstr>
      <vt:lpstr>'11-2-1'!Print_Area</vt:lpstr>
      <vt:lpstr>'11-2-2'!Print_Area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lastModifiedBy>Windows 用户</cp:lastModifiedBy>
  <cp:lastPrinted>2022-11-25T06:54:23Z</cp:lastPrinted>
  <dcterms:created xsi:type="dcterms:W3CDTF">2002-01-24T13:48:42Z</dcterms:created>
  <dcterms:modified xsi:type="dcterms:W3CDTF">2025-03-24T04:11:34Z</dcterms:modified>
</cp:coreProperties>
</file>