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90" windowWidth="19200" windowHeight="1164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N24" i="1" l="1"/>
  <c r="N5" i="1"/>
  <c r="N6" i="1"/>
  <c r="N7" i="1"/>
  <c r="N8" i="1"/>
  <c r="N9" i="1"/>
  <c r="N10" i="1"/>
  <c r="M5" i="1"/>
  <c r="M6" i="1"/>
  <c r="M7" i="1"/>
  <c r="M8" i="1"/>
  <c r="M9" i="1"/>
  <c r="M10" i="1"/>
  <c r="I5" i="1"/>
  <c r="I6" i="1"/>
  <c r="I7" i="1"/>
  <c r="I8" i="1"/>
  <c r="I9" i="1"/>
  <c r="I10" i="1"/>
  <c r="N4" i="1"/>
  <c r="M4" i="1"/>
  <c r="I4" i="1"/>
  <c r="P4" i="1" s="1"/>
  <c r="P10" i="1"/>
  <c r="P9" i="1"/>
  <c r="P5" i="1"/>
  <c r="P6" i="1"/>
  <c r="P7" i="1"/>
  <c r="P8" i="1"/>
  <c r="U8" i="1" l="1"/>
  <c r="U7" i="1"/>
  <c r="Q7" i="1" s="1"/>
  <c r="R8" i="1"/>
  <c r="O7" i="1"/>
  <c r="O8" i="1"/>
  <c r="L7" i="1"/>
  <c r="L8" i="1"/>
  <c r="K7" i="1"/>
  <c r="K8" i="1"/>
  <c r="Q8" i="1" l="1"/>
  <c r="R7" i="1"/>
  <c r="K6" i="1"/>
  <c r="L6" i="1"/>
  <c r="O6" i="1"/>
  <c r="K9" i="1"/>
  <c r="L9" i="1"/>
  <c r="O9" i="1"/>
  <c r="K10" i="1"/>
  <c r="L10" i="1"/>
  <c r="O10" i="1"/>
  <c r="Q6" i="1"/>
  <c r="R6" i="1"/>
  <c r="R10" i="1"/>
  <c r="U10" i="1"/>
  <c r="Q10" i="1" s="1"/>
  <c r="U9" i="1"/>
  <c r="R9" i="1" s="1"/>
  <c r="U6" i="1"/>
  <c r="U5" i="1"/>
  <c r="U4" i="1"/>
  <c r="Q9" i="1" l="1"/>
  <c r="K5" i="1"/>
  <c r="L5" i="1"/>
  <c r="O5" i="1"/>
  <c r="Q5" i="1"/>
  <c r="R5" i="1"/>
  <c r="L4" i="1"/>
  <c r="K4" i="1" l="1"/>
  <c r="O4" i="1"/>
  <c r="Q4" i="1"/>
  <c r="R4" i="1"/>
  <c r="O24" i="1" l="1"/>
  <c r="P24" i="1"/>
  <c r="C24" i="1"/>
  <c r="Q24" i="1" l="1"/>
  <c r="K24" i="1"/>
  <c r="R24" i="1"/>
  <c r="M24" i="1"/>
  <c r="L24" i="1"/>
</calcChain>
</file>

<file path=xl/sharedStrings.xml><?xml version="1.0" encoding="utf-8"?>
<sst xmlns="http://schemas.openxmlformats.org/spreadsheetml/2006/main" count="31" uniqueCount="31">
  <si>
    <t>序号</t>
    <phoneticPr fontId="1" type="noConversion"/>
  </si>
  <si>
    <t>合计</t>
    <phoneticPr fontId="1" type="noConversion"/>
  </si>
  <si>
    <t>长度
（m）</t>
    <phoneticPr fontId="1" type="noConversion"/>
  </si>
  <si>
    <t>反滤料
（m3）</t>
    <phoneticPr fontId="1" type="noConversion"/>
  </si>
  <si>
    <t>挡土墙工程数量表</t>
    <phoneticPr fontId="1" type="noConversion"/>
  </si>
  <si>
    <t>顶宽
B0（m）</t>
    <phoneticPr fontId="1" type="noConversion"/>
  </si>
  <si>
    <t>底宽
B（m）</t>
    <phoneticPr fontId="1" type="noConversion"/>
  </si>
  <si>
    <t>泄水孔个数</t>
    <phoneticPr fontId="1" type="noConversion"/>
  </si>
  <si>
    <t>Φ50PVC
排水管（m）</t>
    <phoneticPr fontId="1" type="noConversion"/>
  </si>
  <si>
    <t>基础高度
H1（m）</t>
    <phoneticPr fontId="1" type="noConversion"/>
  </si>
  <si>
    <t>墙趾宽
t（m）</t>
    <phoneticPr fontId="1" type="noConversion"/>
  </si>
  <si>
    <t>名称</t>
    <phoneticPr fontId="1" type="noConversion"/>
  </si>
  <si>
    <t>备注</t>
    <phoneticPr fontId="1" type="noConversion"/>
  </si>
  <si>
    <t>平均高度
H（m）</t>
    <phoneticPr fontId="1" type="noConversion"/>
  </si>
  <si>
    <t>SⅢ-03</t>
    <phoneticPr fontId="1" type="noConversion"/>
  </si>
  <si>
    <t>A-1新建挡土墙</t>
    <phoneticPr fontId="1" type="noConversion"/>
  </si>
  <si>
    <t>A-2新建挡土墙</t>
    <phoneticPr fontId="1" type="noConversion"/>
  </si>
  <si>
    <t>A-3新建挡土墙</t>
    <phoneticPr fontId="1" type="noConversion"/>
  </si>
  <si>
    <t>B-1新建挡土墙</t>
    <phoneticPr fontId="1" type="noConversion"/>
  </si>
  <si>
    <t>B-2新建挡土墙</t>
    <phoneticPr fontId="1" type="noConversion"/>
  </si>
  <si>
    <t>A-4新建挡土墙</t>
  </si>
  <si>
    <t>A-5新建挡土墙</t>
  </si>
  <si>
    <t>M7.5浆砌石
挡土墙基础（m3）</t>
    <phoneticPr fontId="1" type="noConversion"/>
  </si>
  <si>
    <t>M7.5浆砌石
挡土墙墙身（m3）</t>
    <phoneticPr fontId="1" type="noConversion"/>
  </si>
  <si>
    <t>沥青麻絮填缝宽20mm（m2）</t>
    <phoneticPr fontId="1" type="noConversion"/>
  </si>
  <si>
    <t>1：2水泥砂浆压顶厚30mm(m2)</t>
    <phoneticPr fontId="1" type="noConversion"/>
  </si>
  <si>
    <t>地基
承载力
（kPa）</t>
    <phoneticPr fontId="1" type="noConversion"/>
  </si>
  <si>
    <t>基础
截面积
（m2）</t>
    <phoneticPr fontId="1" type="noConversion"/>
  </si>
  <si>
    <t>墙身
截面积
（m2）</t>
    <phoneticPr fontId="1" type="noConversion"/>
  </si>
  <si>
    <t>土方开挖
（Ⅲ类土）
（m3)</t>
    <phoneticPr fontId="1" type="noConversion"/>
  </si>
  <si>
    <t>土方回填
（合格土）
（m3)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</si>
</sst>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_ "/>
    <numFmt numFmtId="177" formatCode="\K0\+000"/>
    <numFmt numFmtId="178" formatCode="0_ "/>
  </numFmts>
  <fonts count="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FF0000"/>
      <name val="宋体"/>
      <family val="2"/>
      <charset val="134"/>
      <scheme val="minor"/>
    </font>
    <font>
      <sz val="11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1" xfId="0" applyNumberFormat="1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78" fontId="0" fillId="0" borderId="1" xfId="0" applyNumberForma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76" fontId="0" fillId="0" borderId="0" xfId="0" applyNumberForma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176" fontId="0" fillId="0" borderId="0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77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tabSelected="1" zoomScale="85" zoomScaleNormal="85" workbookViewId="0">
      <selection activeCell="O16" sqref="O16"/>
    </sheetView>
  </sheetViews>
  <sheetFormatPr defaultColWidth="9" defaultRowHeight="13.5" x14ac:dyDescent="0.15"/>
  <cols>
    <col min="1" max="1" width="4.625" style="3" customWidth="1"/>
    <col min="2" max="2" width="15.625" style="3" customWidth="1"/>
    <col min="3" max="10" width="8.625" style="3" customWidth="1"/>
    <col min="11" max="12" width="10.625" style="3" customWidth="1"/>
    <col min="13" max="14" width="12.625" style="3" customWidth="1"/>
    <col min="15" max="16" width="10.625" style="3" customWidth="1"/>
    <col min="17" max="20" width="8.625" style="3" customWidth="1"/>
    <col min="21" max="21" width="8" style="3" hidden="1" customWidth="1"/>
    <col min="22" max="32" width="15.625" style="3" customWidth="1"/>
    <col min="33" max="16384" width="9" style="3"/>
  </cols>
  <sheetData>
    <row r="1" spans="1:21" ht="39.950000000000003" customHeight="1" x14ac:dyDescent="0.15">
      <c r="A1" s="15" t="s">
        <v>4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s="5" customFormat="1" ht="25.15" customHeight="1" x14ac:dyDescent="0.1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 t="s">
        <v>14</v>
      </c>
      <c r="S2" s="6"/>
      <c r="T2" s="6"/>
      <c r="U2" s="6"/>
    </row>
    <row r="3" spans="1:21" ht="50.45" customHeight="1" x14ac:dyDescent="0.15">
      <c r="A3" s="11" t="s">
        <v>0</v>
      </c>
      <c r="B3" s="14" t="s">
        <v>11</v>
      </c>
      <c r="C3" s="11" t="s">
        <v>2</v>
      </c>
      <c r="D3" s="12" t="s">
        <v>13</v>
      </c>
      <c r="E3" s="11" t="s">
        <v>5</v>
      </c>
      <c r="F3" s="11" t="s">
        <v>6</v>
      </c>
      <c r="G3" s="11" t="s">
        <v>9</v>
      </c>
      <c r="H3" s="11" t="s">
        <v>10</v>
      </c>
      <c r="I3" s="17" t="s">
        <v>27</v>
      </c>
      <c r="J3" s="18" t="s">
        <v>28</v>
      </c>
      <c r="K3" s="18" t="s">
        <v>29</v>
      </c>
      <c r="L3" s="18" t="s">
        <v>30</v>
      </c>
      <c r="M3" s="18" t="s">
        <v>22</v>
      </c>
      <c r="N3" s="18" t="s">
        <v>23</v>
      </c>
      <c r="O3" s="11" t="s">
        <v>25</v>
      </c>
      <c r="P3" s="11" t="s">
        <v>24</v>
      </c>
      <c r="Q3" s="11" t="s">
        <v>3</v>
      </c>
      <c r="R3" s="11" t="s">
        <v>8</v>
      </c>
      <c r="S3" s="11" t="s">
        <v>26</v>
      </c>
      <c r="T3" s="11" t="s">
        <v>12</v>
      </c>
      <c r="U3" s="9" t="s">
        <v>7</v>
      </c>
    </row>
    <row r="4" spans="1:21" ht="25.15" customHeight="1" x14ac:dyDescent="0.15">
      <c r="A4" s="11">
        <v>1</v>
      </c>
      <c r="B4" s="14" t="s">
        <v>15</v>
      </c>
      <c r="C4" s="1">
        <v>26.5</v>
      </c>
      <c r="D4" s="11">
        <v>3.5</v>
      </c>
      <c r="E4" s="11">
        <v>0.6</v>
      </c>
      <c r="F4" s="2">
        <v>1.98</v>
      </c>
      <c r="G4" s="2">
        <v>0.5</v>
      </c>
      <c r="H4" s="2">
        <v>0.3</v>
      </c>
      <c r="I4" s="2">
        <f>4.36-J4</f>
        <v>0.98000000000000043</v>
      </c>
      <c r="J4" s="2">
        <v>3.38</v>
      </c>
      <c r="K4" s="2">
        <f t="shared" ref="K4" si="0">C4*D4*0.9</f>
        <v>83.475000000000009</v>
      </c>
      <c r="L4" s="2">
        <f>C4*D4*0.3</f>
        <v>27.824999999999999</v>
      </c>
      <c r="M4" s="2">
        <f>C4*I4</f>
        <v>25.970000000000013</v>
      </c>
      <c r="N4" s="2">
        <f>C4*J4</f>
        <v>89.57</v>
      </c>
      <c r="O4" s="2">
        <f t="shared" ref="O4" si="1">C4*E4</f>
        <v>15.899999999999999</v>
      </c>
      <c r="P4" s="2">
        <f>(I4+J4)*2</f>
        <v>8.7200000000000006</v>
      </c>
      <c r="Q4" s="2">
        <f t="shared" ref="Q4:Q10" si="2">0.3*0.3*0.3*U4</f>
        <v>0.35099999999999998</v>
      </c>
      <c r="R4" s="2">
        <f>(E4+F4-H4)/2*U4</f>
        <v>14.820000000000002</v>
      </c>
      <c r="S4" s="4">
        <v>250</v>
      </c>
      <c r="T4" s="4"/>
      <c r="U4" s="9">
        <f>1*13</f>
        <v>13</v>
      </c>
    </row>
    <row r="5" spans="1:21" ht="25.15" customHeight="1" x14ac:dyDescent="0.15">
      <c r="A5" s="11">
        <v>2</v>
      </c>
      <c r="B5" s="14" t="s">
        <v>16</v>
      </c>
      <c r="C5" s="1">
        <v>22.5</v>
      </c>
      <c r="D5" s="14">
        <v>3.5</v>
      </c>
      <c r="E5" s="14">
        <v>0.6</v>
      </c>
      <c r="F5" s="2">
        <v>1.98</v>
      </c>
      <c r="G5" s="2">
        <v>0.5</v>
      </c>
      <c r="H5" s="2">
        <v>0.3</v>
      </c>
      <c r="I5" s="2">
        <f t="shared" ref="I5:I10" si="3">4.36-J5</f>
        <v>0.98000000000000043</v>
      </c>
      <c r="J5" s="2">
        <v>3.38</v>
      </c>
      <c r="K5" s="2">
        <f t="shared" ref="K5:K8" si="4">C5*D5*0.9</f>
        <v>70.875</v>
      </c>
      <c r="L5" s="2">
        <f>C5*D5*0.3</f>
        <v>23.625</v>
      </c>
      <c r="M5" s="2">
        <f t="shared" ref="M5:M10" si="5">C5*I5</f>
        <v>22.050000000000011</v>
      </c>
      <c r="N5" s="2">
        <f t="shared" ref="N5:N10" si="6">C5*J5</f>
        <v>76.05</v>
      </c>
      <c r="O5" s="2">
        <f t="shared" ref="O5:O7" si="7">C5*E5</f>
        <v>13.5</v>
      </c>
      <c r="P5" s="2">
        <f t="shared" ref="P5:P10" si="8">(I5+J5)*2</f>
        <v>8.7200000000000006</v>
      </c>
      <c r="Q5" s="2">
        <f t="shared" ref="Q5:Q9" si="9">0.3*0.3*0.3*U5</f>
        <v>0.29699999999999999</v>
      </c>
      <c r="R5" s="2">
        <f>(E5+F5-H5)/2*U5</f>
        <v>12.540000000000001</v>
      </c>
      <c r="S5" s="4">
        <v>250</v>
      </c>
      <c r="T5" s="4"/>
      <c r="U5" s="9">
        <f>1*11</f>
        <v>11</v>
      </c>
    </row>
    <row r="6" spans="1:21" ht="25.15" customHeight="1" x14ac:dyDescent="0.15">
      <c r="A6" s="14">
        <v>3</v>
      </c>
      <c r="B6" s="14" t="s">
        <v>17</v>
      </c>
      <c r="C6" s="1">
        <v>28</v>
      </c>
      <c r="D6" s="14">
        <v>3.5</v>
      </c>
      <c r="E6" s="14">
        <v>0.6</v>
      </c>
      <c r="F6" s="2">
        <v>1.98</v>
      </c>
      <c r="G6" s="2">
        <v>0.5</v>
      </c>
      <c r="H6" s="2">
        <v>0.3</v>
      </c>
      <c r="I6" s="2">
        <f t="shared" si="3"/>
        <v>0.98000000000000043</v>
      </c>
      <c r="J6" s="2">
        <v>3.38</v>
      </c>
      <c r="K6" s="2">
        <f t="shared" si="4"/>
        <v>88.2</v>
      </c>
      <c r="L6" s="2">
        <f t="shared" ref="L6:L10" si="10">C6*D6*0.3</f>
        <v>29.4</v>
      </c>
      <c r="M6" s="2">
        <f t="shared" si="5"/>
        <v>27.440000000000012</v>
      </c>
      <c r="N6" s="2">
        <f t="shared" si="6"/>
        <v>94.64</v>
      </c>
      <c r="O6" s="2">
        <f t="shared" si="7"/>
        <v>16.8</v>
      </c>
      <c r="P6" s="2">
        <f t="shared" si="8"/>
        <v>8.7200000000000006</v>
      </c>
      <c r="Q6" s="2">
        <f t="shared" si="2"/>
        <v>0.35099999999999998</v>
      </c>
      <c r="R6" s="2">
        <f t="shared" ref="R6:R10" si="11">(E6+F6-H6)/2*U6</f>
        <v>14.820000000000002</v>
      </c>
      <c r="S6" s="4">
        <v>250</v>
      </c>
      <c r="T6" s="4"/>
      <c r="U6" s="9">
        <f>1*13</f>
        <v>13</v>
      </c>
    </row>
    <row r="7" spans="1:21" ht="25.15" customHeight="1" x14ac:dyDescent="0.15">
      <c r="A7" s="14">
        <v>4</v>
      </c>
      <c r="B7" s="14" t="s">
        <v>20</v>
      </c>
      <c r="C7" s="1">
        <v>59</v>
      </c>
      <c r="D7" s="14">
        <v>3.5</v>
      </c>
      <c r="E7" s="14">
        <v>0.6</v>
      </c>
      <c r="F7" s="2">
        <v>1.98</v>
      </c>
      <c r="G7" s="2">
        <v>0.5</v>
      </c>
      <c r="H7" s="2">
        <v>0.3</v>
      </c>
      <c r="I7" s="2">
        <f t="shared" si="3"/>
        <v>0.98000000000000043</v>
      </c>
      <c r="J7" s="2">
        <v>3.38</v>
      </c>
      <c r="K7" s="2">
        <f t="shared" si="4"/>
        <v>185.85</v>
      </c>
      <c r="L7" s="2">
        <f>C7*D7*0.3</f>
        <v>61.949999999999996</v>
      </c>
      <c r="M7" s="2">
        <f t="shared" si="5"/>
        <v>57.820000000000022</v>
      </c>
      <c r="N7" s="2">
        <f t="shared" si="6"/>
        <v>199.42</v>
      </c>
      <c r="O7" s="2">
        <f t="shared" si="7"/>
        <v>35.4</v>
      </c>
      <c r="P7" s="2">
        <f t="shared" si="8"/>
        <v>8.7200000000000006</v>
      </c>
      <c r="Q7" s="2">
        <f t="shared" ref="Q7:Q8" si="12">0.3*0.3*0.3*U7</f>
        <v>0.78300000000000003</v>
      </c>
      <c r="R7" s="2">
        <f>(E7+F7-H7)/2*U7</f>
        <v>33.06</v>
      </c>
      <c r="S7" s="4">
        <v>250</v>
      </c>
      <c r="T7" s="4"/>
      <c r="U7" s="9">
        <f>1*29</f>
        <v>29</v>
      </c>
    </row>
    <row r="8" spans="1:21" ht="25.15" customHeight="1" x14ac:dyDescent="0.15">
      <c r="A8" s="14">
        <v>5</v>
      </c>
      <c r="B8" s="14" t="s">
        <v>21</v>
      </c>
      <c r="C8" s="1">
        <v>62</v>
      </c>
      <c r="D8" s="14">
        <v>3.5</v>
      </c>
      <c r="E8" s="14">
        <v>0.6</v>
      </c>
      <c r="F8" s="2">
        <v>1.98</v>
      </c>
      <c r="G8" s="2">
        <v>0.5</v>
      </c>
      <c r="H8" s="2">
        <v>0.3</v>
      </c>
      <c r="I8" s="2">
        <f t="shared" si="3"/>
        <v>0.98000000000000043</v>
      </c>
      <c r="J8" s="2">
        <v>3.38</v>
      </c>
      <c r="K8" s="2">
        <f t="shared" si="4"/>
        <v>195.3</v>
      </c>
      <c r="L8" s="2">
        <f>C8*D8*0.3</f>
        <v>65.099999999999994</v>
      </c>
      <c r="M8" s="2">
        <f t="shared" si="5"/>
        <v>60.760000000000026</v>
      </c>
      <c r="N8" s="2">
        <f t="shared" si="6"/>
        <v>209.56</v>
      </c>
      <c r="O8" s="2">
        <f t="shared" ref="O8" si="13">C8*E8</f>
        <v>37.199999999999996</v>
      </c>
      <c r="P8" s="2">
        <f t="shared" si="8"/>
        <v>8.7200000000000006</v>
      </c>
      <c r="Q8" s="2">
        <f t="shared" si="12"/>
        <v>0.80999999999999994</v>
      </c>
      <c r="R8" s="2">
        <f>(E8+F8-H8)/2*U8</f>
        <v>34.200000000000003</v>
      </c>
      <c r="S8" s="4">
        <v>250</v>
      </c>
      <c r="T8" s="4"/>
      <c r="U8" s="9">
        <f>1*30</f>
        <v>30</v>
      </c>
    </row>
    <row r="9" spans="1:21" ht="25.15" customHeight="1" x14ac:dyDescent="0.15">
      <c r="A9" s="14">
        <v>6</v>
      </c>
      <c r="B9" s="14" t="s">
        <v>18</v>
      </c>
      <c r="C9" s="1">
        <v>35</v>
      </c>
      <c r="D9" s="14">
        <v>3.5</v>
      </c>
      <c r="E9" s="14">
        <v>0.6</v>
      </c>
      <c r="F9" s="2">
        <v>1.98</v>
      </c>
      <c r="G9" s="2">
        <v>0.5</v>
      </c>
      <c r="H9" s="2">
        <v>0.3</v>
      </c>
      <c r="I9" s="2">
        <f t="shared" si="3"/>
        <v>0.98000000000000043</v>
      </c>
      <c r="J9" s="2">
        <v>3.38</v>
      </c>
      <c r="K9" s="2">
        <f t="shared" ref="K9:K10" si="14">C9*D9*0.9</f>
        <v>110.25</v>
      </c>
      <c r="L9" s="2">
        <f t="shared" si="10"/>
        <v>36.75</v>
      </c>
      <c r="M9" s="2">
        <f t="shared" si="5"/>
        <v>34.300000000000011</v>
      </c>
      <c r="N9" s="2">
        <f t="shared" si="6"/>
        <v>118.3</v>
      </c>
      <c r="O9" s="2">
        <f t="shared" ref="O9:O10" si="15">C9*E9</f>
        <v>21</v>
      </c>
      <c r="P9" s="2">
        <f>(I9+J9)*3</f>
        <v>13.080000000000002</v>
      </c>
      <c r="Q9" s="2">
        <f t="shared" si="9"/>
        <v>0.45900000000000002</v>
      </c>
      <c r="R9" s="2">
        <f t="shared" si="11"/>
        <v>19.380000000000003</v>
      </c>
      <c r="S9" s="4">
        <v>250</v>
      </c>
      <c r="T9" s="4"/>
      <c r="U9" s="9">
        <f>1*17</f>
        <v>17</v>
      </c>
    </row>
    <row r="10" spans="1:21" ht="25.15" customHeight="1" x14ac:dyDescent="0.15">
      <c r="A10" s="14">
        <v>7</v>
      </c>
      <c r="B10" s="14" t="s">
        <v>19</v>
      </c>
      <c r="C10" s="1">
        <v>40</v>
      </c>
      <c r="D10" s="14">
        <v>3.5</v>
      </c>
      <c r="E10" s="14">
        <v>0.6</v>
      </c>
      <c r="F10" s="2">
        <v>1.98</v>
      </c>
      <c r="G10" s="2">
        <v>0.5</v>
      </c>
      <c r="H10" s="2">
        <v>0.3</v>
      </c>
      <c r="I10" s="2">
        <f t="shared" si="3"/>
        <v>0.98000000000000043</v>
      </c>
      <c r="J10" s="2">
        <v>3.38</v>
      </c>
      <c r="K10" s="2">
        <f t="shared" si="14"/>
        <v>126</v>
      </c>
      <c r="L10" s="2">
        <f t="shared" si="10"/>
        <v>42</v>
      </c>
      <c r="M10" s="2">
        <f t="shared" si="5"/>
        <v>39.200000000000017</v>
      </c>
      <c r="N10" s="2">
        <f t="shared" si="6"/>
        <v>135.19999999999999</v>
      </c>
      <c r="O10" s="2">
        <f t="shared" si="15"/>
        <v>24</v>
      </c>
      <c r="P10" s="2">
        <f>(I10+J10)*3</f>
        <v>13.080000000000002</v>
      </c>
      <c r="Q10" s="2">
        <f t="shared" si="2"/>
        <v>0.51300000000000001</v>
      </c>
      <c r="R10" s="2">
        <f t="shared" si="11"/>
        <v>21.660000000000004</v>
      </c>
      <c r="S10" s="4">
        <v>250</v>
      </c>
      <c r="T10" s="4"/>
      <c r="U10" s="9">
        <f>1*19</f>
        <v>19</v>
      </c>
    </row>
    <row r="11" spans="1:21" ht="25.15" customHeight="1" x14ac:dyDescent="0.15">
      <c r="A11" s="11"/>
      <c r="B11" s="13"/>
      <c r="C11" s="1"/>
      <c r="D11" s="11"/>
      <c r="E11" s="11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4"/>
      <c r="T11" s="4"/>
      <c r="U11" s="9"/>
    </row>
    <row r="12" spans="1:21" ht="25.15" customHeight="1" x14ac:dyDescent="0.15">
      <c r="A12" s="11"/>
      <c r="B12" s="13"/>
      <c r="C12" s="1"/>
      <c r="D12" s="11"/>
      <c r="E12" s="11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4"/>
      <c r="T12" s="4"/>
      <c r="U12" s="9"/>
    </row>
    <row r="13" spans="1:21" ht="25.15" customHeight="1" x14ac:dyDescent="0.15">
      <c r="A13" s="11"/>
      <c r="B13" s="13"/>
      <c r="C13" s="1"/>
      <c r="D13" s="11"/>
      <c r="E13" s="11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4"/>
      <c r="T13" s="4"/>
      <c r="U13" s="9"/>
    </row>
    <row r="14" spans="1:21" ht="25.15" customHeight="1" x14ac:dyDescent="0.15">
      <c r="A14" s="11"/>
      <c r="B14" s="13"/>
      <c r="C14" s="1"/>
      <c r="D14" s="11"/>
      <c r="E14" s="11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4"/>
      <c r="T14" s="4"/>
      <c r="U14" s="9"/>
    </row>
    <row r="15" spans="1:21" ht="25.15" customHeight="1" x14ac:dyDescent="0.15">
      <c r="A15" s="11"/>
      <c r="B15" s="13"/>
      <c r="C15" s="1"/>
      <c r="D15" s="11"/>
      <c r="E15" s="11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4"/>
      <c r="T15" s="4"/>
      <c r="U15" s="9"/>
    </row>
    <row r="16" spans="1:21" ht="25.15" customHeight="1" x14ac:dyDescent="0.15">
      <c r="A16" s="11"/>
      <c r="B16" s="13"/>
      <c r="C16" s="1"/>
      <c r="D16" s="11"/>
      <c r="E16" s="11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4"/>
      <c r="T16" s="4"/>
      <c r="U16" s="9"/>
    </row>
    <row r="17" spans="1:21" ht="25.15" customHeight="1" x14ac:dyDescent="0.15">
      <c r="A17" s="11"/>
      <c r="B17" s="13"/>
      <c r="C17" s="1"/>
      <c r="D17" s="11"/>
      <c r="E17" s="11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4"/>
      <c r="T17" s="4"/>
      <c r="U17" s="9"/>
    </row>
    <row r="18" spans="1:21" ht="25.15" customHeight="1" x14ac:dyDescent="0.15">
      <c r="A18" s="11"/>
      <c r="B18" s="13"/>
      <c r="C18" s="1"/>
      <c r="D18" s="11"/>
      <c r="E18" s="11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4"/>
      <c r="T18" s="4"/>
      <c r="U18" s="9"/>
    </row>
    <row r="19" spans="1:21" ht="25.15" customHeight="1" x14ac:dyDescent="0.15">
      <c r="A19" s="11"/>
      <c r="B19" s="13"/>
      <c r="C19" s="1"/>
      <c r="D19" s="11"/>
      <c r="E19" s="11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4"/>
      <c r="T19" s="4"/>
      <c r="U19" s="9"/>
    </row>
    <row r="20" spans="1:21" ht="25.15" customHeight="1" x14ac:dyDescent="0.15">
      <c r="A20" s="11"/>
      <c r="B20" s="13"/>
      <c r="C20" s="1"/>
      <c r="D20" s="11"/>
      <c r="E20" s="11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4"/>
      <c r="T20" s="4"/>
      <c r="U20" s="9"/>
    </row>
    <row r="21" spans="1:21" ht="25.15" customHeight="1" x14ac:dyDescent="0.15">
      <c r="A21" s="11"/>
      <c r="B21" s="13"/>
      <c r="C21" s="1"/>
      <c r="D21" s="11"/>
      <c r="E21" s="11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4"/>
      <c r="T21" s="4"/>
      <c r="U21" s="9"/>
    </row>
    <row r="22" spans="1:21" ht="25.15" customHeight="1" x14ac:dyDescent="0.15">
      <c r="A22" s="11"/>
      <c r="B22" s="13"/>
      <c r="C22" s="1"/>
      <c r="D22" s="11"/>
      <c r="E22" s="11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4"/>
      <c r="T22" s="4"/>
      <c r="U22" s="9"/>
    </row>
    <row r="23" spans="1:21" ht="25.15" customHeight="1" x14ac:dyDescent="0.15">
      <c r="A23" s="11"/>
      <c r="B23" s="13"/>
      <c r="C23" s="1"/>
      <c r="D23" s="11"/>
      <c r="E23" s="11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4"/>
      <c r="T23" s="4"/>
      <c r="U23" s="9"/>
    </row>
    <row r="24" spans="1:21" ht="25.15" customHeight="1" x14ac:dyDescent="0.15">
      <c r="A24" s="16" t="s">
        <v>1</v>
      </c>
      <c r="B24" s="16"/>
      <c r="C24" s="11">
        <f>SUM(C4:C23)</f>
        <v>273</v>
      </c>
      <c r="D24" s="11"/>
      <c r="E24" s="11"/>
      <c r="F24" s="11"/>
      <c r="G24" s="11"/>
      <c r="H24" s="11"/>
      <c r="I24" s="11"/>
      <c r="J24" s="14"/>
      <c r="K24" s="2">
        <f t="shared" ref="K24:R24" si="16">SUM(K4:K23)</f>
        <v>859.95</v>
      </c>
      <c r="L24" s="2">
        <f t="shared" si="16"/>
        <v>286.64999999999998</v>
      </c>
      <c r="M24" s="2">
        <f t="shared" si="16"/>
        <v>267.54000000000008</v>
      </c>
      <c r="N24" s="2">
        <f t="shared" si="16"/>
        <v>922.74</v>
      </c>
      <c r="O24" s="2">
        <f t="shared" si="16"/>
        <v>163.79999999999998</v>
      </c>
      <c r="P24" s="2">
        <f t="shared" si="16"/>
        <v>69.760000000000005</v>
      </c>
      <c r="Q24" s="2">
        <f t="shared" si="16"/>
        <v>3.5640000000000001</v>
      </c>
      <c r="R24" s="2">
        <f t="shared" si="16"/>
        <v>150.48000000000002</v>
      </c>
      <c r="S24" s="2"/>
      <c r="T24" s="2"/>
      <c r="U24" s="10"/>
    </row>
    <row r="25" spans="1:21" ht="20.100000000000001" customHeight="1" x14ac:dyDescent="0.15">
      <c r="L25" s="8"/>
      <c r="M25" s="8"/>
      <c r="N25" s="8"/>
    </row>
    <row r="26" spans="1:21" ht="20.100000000000001" customHeight="1" x14ac:dyDescent="0.15">
      <c r="L26" s="7"/>
      <c r="M26" s="7"/>
      <c r="N26" s="7"/>
    </row>
    <row r="27" spans="1:21" ht="20.100000000000001" customHeight="1" x14ac:dyDescent="0.15"/>
    <row r="28" spans="1:21" ht="20.100000000000001" customHeight="1" x14ac:dyDescent="0.15"/>
    <row r="29" spans="1:21" ht="20.100000000000001" customHeight="1" x14ac:dyDescent="0.15"/>
    <row r="30" spans="1:21" ht="20.100000000000001" customHeight="1" x14ac:dyDescent="0.15"/>
    <row r="31" spans="1:21" ht="20.100000000000001" customHeight="1" x14ac:dyDescent="0.15"/>
    <row r="32" spans="1:21" ht="20.100000000000001" customHeight="1" x14ac:dyDescent="0.15"/>
    <row r="33" ht="20.100000000000001" customHeight="1" x14ac:dyDescent="0.15"/>
  </sheetData>
  <mergeCells count="2">
    <mergeCell ref="A1:U1"/>
    <mergeCell ref="A24:B24"/>
  </mergeCells>
  <phoneticPr fontId="1" type="noConversion"/>
  <pageMargins left="1.1023622047244095" right="0.70866141732283472" top="1.1417322834645669" bottom="0.74803149606299213" header="0.31496062992125984" footer="0.31496062992125984"/>
  <pageSetup paperSize="8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2025-06-30T04:36:27Z</dcterms:modified>
</cp:coreProperties>
</file>