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firstSheet="3" activeTab="3"/>
  </bookViews>
  <sheets>
    <sheet name="分配额度表" sheetId="1" state="hidden" r:id="rId1"/>
    <sheet name="Sheet2" sheetId="2" state="hidden" r:id="rId2"/>
    <sheet name="资金分配表" sheetId="3" state="hidden" r:id="rId3"/>
    <sheet name="Sheet1" sheetId="9" r:id="rId4"/>
    <sheet name="美丽移民村" sheetId="5" state="hidden" r:id="rId5"/>
    <sheet name="产业发展" sheetId="8" state="hidden" r:id="rId6"/>
    <sheet name="基础设施" sheetId="7" state="hidden" r:id="rId7"/>
    <sheet name="小型水利（10015万元）" sheetId="4" state="hidden" r:id="rId8"/>
  </sheets>
  <definedNames>
    <definedName name="_xlnm._FilterDatabase" localSheetId="0" hidden="1">分配额度表!$A$5:$GP$143</definedName>
    <definedName name="_xlnm._FilterDatabase" localSheetId="4" hidden="1">美丽移民村!$A$4:$Y$298</definedName>
    <definedName name="_xlnm._FilterDatabase" localSheetId="5" hidden="1">产业发展!$A$4:$U$146</definedName>
    <definedName name="_xlnm._FilterDatabase" localSheetId="6" hidden="1">基础设施!$A$4:$U$262</definedName>
    <definedName name="_xlnm._FilterDatabase" localSheetId="7" hidden="1">'小型水利（10015万元）'!$A$4:$R$233</definedName>
    <definedName name="_xlnm._FilterDatabase" localSheetId="3" hidden="1">Sheet1!$A$3:$P$22</definedName>
    <definedName name="_xlnm.Print_Titles" localSheetId="0">分配额度表!$2:$5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<sst xmlns="http://schemas.openxmlformats.org/spreadsheetml/2006/main" count="5394" uniqueCount="2488">
  <si>
    <t>2025年大中型水库移民后期扶持资金及中央水库移民扶持基金（提前批）分配额度表</t>
  </si>
  <si>
    <t>序号</t>
  </si>
  <si>
    <t>大中型后扶人数</t>
  </si>
  <si>
    <t>1.资金合计（万元）
1=2+3</t>
  </si>
  <si>
    <t>2.直接补助资金
（万元）</t>
  </si>
  <si>
    <t>3.项目资金（万元）</t>
  </si>
  <si>
    <t>项目资金
小计
3=4+5+6+7</t>
  </si>
  <si>
    <t>3.分配因素（万元）</t>
  </si>
  <si>
    <t>7.其他</t>
  </si>
  <si>
    <t>4.人口基数（20%）</t>
  </si>
  <si>
    <t>5.解决水库移民突出问题等情况（60%）</t>
  </si>
  <si>
    <t>6.绩效因素(20%)</t>
  </si>
  <si>
    <t>合计（万人）</t>
  </si>
  <si>
    <t>小计</t>
  </si>
  <si>
    <t>项目建设绩效及成效</t>
  </si>
  <si>
    <t>2023年度中央转移支付资金绩效评价结果</t>
  </si>
  <si>
    <t>2023年度监测评估成果应用</t>
  </si>
  <si>
    <t xml:space="preserve">小计
</t>
  </si>
  <si>
    <t>重点扶持</t>
  </si>
  <si>
    <t>小型水利设施</t>
  </si>
  <si>
    <t>项目前期工作优秀的3个县各1000万元，较好的6个县各500万元。</t>
  </si>
  <si>
    <t>18个优秀县，前5名每个县奖励1000万，后13名每个县奖励500万。</t>
  </si>
  <si>
    <t>根据大中型水库移民后期扶持政策实施规范，无发现问题的2个县，每个县奖励500万元；大中型水库移民后期扶持政策实施情况监测评估无较重以上问题的10个县，每个县奖励300万元。</t>
  </si>
  <si>
    <t>对未申报项目建议计划和项目计划资金不足的县，其项目资金额度进行统筹。</t>
  </si>
  <si>
    <t>全区合计</t>
  </si>
  <si>
    <t>自治区本级</t>
  </si>
  <si>
    <t>合计</t>
  </si>
  <si>
    <t>市</t>
  </si>
  <si>
    <t>县(市、区)</t>
  </si>
  <si>
    <t>一</t>
  </si>
  <si>
    <t>南宁市</t>
  </si>
  <si>
    <t>市本级</t>
  </si>
  <si>
    <t>兴宁区</t>
  </si>
  <si>
    <t>青秀区</t>
  </si>
  <si>
    <t>江南区</t>
  </si>
  <si>
    <t>西乡塘区</t>
  </si>
  <si>
    <t>良庆区</t>
  </si>
  <si>
    <t>邕宁区</t>
  </si>
  <si>
    <t>高新区</t>
  </si>
  <si>
    <t>武鸣区</t>
  </si>
  <si>
    <t>隆安县</t>
  </si>
  <si>
    <t>马山县</t>
  </si>
  <si>
    <t>上林县</t>
  </si>
  <si>
    <t>宾阳县</t>
  </si>
  <si>
    <t>横州市</t>
  </si>
  <si>
    <t>二</t>
  </si>
  <si>
    <t>柳州市</t>
  </si>
  <si>
    <t>城中区</t>
  </si>
  <si>
    <t>鱼峰区</t>
  </si>
  <si>
    <t>柳南区</t>
  </si>
  <si>
    <t>柳北区</t>
  </si>
  <si>
    <t>柳江区</t>
  </si>
  <si>
    <t>柳城县</t>
  </si>
  <si>
    <t>鹿寨县</t>
  </si>
  <si>
    <t>融安县</t>
  </si>
  <si>
    <t>融水苗族
自治县</t>
  </si>
  <si>
    <t>三江侗族
自治县</t>
  </si>
  <si>
    <t>三</t>
  </si>
  <si>
    <t>桂林市</t>
  </si>
  <si>
    <t>阳朔县</t>
  </si>
  <si>
    <t>临桂区</t>
  </si>
  <si>
    <t>灵川县</t>
  </si>
  <si>
    <t>全州县</t>
  </si>
  <si>
    <t>兴安县</t>
  </si>
  <si>
    <t>永福县</t>
  </si>
  <si>
    <t>灌阳县</t>
  </si>
  <si>
    <t>龙胜各族
自治县</t>
  </si>
  <si>
    <t>资源县</t>
  </si>
  <si>
    <t>平乐县</t>
  </si>
  <si>
    <t>荔浦市</t>
  </si>
  <si>
    <t>恭城瑶族
自治县</t>
  </si>
  <si>
    <t>四</t>
  </si>
  <si>
    <t>梧州市</t>
  </si>
  <si>
    <t>长洲区</t>
  </si>
  <si>
    <t>龙圩区</t>
  </si>
  <si>
    <t>苍梧县</t>
  </si>
  <si>
    <t>藤  县</t>
  </si>
  <si>
    <t>蒙山县</t>
  </si>
  <si>
    <t>岑溪市</t>
  </si>
  <si>
    <t>万秀区</t>
  </si>
  <si>
    <t>五</t>
  </si>
  <si>
    <t>北海市</t>
  </si>
  <si>
    <t>海城区</t>
  </si>
  <si>
    <t>银海区</t>
  </si>
  <si>
    <t>铁山港区</t>
  </si>
  <si>
    <t>合浦县</t>
  </si>
  <si>
    <t>六</t>
  </si>
  <si>
    <t>防城港市</t>
  </si>
  <si>
    <t>防城区</t>
  </si>
  <si>
    <t>上思县</t>
  </si>
  <si>
    <t>东兴市</t>
  </si>
  <si>
    <t>七</t>
  </si>
  <si>
    <t>钦州市</t>
  </si>
  <si>
    <t>钦南区</t>
  </si>
  <si>
    <t>钦北区</t>
  </si>
  <si>
    <t>灵山县</t>
  </si>
  <si>
    <t>浦北县</t>
  </si>
  <si>
    <t>八</t>
  </si>
  <si>
    <t>贵港市</t>
  </si>
  <si>
    <t>港北区</t>
  </si>
  <si>
    <t>港南区</t>
  </si>
  <si>
    <t>覃塘区</t>
  </si>
  <si>
    <t>平南县</t>
  </si>
  <si>
    <t>桂平市</t>
  </si>
  <si>
    <t>九</t>
  </si>
  <si>
    <t>玉林市</t>
  </si>
  <si>
    <t>玉州区</t>
  </si>
  <si>
    <t>福绵区</t>
  </si>
  <si>
    <t>容  县</t>
  </si>
  <si>
    <t>陆川县</t>
  </si>
  <si>
    <t>博白县</t>
  </si>
  <si>
    <t>兴业县</t>
  </si>
  <si>
    <t>北流市</t>
  </si>
  <si>
    <t>十</t>
  </si>
  <si>
    <t>百色市</t>
  </si>
  <si>
    <t>右江区</t>
  </si>
  <si>
    <t>田阳区</t>
  </si>
  <si>
    <t>田东县</t>
  </si>
  <si>
    <t>平果市</t>
  </si>
  <si>
    <t>德保县</t>
  </si>
  <si>
    <t>靖西市</t>
  </si>
  <si>
    <t>凌云县</t>
  </si>
  <si>
    <t>乐业县</t>
  </si>
  <si>
    <t>田林县</t>
  </si>
  <si>
    <t>西林县</t>
  </si>
  <si>
    <t>隆林各族
自治县</t>
  </si>
  <si>
    <t>那坡县</t>
  </si>
  <si>
    <t>十一</t>
  </si>
  <si>
    <t>贺州市</t>
  </si>
  <si>
    <t>八步区</t>
  </si>
  <si>
    <t>昭平县</t>
  </si>
  <si>
    <t>钟山县</t>
  </si>
  <si>
    <t>富川瑶族
自治县</t>
  </si>
  <si>
    <t>平桂区</t>
  </si>
  <si>
    <t>十二</t>
  </si>
  <si>
    <t>河池市</t>
  </si>
  <si>
    <t>金城江区</t>
  </si>
  <si>
    <t>南丹县</t>
  </si>
  <si>
    <t>天峨县</t>
  </si>
  <si>
    <t>凤山县</t>
  </si>
  <si>
    <t>东兰县</t>
  </si>
  <si>
    <t>罗城仫佬族
自治县</t>
  </si>
  <si>
    <t>环江毛南族
自治县</t>
  </si>
  <si>
    <t>巴马瑶族
自治县</t>
  </si>
  <si>
    <t>都安瑶族
自治县</t>
  </si>
  <si>
    <t>大化瑶族
自治县</t>
  </si>
  <si>
    <t>宜州区</t>
  </si>
  <si>
    <t>十三</t>
  </si>
  <si>
    <t>来宾市</t>
  </si>
  <si>
    <t>兴宾区</t>
  </si>
  <si>
    <t>忻城县</t>
  </si>
  <si>
    <t>象州县</t>
  </si>
  <si>
    <t>武宣县</t>
  </si>
  <si>
    <t>金秀瑶族
自治县</t>
  </si>
  <si>
    <t>合山市</t>
  </si>
  <si>
    <t>十四</t>
  </si>
  <si>
    <t>崇左市</t>
  </si>
  <si>
    <t>江州区</t>
  </si>
  <si>
    <t>扶绥县</t>
  </si>
  <si>
    <t>宁明县</t>
  </si>
  <si>
    <t>龙州县</t>
  </si>
  <si>
    <t>大新县</t>
  </si>
  <si>
    <t>天等县</t>
  </si>
  <si>
    <t>凭祥市</t>
  </si>
  <si>
    <t>后扶部项目资金</t>
  </si>
  <si>
    <t xml:space="preserve">项目金额差值
</t>
  </si>
  <si>
    <t>项目前期工作评价</t>
  </si>
  <si>
    <t>附件2</t>
  </si>
  <si>
    <t>2025年大中型水库移民后期扶持资金及中央水库移民扶持基金（提前批）资金分配表</t>
  </si>
  <si>
    <t>资金金额单位：万元</t>
  </si>
  <si>
    <t>直补资金</t>
  </si>
  <si>
    <t>项目资金</t>
  </si>
  <si>
    <t>备注</t>
  </si>
  <si>
    <t>美丽移民村
建设项目</t>
  </si>
  <si>
    <t>产业发展项目</t>
  </si>
  <si>
    <t>基础设施项目</t>
  </si>
  <si>
    <t>自治区本级留用</t>
  </si>
  <si>
    <t>项目数量
（个）</t>
  </si>
  <si>
    <t>资金金额</t>
  </si>
  <si>
    <t>附件3</t>
  </si>
  <si>
    <t>桂平市2025年大中型水库移民后期扶持基金项目</t>
  </si>
  <si>
    <t>项目名称</t>
  </si>
  <si>
    <t>项目类型</t>
  </si>
  <si>
    <t>所属
水库</t>
  </si>
  <si>
    <t>建设地点</t>
  </si>
  <si>
    <t>建设
性质</t>
  </si>
  <si>
    <t>建设内容</t>
  </si>
  <si>
    <t>计划总投资(万元)</t>
  </si>
  <si>
    <t>受益情况</t>
  </si>
  <si>
    <t>乡镇</t>
  </si>
  <si>
    <t>村委会</t>
  </si>
  <si>
    <t>村民小组</t>
  </si>
  <si>
    <t>主要建设内容</t>
  </si>
  <si>
    <t>户数
(户)</t>
  </si>
  <si>
    <t>人数</t>
  </si>
  <si>
    <t>其中：
移民(户)</t>
  </si>
  <si>
    <t>其中：
移民(人)</t>
  </si>
  <si>
    <t>(五)</t>
  </si>
  <si>
    <t>贵港</t>
  </si>
  <si>
    <t>木根镇宁垌村19、21队水库移民基础设施项目</t>
  </si>
  <si>
    <t>小农水项目</t>
  </si>
  <si>
    <t>布新水库</t>
  </si>
  <si>
    <t>木根镇</t>
  </si>
  <si>
    <t>宁垌村</t>
  </si>
  <si>
    <t>19、21</t>
  </si>
  <si>
    <t>新建</t>
  </si>
  <si>
    <t>整治0.6m×0.6m水渠2条,C25素砼现浇,总长合计3000m,其中：19队786m,21队2214m；项目竣工牌1块。</t>
  </si>
  <si>
    <t>西山镇福山村2队水库移民基础设施项目</t>
  </si>
  <si>
    <t>白石水库</t>
  </si>
  <si>
    <t>西山镇</t>
  </si>
  <si>
    <t>福山村</t>
  </si>
  <si>
    <t>整治水渠2条,总长2km,其中：1.2m×1.0m水渠1.5km,0.8m×0.8m水渠0.5km。</t>
  </si>
  <si>
    <t>社步镇良北村旧村水塘维修加固项目</t>
  </si>
  <si>
    <t>社步镇</t>
  </si>
  <si>
    <t>良北村</t>
  </si>
  <si>
    <t>对旧村水塘进行清淤,对下游水道维修加固</t>
  </si>
  <si>
    <t>社步镇宁江村电灌站改造项目</t>
  </si>
  <si>
    <t>六陈水库</t>
  </si>
  <si>
    <t>宁江村</t>
  </si>
  <si>
    <t>官江屯</t>
  </si>
  <si>
    <t>重建米步坪电灌站；坝城电灌站；修建管道1000米,新建功率10kW提水泵站2座</t>
  </si>
  <si>
    <t>社步镇新民村耀村屯新妇塘改造工程</t>
  </si>
  <si>
    <t>新民村民委员会</t>
  </si>
  <si>
    <t>加固塘坝50米,全塘清淤。</t>
  </si>
  <si>
    <t>石龙镇新村村水渠、电灌建设项目</t>
  </si>
  <si>
    <t>鹤地水库</t>
  </si>
  <si>
    <t>石龙镇</t>
  </si>
  <si>
    <t>新村村委</t>
  </si>
  <si>
    <t>建设2000米的三面光水渠,40x40cm；在独流江边建设小型电灌站、抽水容量35千瓦</t>
  </si>
  <si>
    <t>大洋镇大洋村水渠三面光改造项目</t>
  </si>
  <si>
    <t>大洋水库</t>
  </si>
  <si>
    <t>大洋镇</t>
  </si>
  <si>
    <t>大洋镇大洋村民委员会</t>
  </si>
  <si>
    <t>建设9550米的三面光水渠,40x40cm</t>
  </si>
  <si>
    <t>大洋镇蕉树村白南屯三面光水渠建设工程</t>
  </si>
  <si>
    <t>平合</t>
  </si>
  <si>
    <t>大洋镇蕉树村民委员会</t>
  </si>
  <si>
    <t>由蕉树村白南屯间乌至大碑头三面光水渠,长2000米,宽1米,高1.2米</t>
  </si>
  <si>
    <t>大洋镇石步村排洪道电灌</t>
  </si>
  <si>
    <t>六陈</t>
  </si>
  <si>
    <t>大洋镇石步村民委员会</t>
  </si>
  <si>
    <t>新建功率100kW提水泵站1座,从大洋河供水上大洋水库至石步总灌溉渠道</t>
  </si>
  <si>
    <t>大洋镇石步村长塘屯高标准水利建设项目</t>
  </si>
  <si>
    <t>修建水渠50×50×50cm三面光渠道3500米</t>
  </si>
  <si>
    <t>麻垌镇联堡村5-7队美丽移民村项目</t>
  </si>
  <si>
    <t>美丽移民村项目</t>
  </si>
  <si>
    <t>麻垌镇</t>
  </si>
  <si>
    <t>联堡村</t>
  </si>
  <si>
    <t>蒙村屯</t>
  </si>
  <si>
    <t>1、道路工程：屯内道路硬化合计14871㎡；
2、排水、排污：排水排污沟整治合计600m；
2、环境整治：微田园、微菜园整治18处；场地硬化铺装1300㎡；节点绿化合计300㎡；停车场地整治200㎡；路灯60盏；
3、休闲设施：移民休闲公园1处,文化休闲活动场地整治合计1200㎡；建设器械6套、石桌凳12套、休闲座椅6个、亭廊1座；
4、其他：移民村入口标识1座；项目竣工牌1块。</t>
  </si>
  <si>
    <t>蒙圩镇新塘村13队美丽移民村项目</t>
  </si>
  <si>
    <t>达开水库</t>
  </si>
  <si>
    <t>蒙圩镇</t>
  </si>
  <si>
    <t>新塘村</t>
  </si>
  <si>
    <r>
      <t>1、道路工程：屯外道路加宽1008m,由3m加宽至4.5m；破除破裂路面重新硬化440㎡；屯内道路硬化217m,路基宽3.5m；人行便道坡改梯214m；入户道路硬化241m,宽3m；
2、排水、排污：新建DN300污水管道1360m,DN150UPVC管540m,污水检查井78个,30</t>
    </r>
    <r>
      <rPr>
        <sz val="10"/>
        <rFont val="Arial Unicode MS"/>
        <charset val="0"/>
      </rPr>
      <t>㎥</t>
    </r>
    <r>
      <rPr>
        <sz val="10"/>
        <rFont val="宋体"/>
        <charset val="0"/>
      </rPr>
      <t>污水池1座；
3、环境整治：微菜园、微果园整治8处；场地硬化铺装合计2000㎡；垃圾池1座；屯内节点整治8处；绿化改造合计200㎡；太阳能路灯50盏；
4、休闲设施：健身器材3套；休闲石桌凳6套；
5、其他：入口标识1座；项目竣工牌1块；宣传栏4个；文化墙4处；树池5个；护栏200m；垃圾桶20个。</t>
    </r>
  </si>
  <si>
    <t>木根镇布新村8、10、11队美丽移民村项目</t>
  </si>
  <si>
    <t>布新村</t>
  </si>
  <si>
    <t>8、10、11</t>
  </si>
  <si>
    <t>1、道路工程：屯内道路硬化3条合计1856m,路基宽3.5m；破除破裂路面重新硬化约200㎡,新建道路挡墙100m；入户道路硬化合计871m,路面宽3m；
2、排水、排污：整治排水排污沟合计200m；
3、环境整治：场地硬化铺装1610㎡；绿化120㎡；太阳能路灯50盏；
4、休闲设施：休憩凉亭1座；休闲石桌凳2套；健身器材2套；
5、其他：移民村入口标识1座；项目竣工牌1块；挡土墙70m；宣传栏4个。</t>
  </si>
  <si>
    <t>木根镇德华村6、11队美丽移民村项目</t>
  </si>
  <si>
    <t>布新水库、平合水库</t>
  </si>
  <si>
    <t>德华村</t>
  </si>
  <si>
    <t>6、11</t>
  </si>
  <si>
    <t>1、道路工程：屯内道路硬化合计448m,路基宽3.5m；破除破裂路面重新硬化约1200㎡；
2、排水、排污：整治0.6m×0.6m盖板排污沟300m；整治0.6m×0.6m排水沟合计1700m；
3、环境整治：微菜园、微果园整治16处；场地硬化铺装1612㎡；太阳能路灯25盏；
4、休闲设施：休闲石桌凳4套；健身器材3套；
5、其他：移民村入口标识1座；项目竣工牌1个。</t>
  </si>
  <si>
    <t>木根镇木根村23、27队美丽移民村项目</t>
  </si>
  <si>
    <t>木根村</t>
  </si>
  <si>
    <t>23、27</t>
  </si>
  <si>
    <t>1、道路工程：屯内道路硬化合计1626m,路基宽3.5m；破除破裂路面重新硬化约300㎡；人行便道整治1550m,路面宽2.5m；
2、排水、排污：新建0.4m×0.4m排水排640m,整治屯内0.4m×0.5m道路盖板排水沟1490m；整治1.5m×1.5m排洪沟1800m；
3、环境整治：微菜园、微果园整治20处；屯内节点整治5处；绿地改造合计300㎡；太阳能路灯30盏；
4、休闲设施：文化休闲活动场地整治；休憩凉亭1座；休闲长廊52m；休闲步道312m；石桌凳3套；休闲座椅6个；
5、其他：移民村入口标识1座；项目竣工牌1块；安全栏杆500m；宣传栏4个；文化墙2处。</t>
  </si>
  <si>
    <t>木根镇平合村9、10、15队美丽移民村项目</t>
  </si>
  <si>
    <t>平合水库</t>
  </si>
  <si>
    <t>平合村</t>
  </si>
  <si>
    <t>9、10、15</t>
  </si>
  <si>
    <t>1、道路工程：①屯内道路硬化9队2条514m,10队2条954m,合计1468m,路基宽3.5m,硬路肩146.9m3,(30-65)×35cm梯形排水边沟1468m；②入户道路硬化9队760m,10队364m,15队359m,合计1483m,路面宽3m；
2、排水、排污：整治排水、排污沟合计200m；
3、环境整治：微菜园、微果园整治6处；绿化合计150m2；太阳能路灯27盏；
4、休闲设施：健身器材3套,石桌凳6套,休闲座椅6个；
5、其他：移民村入口标识1座；项目竣工牌1块。</t>
  </si>
  <si>
    <t>西山镇长安村15队美丽移民村项目</t>
  </si>
  <si>
    <t>长安村</t>
  </si>
  <si>
    <r>
      <t>1、道路工程：①村屯主路加宽478m,道路两侧各加宽1m,道路景观绿化改造956</t>
    </r>
    <r>
      <rPr>
        <sz val="10"/>
        <rFont val="方正仿宋_GBK"/>
        <charset val="0"/>
      </rPr>
      <t>㎡</t>
    </r>
    <r>
      <rPr>
        <sz val="10"/>
        <rFont val="宋体"/>
        <charset val="0"/>
      </rPr>
      <t>；②屯内道路硬化920</t>
    </r>
    <r>
      <rPr>
        <sz val="10"/>
        <rFont val="方正仿宋_GBK"/>
        <charset val="0"/>
      </rPr>
      <t>㎡</t>
    </r>
    <r>
      <rPr>
        <sz val="10"/>
        <rFont val="宋体"/>
        <charset val="0"/>
      </rPr>
      <t>；
2、排水、排污：排水、排污沟整治合计约1000m；
3、环境整治：微菜园果园整治20处；庭院整治总面积合计3000</t>
    </r>
    <r>
      <rPr>
        <sz val="10"/>
        <rFont val="方正仿宋_GBK"/>
        <charset val="0"/>
      </rPr>
      <t>㎡</t>
    </r>
    <r>
      <rPr>
        <sz val="10"/>
        <rFont val="宋体"/>
        <charset val="0"/>
      </rPr>
      <t>；体育活动场地整治600㎡；场地硬化铺装合计1000㎡；露营基地改造1700㎡；池塘环境整治800㎡；路灯30盏；屯内节点整治12处；
4、休闲设施：文化健身休闲活动场地改造500㎡；休闲步道400m；休憩凉亭2座；健身器材3套；休闲桌凳6套；
5、其他：移民村入口标识1座；项目竣工牌1块；安全栏杆800m；宣传栏2个；文化墙3处。</t>
    </r>
  </si>
  <si>
    <t>附件3-1</t>
  </si>
  <si>
    <t>2025年大中型水库移民后期扶持资金及中央水库移民扶持基金（提前批）项目明细表--美丽移民村建设项目</t>
  </si>
  <si>
    <r>
      <rPr>
        <b/>
        <sz val="10"/>
        <rFont val="宋体"/>
        <charset val="134"/>
      </rPr>
      <t>备注</t>
    </r>
    <r>
      <rPr>
        <b/>
        <sz val="10"/>
        <rFont val="Times New Roman"/>
        <charset val="134"/>
      </rPr>
      <t>2</t>
    </r>
    <r>
      <rPr>
        <b/>
        <sz val="10"/>
        <rFont val="宋体"/>
        <charset val="134"/>
      </rPr>
      <t>（查重）</t>
    </r>
  </si>
  <si>
    <r>
      <rPr>
        <sz val="10"/>
        <rFont val="宋体"/>
        <charset val="0"/>
      </rPr>
      <t>项目所属分表（例如属表</t>
    </r>
    <r>
      <rPr>
        <sz val="10"/>
        <rFont val="Times New Roman"/>
        <charset val="0"/>
      </rPr>
      <t>3</t>
    </r>
    <r>
      <rPr>
        <sz val="10"/>
        <rFont val="宋体"/>
        <charset val="0"/>
      </rPr>
      <t>填</t>
    </r>
    <r>
      <rPr>
        <sz val="10"/>
        <rFont val="Times New Roman"/>
        <charset val="0"/>
      </rPr>
      <t>3</t>
    </r>
    <r>
      <rPr>
        <sz val="10"/>
        <rFont val="宋体"/>
        <charset val="0"/>
      </rPr>
      <t>）</t>
    </r>
  </si>
  <si>
    <r>
      <rPr>
        <b/>
        <sz val="10"/>
        <rFont val="宋体"/>
        <charset val="134"/>
      </rPr>
      <t>序号</t>
    </r>
  </si>
  <si>
    <r>
      <rPr>
        <b/>
        <sz val="10"/>
        <rFont val="宋体"/>
        <charset val="134"/>
      </rPr>
      <t>市</t>
    </r>
  </si>
  <si>
    <r>
      <rPr>
        <b/>
        <sz val="10"/>
        <rFont val="宋体"/>
        <charset val="134"/>
      </rPr>
      <t>县</t>
    </r>
    <r>
      <rPr>
        <b/>
        <sz val="10"/>
        <rFont val="Times New Roman"/>
        <charset val="134"/>
      </rPr>
      <t>(</t>
    </r>
    <r>
      <rPr>
        <b/>
        <sz val="10"/>
        <rFont val="宋体"/>
        <charset val="134"/>
      </rPr>
      <t>市、区）</t>
    </r>
  </si>
  <si>
    <r>
      <rPr>
        <b/>
        <sz val="10"/>
        <rFont val="宋体"/>
        <charset val="134"/>
      </rPr>
      <t>项目名称</t>
    </r>
  </si>
  <si>
    <r>
      <rPr>
        <b/>
        <sz val="10"/>
        <rFont val="宋体"/>
        <charset val="134"/>
      </rPr>
      <t>项目类型</t>
    </r>
  </si>
  <si>
    <r>
      <rPr>
        <b/>
        <sz val="10"/>
        <rFont val="宋体"/>
        <charset val="134"/>
      </rPr>
      <t>所属</t>
    </r>
    <r>
      <rPr>
        <b/>
        <sz val="10"/>
        <rFont val="Times New Roman"/>
        <charset val="134"/>
      </rPr>
      <t xml:space="preserve">
</t>
    </r>
    <r>
      <rPr>
        <b/>
        <sz val="10"/>
        <rFont val="宋体"/>
        <charset val="134"/>
      </rPr>
      <t>水库</t>
    </r>
  </si>
  <si>
    <r>
      <rPr>
        <b/>
        <sz val="10"/>
        <rFont val="宋体"/>
        <charset val="134"/>
      </rPr>
      <t>建设地点</t>
    </r>
  </si>
  <si>
    <r>
      <rPr>
        <b/>
        <sz val="10"/>
        <rFont val="宋体"/>
        <charset val="134"/>
      </rPr>
      <t>建设性质</t>
    </r>
  </si>
  <si>
    <r>
      <rPr>
        <b/>
        <sz val="10"/>
        <rFont val="宋体"/>
        <charset val="134"/>
      </rPr>
      <t>项目建设内容</t>
    </r>
  </si>
  <si>
    <r>
      <rPr>
        <b/>
        <sz val="10"/>
        <rFont val="宋体"/>
        <charset val="134"/>
      </rPr>
      <t>计划总投资</t>
    </r>
    <r>
      <rPr>
        <b/>
        <sz val="10"/>
        <rFont val="Times New Roman"/>
        <charset val="134"/>
      </rPr>
      <t>(</t>
    </r>
    <r>
      <rPr>
        <b/>
        <sz val="10"/>
        <rFont val="宋体"/>
        <charset val="134"/>
      </rPr>
      <t>万元</t>
    </r>
    <r>
      <rPr>
        <b/>
        <sz val="10"/>
        <rFont val="Times New Roman"/>
        <charset val="134"/>
      </rPr>
      <t>)</t>
    </r>
  </si>
  <si>
    <r>
      <rPr>
        <b/>
        <sz val="10"/>
        <rFont val="宋体"/>
        <charset val="134"/>
      </rPr>
      <t>受益情况</t>
    </r>
  </si>
  <si>
    <r>
      <rPr>
        <b/>
        <sz val="10"/>
        <rFont val="宋体"/>
        <charset val="134"/>
      </rPr>
      <t>备注</t>
    </r>
  </si>
  <si>
    <r>
      <rPr>
        <b/>
        <sz val="10"/>
        <rFont val="宋体"/>
        <charset val="134"/>
      </rPr>
      <t>乡镇</t>
    </r>
  </si>
  <si>
    <r>
      <rPr>
        <b/>
        <sz val="10"/>
        <rFont val="宋体"/>
        <charset val="134"/>
      </rPr>
      <t>村委会</t>
    </r>
  </si>
  <si>
    <r>
      <rPr>
        <b/>
        <sz val="10"/>
        <rFont val="宋体"/>
        <charset val="134"/>
      </rPr>
      <t>村民小组</t>
    </r>
  </si>
  <si>
    <r>
      <rPr>
        <b/>
        <sz val="10"/>
        <rFont val="宋体"/>
        <charset val="134"/>
      </rPr>
      <t>主要建设内容</t>
    </r>
  </si>
  <si>
    <r>
      <rPr>
        <b/>
        <sz val="10"/>
        <rFont val="宋体"/>
        <charset val="134"/>
      </rPr>
      <t>合计</t>
    </r>
  </si>
  <si>
    <r>
      <rPr>
        <b/>
        <sz val="10"/>
        <rFont val="宋体"/>
        <charset val="134"/>
      </rPr>
      <t>后期扶持资金</t>
    </r>
  </si>
  <si>
    <r>
      <rPr>
        <b/>
        <sz val="10"/>
        <rFont val="宋体"/>
        <charset val="134"/>
      </rPr>
      <t>其他资金</t>
    </r>
  </si>
  <si>
    <r>
      <rPr>
        <b/>
        <sz val="10"/>
        <rFont val="宋体"/>
        <charset val="134"/>
      </rPr>
      <t>户数</t>
    </r>
    <r>
      <rPr>
        <b/>
        <sz val="10"/>
        <rFont val="Times New Roman"/>
        <charset val="134"/>
      </rPr>
      <t xml:space="preserve">
(</t>
    </r>
    <r>
      <rPr>
        <b/>
        <sz val="10"/>
        <rFont val="宋体"/>
        <charset val="134"/>
      </rPr>
      <t>户</t>
    </r>
    <r>
      <rPr>
        <b/>
        <sz val="10"/>
        <rFont val="Times New Roman"/>
        <charset val="134"/>
      </rPr>
      <t>)</t>
    </r>
  </si>
  <si>
    <r>
      <rPr>
        <b/>
        <sz val="10"/>
        <rFont val="宋体"/>
        <charset val="134"/>
      </rPr>
      <t>其中：</t>
    </r>
    <r>
      <rPr>
        <b/>
        <sz val="10"/>
        <rFont val="Times New Roman"/>
        <charset val="134"/>
      </rPr>
      <t xml:space="preserve">
</t>
    </r>
    <r>
      <rPr>
        <b/>
        <sz val="10"/>
        <rFont val="宋体"/>
        <charset val="134"/>
      </rPr>
      <t>移民</t>
    </r>
    <r>
      <rPr>
        <b/>
        <sz val="10"/>
        <rFont val="Times New Roman"/>
        <charset val="134"/>
      </rPr>
      <t>(</t>
    </r>
    <r>
      <rPr>
        <b/>
        <sz val="10"/>
        <rFont val="宋体"/>
        <charset val="134"/>
      </rPr>
      <t>户</t>
    </r>
    <r>
      <rPr>
        <b/>
        <sz val="10"/>
        <rFont val="Times New Roman"/>
        <charset val="134"/>
      </rPr>
      <t>)</t>
    </r>
  </si>
  <si>
    <r>
      <rPr>
        <b/>
        <sz val="10"/>
        <rFont val="宋体"/>
        <charset val="134"/>
      </rPr>
      <t>人数</t>
    </r>
    <r>
      <rPr>
        <b/>
        <sz val="10"/>
        <rFont val="Times New Roman"/>
        <charset val="134"/>
      </rPr>
      <t xml:space="preserve">
(</t>
    </r>
    <r>
      <rPr>
        <b/>
        <sz val="10"/>
        <rFont val="宋体"/>
        <charset val="134"/>
      </rPr>
      <t>人</t>
    </r>
    <r>
      <rPr>
        <b/>
        <sz val="10"/>
        <rFont val="Times New Roman"/>
        <charset val="134"/>
      </rPr>
      <t>)</t>
    </r>
  </si>
  <si>
    <r>
      <rPr>
        <b/>
        <sz val="10"/>
        <rFont val="宋体"/>
        <charset val="134"/>
      </rPr>
      <t>其中：</t>
    </r>
    <r>
      <rPr>
        <b/>
        <sz val="10"/>
        <rFont val="Times New Roman"/>
        <charset val="134"/>
      </rPr>
      <t xml:space="preserve">
</t>
    </r>
    <r>
      <rPr>
        <b/>
        <sz val="10"/>
        <rFont val="宋体"/>
        <charset val="134"/>
      </rPr>
      <t>移民</t>
    </r>
    <r>
      <rPr>
        <b/>
        <sz val="10"/>
        <rFont val="Times New Roman"/>
        <charset val="134"/>
      </rPr>
      <t>(</t>
    </r>
    <r>
      <rPr>
        <b/>
        <sz val="10"/>
        <rFont val="宋体"/>
        <charset val="134"/>
      </rPr>
      <t>人</t>
    </r>
    <r>
      <rPr>
        <b/>
        <sz val="10"/>
        <rFont val="Times New Roman"/>
        <charset val="134"/>
      </rPr>
      <t>)</t>
    </r>
  </si>
  <si>
    <r>
      <rPr>
        <b/>
        <sz val="10"/>
        <rFont val="宋体"/>
        <charset val="134"/>
      </rPr>
      <t>汇总</t>
    </r>
  </si>
  <si>
    <r>
      <rPr>
        <b/>
        <sz val="10"/>
        <rFont val="宋体"/>
        <charset val="134"/>
      </rPr>
      <t>一</t>
    </r>
  </si>
  <si>
    <r>
      <rPr>
        <b/>
        <sz val="10"/>
        <rFont val="宋体"/>
        <charset val="134"/>
      </rPr>
      <t>南宁市</t>
    </r>
  </si>
  <si>
    <r>
      <rPr>
        <sz val="10"/>
        <rFont val="宋体"/>
        <charset val="0"/>
      </rPr>
      <t>计算计划投资总数、收益情况总数</t>
    </r>
  </si>
  <si>
    <t>（一）</t>
  </si>
  <si>
    <t>（二）</t>
  </si>
  <si>
    <t>（三）</t>
  </si>
  <si>
    <t>（四）</t>
  </si>
  <si>
    <t>经开区</t>
  </si>
  <si>
    <t>（五）</t>
  </si>
  <si>
    <t>（六）</t>
  </si>
  <si>
    <t>（七）</t>
  </si>
  <si>
    <r>
      <rPr>
        <sz val="10"/>
        <color rgb="FF000000"/>
        <rFont val="宋体"/>
        <charset val="134"/>
      </rPr>
      <t>邕宁区中和镇坛西村下茶坡第</t>
    </r>
    <r>
      <rPr>
        <sz val="10"/>
        <color rgb="FF000000"/>
        <rFont val="Times New Roman"/>
        <charset val="134"/>
      </rPr>
      <t>8</t>
    </r>
    <r>
      <rPr>
        <sz val="10"/>
        <color rgb="FF000000"/>
        <rFont val="宋体"/>
        <charset val="134"/>
      </rPr>
      <t>、</t>
    </r>
    <r>
      <rPr>
        <sz val="10"/>
        <color rgb="FF000000"/>
        <rFont val="Times New Roman"/>
        <charset val="134"/>
      </rPr>
      <t>9</t>
    </r>
    <r>
      <rPr>
        <sz val="10"/>
        <color rgb="FF000000"/>
        <rFont val="宋体"/>
        <charset val="134"/>
      </rPr>
      <t>、</t>
    </r>
    <r>
      <rPr>
        <sz val="10"/>
        <color rgb="FF000000"/>
        <rFont val="Times New Roman"/>
        <charset val="134"/>
      </rPr>
      <t>10</t>
    </r>
    <r>
      <rPr>
        <sz val="10"/>
        <color rgb="FF000000"/>
        <rFont val="宋体"/>
        <charset val="134"/>
      </rPr>
      <t>队美丽移民村项目</t>
    </r>
  </si>
  <si>
    <t>飞洒</t>
  </si>
  <si>
    <t>中和</t>
  </si>
  <si>
    <t>坛西</t>
  </si>
  <si>
    <t>下茶</t>
  </si>
  <si>
    <t>1、道路工程：道路硬化32㎡，巷道273㎡。
2、排水、排污工程：污水管网2110m，污水处理站1座，雨水管沟132m。
3、环境整治：路灯30杆，微菜果园围栏927m，球场翻新1座，以及树池、台阶、垃圾池等基础设施。
4、其他：挡土墙28m。</t>
  </si>
  <si>
    <t>（八）</t>
  </si>
  <si>
    <t>（九）</t>
  </si>
  <si>
    <t>（十）</t>
  </si>
  <si>
    <t>（十一）</t>
  </si>
  <si>
    <t>（十二）</t>
  </si>
  <si>
    <t>（十三）</t>
  </si>
  <si>
    <t xml:space="preserve"> </t>
  </si>
  <si>
    <t>（十四）</t>
  </si>
  <si>
    <t>新福镇三阳村委会双峰、马勤、黄屋美丽移民示范村建设项目</t>
  </si>
  <si>
    <t>西津</t>
  </si>
  <si>
    <t>新福</t>
  </si>
  <si>
    <t>三阳</t>
  </si>
  <si>
    <t>双峰、马勤、黄屋</t>
  </si>
  <si>
    <t>1、道路工程：新建道路144㎡。
2、排水、排污工程：新建盖板排水沟43m。
3、环境整治：新建太阳能路灯20盏；新建微菜园、果园矮墙311m；新建青石板铺装831㎡、碎石铺装1842㎡、透水砖铺装333㎡。
4、休闲配套设施：新建树池43个、文化展示牌11处、村牌2处、景墙7m，石桌凳26套、景石11处；新建护栏593m；新建池塘护坡533m及池塘清淤1处；新建移民文化舞台1处；木棉72棵、麦冬638㎡。
5、风貌改造：移民房屋改造升级13897.67㎡。
6、其他：新建公共活动场所1栋；新建篮球场1处；新建挡土墙211m。</t>
  </si>
  <si>
    <r>
      <rPr>
        <sz val="10"/>
        <color rgb="FF000000"/>
        <rFont val="宋体"/>
        <charset val="134"/>
      </rPr>
      <t>新福镇三阳村委会三阳</t>
    </r>
    <r>
      <rPr>
        <sz val="10"/>
        <color rgb="FF000000"/>
        <rFont val="Times New Roman"/>
        <charset val="134"/>
      </rPr>
      <t>1-4</t>
    </r>
    <r>
      <rPr>
        <sz val="10"/>
        <color rgb="FF000000"/>
        <rFont val="宋体"/>
        <charset val="134"/>
      </rPr>
      <t>组美丽移民示范村建设项目</t>
    </r>
  </si>
  <si>
    <r>
      <rPr>
        <sz val="10"/>
        <rFont val="宋体"/>
        <charset val="134"/>
      </rPr>
      <t>三阳</t>
    </r>
    <r>
      <rPr>
        <sz val="10"/>
        <rFont val="Times New Roman"/>
        <charset val="134"/>
      </rPr>
      <t>1-4</t>
    </r>
    <r>
      <rPr>
        <sz val="10"/>
        <rFont val="宋体"/>
        <charset val="134"/>
      </rPr>
      <t>组</t>
    </r>
  </si>
  <si>
    <t>1、道路工程：新建入户路 703.44 m。
2、排水、排污工程：600×600排水沟50m
3、环境整治：新建青石板铺装585.9 ㎡、植草砖铺装 114.48 ㎡、彩色铺装 304.4 ㎡；场地硬化500㎡、翻新篮球场 1 处。
4、休闲配套设施：景观亭 1 处、景观小品 1 套；新建花池 413.54 m、绿化面积445.16㎡、树池18个、微菜园矮墙245.7m、垃圾分类收集亭2处、微菜园绿化200㎡、新建太阳能路灯 24 盏、太阳能景观灯20盏。
5、风貌改造：村牌 2 处、文化展示牌 3 处。
6、其他：新建毛石挡墙 50 m。</t>
  </si>
  <si>
    <r>
      <rPr>
        <sz val="10"/>
        <color rgb="FF000000"/>
        <rFont val="宋体"/>
        <charset val="134"/>
      </rPr>
      <t>新福镇三阳村委会江边</t>
    </r>
    <r>
      <rPr>
        <sz val="10"/>
        <color rgb="FF000000"/>
        <rFont val="Times New Roman"/>
        <charset val="134"/>
      </rPr>
      <t>1-3</t>
    </r>
    <r>
      <rPr>
        <sz val="10"/>
        <color rgb="FF000000"/>
        <rFont val="宋体"/>
        <charset val="134"/>
      </rPr>
      <t>组美丽移民示范村建设项目</t>
    </r>
  </si>
  <si>
    <r>
      <rPr>
        <sz val="10"/>
        <rFont val="宋体"/>
        <charset val="134"/>
      </rPr>
      <t>江边</t>
    </r>
    <r>
      <rPr>
        <sz val="10"/>
        <rFont val="Times New Roman"/>
        <charset val="134"/>
      </rPr>
      <t>1-3</t>
    </r>
    <r>
      <rPr>
        <sz val="10"/>
        <rFont val="宋体"/>
        <charset val="134"/>
      </rPr>
      <t>组</t>
    </r>
  </si>
  <si>
    <t>1、道路工程：新建 3 m宽道路 407 ㎡，巷道改造1176㎡。
2、排水/排污工程：新建盖板排水沟 360.8 m，污水管网200m，化粪池1处。
3、环境整治：新建微菜园、果园矮墙 322.3 m；新建青石板铺装483.36 ㎡、碎石铺装 614.6 ㎡，垃圾收集亭1处、新建花池193m、绿化面积781㎡、景观亭1处，文化亭廊15㎡，汀步100m，微菜园绿化260㎡，休闲广场156㎡，新建太阳能路灯 22 盏。
4、休闲配套设施：新建石桌凳8套、条石座凳6处、树池1个、仿木栏杆173.8 m；木棉40棵，小品5处，健身器材1套。
5、风貌改造：宣传栏 7 处、村牌 1 处、挡墙美化173.4平m。
6、其他：新建毛石挡墙 297.5m、翻新篮球场 1 处。</t>
  </si>
  <si>
    <r>
      <rPr>
        <sz val="10"/>
        <color rgb="FF000000"/>
        <rFont val="宋体"/>
        <charset val="134"/>
      </rPr>
      <t>新福镇平塘村委会平塘</t>
    </r>
    <r>
      <rPr>
        <sz val="10"/>
        <color rgb="FF000000"/>
        <rFont val="Times New Roman"/>
        <charset val="134"/>
      </rPr>
      <t>1</t>
    </r>
    <r>
      <rPr>
        <sz val="10"/>
        <color rgb="FF000000"/>
        <rFont val="宋体"/>
        <charset val="134"/>
      </rPr>
      <t>组、</t>
    </r>
    <r>
      <rPr>
        <sz val="10"/>
        <color rgb="FF000000"/>
        <rFont val="Times New Roman"/>
        <charset val="134"/>
      </rPr>
      <t>3-7</t>
    </r>
    <r>
      <rPr>
        <sz val="10"/>
        <color rgb="FF000000"/>
        <rFont val="宋体"/>
        <charset val="134"/>
      </rPr>
      <t>组美丽移民示范村建设项目</t>
    </r>
  </si>
  <si>
    <t>平塘</t>
  </si>
  <si>
    <r>
      <rPr>
        <sz val="10"/>
        <rFont val="宋体"/>
        <charset val="134"/>
      </rPr>
      <t>平塘</t>
    </r>
    <r>
      <rPr>
        <sz val="10"/>
        <rFont val="Times New Roman"/>
        <charset val="134"/>
      </rPr>
      <t>1</t>
    </r>
    <r>
      <rPr>
        <sz val="10"/>
        <rFont val="宋体"/>
        <charset val="134"/>
      </rPr>
      <t>组、</t>
    </r>
    <r>
      <rPr>
        <sz val="10"/>
        <rFont val="Times New Roman"/>
        <charset val="134"/>
      </rPr>
      <t>3-7</t>
    </r>
    <r>
      <rPr>
        <sz val="10"/>
        <rFont val="宋体"/>
        <charset val="134"/>
      </rPr>
      <t>组</t>
    </r>
  </si>
  <si>
    <t>1、道路工程：巷道改造573㎡。
2、排水/排污工程：污水管网200m，化粪池1处。
3、环境整治：台阶 12 ㎡，景观节点300㎡，垃圾亭1处，廊架28㎡，休闲坐凳5组，150m花池，绿化面积350㎡，文化展示牌2个，景墙30m，乒乓球台2处。新建太阳能路灯 10 盏
4、风貌改造：20m景墙、挡墙美化 78 ㎡。
5、其他；宣传牌3处、村牌 1 处、栏杆695m。</t>
  </si>
  <si>
    <t>新福镇平塘村委会青山美丽移民示范村建设项目</t>
  </si>
  <si>
    <t>青山</t>
  </si>
  <si>
    <t xml:space="preserve">
1、排水/排污工程：排水沟200m，污水管网500m，化粪池1处。
2、环境整治：新建微菜园、果园矮墙 43 m，休闲广场325㎡，花池130m，微菜园矮墙95m，特色矮墙20m，垃圾收集亭1座，小品5处，绿化300㎡。新建太阳能路灯 20 盏。
3、休闲设施：文化亭廊50㎡，健身器材1套，
4、风貌改造：宣传栏3处，文化展示牌2处，围墙美化140㎡村牌1处。
5、其他：挡土墙185m，护栏101m。</t>
  </si>
  <si>
    <t>新福镇平塘村委会新村美丽移民示范村建设项目</t>
  </si>
  <si>
    <t>新村</t>
  </si>
  <si>
    <t xml:space="preserve">1、道路工程：混凝土硬化390㎡。
2、排水/排污工程：污水管网300m、混凝土化粪池1处、新建600×600排水沟30m。
3、村容村貌工程：巷道铺装780㎡、台阶修复57平方木、微菜园矮墙127m、景观小品5处、导视牌10个、文化亭廊2处、微景观1处、石垄墙5处、太阳能路灯30盏、微菜园绿化698㎡。
4、休闲配套设施：新建仿木栏杆250m、村牌1处、垃圾分类收集亭2处、挡土墙34m、波形梁护栏348m。
5、风貌改造：宣传栏5处。
</t>
  </si>
  <si>
    <t>新福镇团富村委会新宁美丽移民示范村建设项目</t>
  </si>
  <si>
    <t>团富</t>
  </si>
  <si>
    <t>新宁</t>
  </si>
  <si>
    <t xml:space="preserve">1、道路工程：场地硬化247㎡。
2、排水、排污工程：600×600排水沟400m、污水管网1200m、混凝土化粪池1处。
3、环境整治：休闲广场铺装111㎡、绿化37㎡、微菜园矮墙370m；微菜园绿化224㎡。
4、休闲配套设施：树池3个、石垄墙40m、文化亭廊40㎡、垃圾分类收集亭2个、导视牌5个、健身器材1套、景观小品5个、
5、风貌改造：宣传栏3个、文化展示牌1个。
6、其他：新建毛石挡墙71m、波形栏杆754m。
</t>
  </si>
  <si>
    <t>新福镇团富村委会榃叭美丽移民示范村建设项目</t>
  </si>
  <si>
    <t>榃叭</t>
  </si>
  <si>
    <t>1、道路工程：新建道路447㎡。
2、排水/排污工程：污水管网530m，化粪池1处
3、环境整治：新建太阳能路灯45盏；新建青石板铺装456㎡、透水砖铺装119㎡、园路汀步2㎡；新建木栈道木平台277㎡；新建路缘石123m；池塘清淤2053m³、新建池塘挡泥墙165m，场地硬化556㎡，强、弱电设施美化300m，休闲广场铺装354㎡，汀步60㎡，围墙美化80㎡，微菜园矮墙126m，特色景观矮墙56m，叠级挡墙20m，景墙20m，微景观节点245㎡。
4、休闲配套设施：新建仿木栏杆166m、树池1个、健身器材2套、村牌1处、石桌凳10套、廊架2处；新建绿化面积338㎡，花池70m，台阶68㎡，文化展示牌2处，垃圾分类收集亭1处，，雕塑小品5处。
5、风貌改造：移民房屋改造升级13898㎡。
6、其他：新建挡土墙27m、篮球场翻新1处。</t>
  </si>
  <si>
    <r>
      <rPr>
        <sz val="10"/>
        <color rgb="FF000000"/>
        <rFont val="宋体"/>
        <charset val="134"/>
      </rPr>
      <t>新福镇团富村委会竹拥</t>
    </r>
    <r>
      <rPr>
        <sz val="10"/>
        <color rgb="FF000000"/>
        <rFont val="Times New Roman"/>
        <charset val="134"/>
      </rPr>
      <t>1-3</t>
    </r>
    <r>
      <rPr>
        <sz val="10"/>
        <color rgb="FF000000"/>
        <rFont val="宋体"/>
        <charset val="134"/>
      </rPr>
      <t>组美丽移民示范村建设项目</t>
    </r>
  </si>
  <si>
    <r>
      <rPr>
        <sz val="10"/>
        <color rgb="FF000000"/>
        <rFont val="宋体"/>
        <charset val="134"/>
      </rPr>
      <t>竹拥</t>
    </r>
    <r>
      <rPr>
        <sz val="10"/>
        <color rgb="FF000000"/>
        <rFont val="Times New Roman"/>
        <charset val="134"/>
      </rPr>
      <t>1-3</t>
    </r>
    <r>
      <rPr>
        <sz val="10"/>
        <color rgb="FF000000"/>
        <rFont val="宋体"/>
        <charset val="134"/>
      </rPr>
      <t>组</t>
    </r>
  </si>
  <si>
    <t xml:space="preserve">
1、排水/排污工程：新建砖砌盖板沟303.8m，涵管54m。
2、环境整治：垃圾分类收集亭5个、垃圾箱3个，休闲广场铺装126㎡，微菜园矮墙191m，垒墙及座凳36m，花架廊亭30㎡，休闲座凳10个，新建太阳能路灯20盏。
3、休闲配套设施：方形树池3个、村牌1处，健身器械1套，乒乓球台3套，微菜园绿化243㎡。
4、其他：仿木栏杆179m、新建不锈钢栏杆367m、新建毛石挡墙163m；</t>
  </si>
  <si>
    <r>
      <rPr>
        <b/>
        <sz val="10"/>
        <rFont val="宋体"/>
        <charset val="134"/>
      </rPr>
      <t>二</t>
    </r>
  </si>
  <si>
    <r>
      <rPr>
        <b/>
        <sz val="10"/>
        <rFont val="宋体"/>
        <charset val="134"/>
      </rPr>
      <t>柳州市</t>
    </r>
  </si>
  <si>
    <t>西盘龙屯水库移民美丽家园项目</t>
  </si>
  <si>
    <t>红花水电站</t>
  </si>
  <si>
    <t>社冲</t>
  </si>
  <si>
    <t>西盘龙</t>
  </si>
  <si>
    <t>改建</t>
  </si>
  <si>
    <t>1、道路工程：屯内道路硬化620m*3.5m*0.2m。
2、其他：浆砌石渠肩1700m；</t>
  </si>
  <si>
    <t>大将镇龙妙村东宅屯人居环境提升工程</t>
  </si>
  <si>
    <t>鱼塘水库</t>
  </si>
  <si>
    <t>大将镇</t>
  </si>
  <si>
    <t>龙妙村</t>
  </si>
  <si>
    <t>东宅屯</t>
  </si>
  <si>
    <t>码头硬化：长100m，宽5m</t>
  </si>
  <si>
    <t>融水苗族自治县</t>
  </si>
  <si>
    <t>三江侗族自治县</t>
  </si>
  <si>
    <t>三江县程村乡头坪村美丽移民村项目</t>
  </si>
  <si>
    <t>麻石水电站</t>
  </si>
  <si>
    <t>程村乡</t>
  </si>
  <si>
    <t>头坪村委会</t>
  </si>
  <si>
    <r>
      <rPr>
        <sz val="10"/>
        <rFont val="Times New Roman"/>
        <charset val="134"/>
      </rPr>
      <t>1-8</t>
    </r>
    <r>
      <rPr>
        <sz val="10"/>
        <rFont val="宋体"/>
        <charset val="134"/>
      </rPr>
      <t>组</t>
    </r>
  </si>
  <si>
    <t>1.太阳能路灯200盏。2.文化长廊1座，凉亭3座。3.道路硬化3990㎡，挡土墙136m，新建花圃57个。</t>
  </si>
  <si>
    <t>阳和工业区</t>
  </si>
  <si>
    <t>柳东新区</t>
  </si>
  <si>
    <r>
      <rPr>
        <b/>
        <sz val="10"/>
        <rFont val="宋体"/>
        <charset val="134"/>
      </rPr>
      <t>三</t>
    </r>
  </si>
  <si>
    <r>
      <rPr>
        <b/>
        <sz val="10"/>
        <rFont val="宋体"/>
        <charset val="134"/>
      </rPr>
      <t>桂林市</t>
    </r>
  </si>
  <si>
    <t>灵川县兰田瑶族乡兰田村委兰田街水库美丽移民村工程项目</t>
  </si>
  <si>
    <t>青狮潭</t>
  </si>
  <si>
    <t>兰田乡</t>
  </si>
  <si>
    <t>兰田</t>
  </si>
  <si>
    <t>兰田1队，2队，5队，6队，7、8队</t>
  </si>
  <si>
    <t>1、道路工程：（1）村巷道硬化11557m（2）修补路基200m³（3）村外环道路硬化3200㎡
2、排水排污治理：（1）排水系统改造修建排水沟3264.1m（2）排污系统改造新增1925m管道
3、村内环境整治：（1）瑶家微草药园（2）改造微菜园（3）新建菜园围墙599m
4、适当的休闲设施：（1）新建室内运动场782.23m²；（2）改建村民休闲区（3）古井（4）景亭
5、适当的风貌改造：
6、村集体产业项目
7、其他：（1）新增公共卫生间1座（2）太阳能路灯140盏（3）自来水系统改造12310m（4）新建停车场1800m2（5）垃圾站点9组。</t>
  </si>
  <si>
    <t>灵川县公平乡公平街水库美丽移民村工程项目</t>
  </si>
  <si>
    <t>公平乡</t>
  </si>
  <si>
    <t>公平、五美、公平街</t>
  </si>
  <si>
    <t>公平村委：李家1队、上元2队、黄村3队、黄村4队；五美村委：下西边；公平街：街道、敬老院；</t>
  </si>
  <si>
    <t>1、道路工程：（1）道路白改黑3km（2）三网下地
2、排水排污治理：（1）污水管网及配套设施</t>
  </si>
  <si>
    <t>兴安县溶江镇龙源村委大坪村美丽移民村工程</t>
  </si>
  <si>
    <t>五里峡</t>
  </si>
  <si>
    <t>溶江</t>
  </si>
  <si>
    <t>龙源</t>
  </si>
  <si>
    <t>大坪村</t>
  </si>
  <si>
    <t>1、道路工程：地面硬化改造约1500m²
2、排水排污治理：村内给排水改造升级
3、适当的休闲设施：（1）新建篮球场一个（2）新建文化室约220m²（3）新布置健身器材10组
4、适当的风貌改造：（1）村内绿化改造
5、其他：（1）太阳能路灯10盏</t>
  </si>
  <si>
    <t>兴安县界首镇城东美丽移民村工程</t>
  </si>
  <si>
    <t>界首</t>
  </si>
  <si>
    <t>城东</t>
  </si>
  <si>
    <t>搬迁移民村</t>
  </si>
  <si>
    <t>1、道路工程：（1）村内硬化地面1070m²
2、适当的风貌改造：（1）建筑外立面改造7户1672m²（2）园林绿化改造（3）微菜园改造
3、适当的休闲设施：（1）布置健身器材10组
4、其他：（1）道路边做混凝土挡墙28m长60×60cm（2）新做树池98m（3）太阳能路灯10盏</t>
  </si>
  <si>
    <t>兴安县高尚镇灵龙村委狮子山自然村美丽移民村工程</t>
  </si>
  <si>
    <t>上桂峡</t>
  </si>
  <si>
    <t>高尚</t>
  </si>
  <si>
    <t>灵龙</t>
  </si>
  <si>
    <t>狮子山</t>
  </si>
  <si>
    <t>1、道路工程：生态地面改造 1450m²
2、排水排污治理：（1）村内给排水改造
3、村内环境整治：（1）村内绿化改造
4、适当的休闲设施：（1）新建羽毛球场1个（2）篮球场各1个（3）新布置健身器材 10组（4）新建文化室216m
5、其他：（1）太阳能路灯 25 盏</t>
  </si>
  <si>
    <t>才湾镇新村新赵家片水库美丽移民村工程</t>
  </si>
  <si>
    <t>五福</t>
  </si>
  <si>
    <t>才湾</t>
  </si>
  <si>
    <t>新赵家、四工田、伍家、大街上、老赵家</t>
  </si>
  <si>
    <t>1、道路工程:（1）长0.798km路面宽 3.5 m，路基宽 4.5 m（2）生态停车位750m²
2、排水排污治理：（1）沟渠 3.237km
3、村内环境整治：（1）田园改造1000m²（2）菜园改造1000m²（3）绿化面积2000m²
4、适当的休闲设施：（1）滨河休闲步道2500m（2）运动场地900m²（3）亭子3个（4）水库观景平台100m²
5、适当的风貌改造：（1）建筑外立面改造面积3000m²
6、村集体产业项目:（1）
7、其他:（1）挡墙500m（2）路灯100个（3）旅游厕所100m²（4）旅游标识系统一套</t>
  </si>
  <si>
    <t>恭城瑶族自治县</t>
  </si>
  <si>
    <t>恭城瑶族自治县西岭镇岛坪村下席屯水库移民美丽移民村工程项目</t>
  </si>
  <si>
    <t>峻山</t>
  </si>
  <si>
    <t>西岭</t>
  </si>
  <si>
    <t>岛坪</t>
  </si>
  <si>
    <r>
      <rPr>
        <sz val="10"/>
        <color rgb="FF000000"/>
        <rFont val="Times New Roman"/>
        <charset val="134"/>
      </rPr>
      <t>5</t>
    </r>
    <r>
      <rPr>
        <sz val="10"/>
        <color rgb="FF000000"/>
        <rFont val="宋体"/>
        <charset val="134"/>
      </rPr>
      <t>队</t>
    </r>
  </si>
  <si>
    <t>新建、扩建</t>
  </si>
  <si>
    <t>1.道路工程：混凝土道路破除修复125.3㎡，新建道路硬化564.57㎡，加涵管混凝土道路破除修复49.97㎡。
2.排水、排污工程：新建砖砌排水沟173.8m，新建混凝土水沟80.7m，新增盖板排水沟20.3m，新建直径0.5m涵24m；新建直径0.6m涵管4m；新建直径1m涵管10m；新建直径1.2m涵14m；新建直径1.3m涵管 4m；新建直1.5m涵管7m，DN300,HDPE 双壁波纹管14m。
3.环境整治：新青石板台阶84.36㎡，绿化191.72㎡，6m高太阳能路灯安装30盏
4.风貌改造：建筑墙面粉刷4570㎡。
5.其他：新建混凝土挡土墙19m³，新建片石土挡土墙2648.9m³，新建水泥砖挡水墙0.72m³，围墙改造130.4m，新建青砖景墙57.3m，新建藤状造型仿木栏杆119.5m。</t>
  </si>
  <si>
    <t>恭城瑶族自治县西岭镇岛坪村岛坪屯水库移民美丽移民村工程项目</t>
  </si>
  <si>
    <r>
      <rPr>
        <sz val="10"/>
        <rFont val="Times New Roman"/>
        <charset val="134"/>
      </rPr>
      <t>6</t>
    </r>
    <r>
      <rPr>
        <sz val="10"/>
        <rFont val="宋体"/>
        <charset val="134"/>
      </rPr>
      <t>队</t>
    </r>
  </si>
  <si>
    <t xml:space="preserve">1.道路工程：新建道路硬化1768.62㎡。
2.排水、排污工程：原有直径0.5涵管加宽2m，新增直径0.5涵管9m，新建排水沟769.1m，新建排洪沟146.7m，新建主沟987.0m，新建水箱10m³。
3.环境整治：6m高太阳能路灯安装60盏，绿化160.64㎡，新建青石板铺装772.16㎡。
4.休闲设施：新增直径80石桌8套，新增健身器材6套。
5.风貌改造：美丽乡村题材画215㎡，墙面粉刷8698.76㎡。
6.其他：原围墙改造161.23m，新建围墙189.15m，波形梁护栏66m，新增仿竹栅栏155.7㎡，新增水泥
仿木艺术栏杆742.41m，新建片石土挡土墙1958.73m³。
</t>
  </si>
  <si>
    <t>龙胜各族自治县</t>
  </si>
  <si>
    <r>
      <rPr>
        <b/>
        <sz val="10"/>
        <rFont val="宋体"/>
        <charset val="0"/>
      </rPr>
      <t>四</t>
    </r>
  </si>
  <si>
    <r>
      <rPr>
        <b/>
        <sz val="10"/>
        <rFont val="宋体"/>
        <charset val="0"/>
      </rPr>
      <t>梧州市</t>
    </r>
  </si>
  <si>
    <r>
      <rPr>
        <sz val="10"/>
        <color rgb="FF000000"/>
        <rFont val="Times New Roman"/>
        <charset val="0"/>
      </rPr>
      <t xml:space="preserve"> </t>
    </r>
    <r>
      <rPr>
        <sz val="10"/>
        <color rgb="FF000000"/>
        <rFont val="宋体"/>
        <charset val="0"/>
      </rPr>
      <t>长洲区倒水镇倒水村美丽移民村项目</t>
    </r>
  </si>
  <si>
    <t>旺村水利枢纽</t>
  </si>
  <si>
    <t>倒水镇</t>
  </si>
  <si>
    <t>倒水村</t>
  </si>
  <si>
    <r>
      <rPr>
        <sz val="10"/>
        <rFont val="宋体"/>
        <charset val="0"/>
      </rPr>
      <t>东阁</t>
    </r>
    <r>
      <rPr>
        <sz val="10"/>
        <rFont val="Times New Roman"/>
        <charset val="0"/>
      </rPr>
      <t>1-4</t>
    </r>
    <r>
      <rPr>
        <sz val="10"/>
        <rFont val="宋体"/>
        <charset val="0"/>
      </rPr>
      <t>组</t>
    </r>
  </si>
  <si>
    <t>1、道路工程：村主路硬化3500m2，巷道硬化1000m2，入户路硬化794m2；
2、环境整治：亮化62盏太阳能路灯、花池172m，仿木栏杆733m，仿竹栅栏1747m，化粪池1个等附属设施，塘体整治2处，村活动场地整治860m2；
3、其他：村标1个，竣工标志牌1个。</t>
  </si>
  <si>
    <t>长洲区泗洲村尚忠片区美丽移民村项目</t>
  </si>
  <si>
    <t>长洲水利枢纽</t>
  </si>
  <si>
    <t>长洲镇</t>
  </si>
  <si>
    <t>泗洲村</t>
  </si>
  <si>
    <t>泗洲村一、二组</t>
  </si>
  <si>
    <t>1、道路工程：巷道硬化约1452.8m²。
2、排水排污工程：散排水沟约210.4m。
3、环境整治：仿竹栅栏665m、垃圾收集站1处、围墙修缮259.01m。 
4、其他：挡土墙168.99m、竣工牌1块。</t>
  </si>
  <si>
    <t>长洲区倒水镇富万村富万中心片区美丽移民村项目</t>
  </si>
  <si>
    <t>富万村</t>
  </si>
  <si>
    <t>富万中心片区（上垌、社岭、四均、端村、村尾、外寨组）</t>
  </si>
  <si>
    <t>1、排水排污工程：排水沟2174.31m。
2、环境整治：场地硬化2962.61㎡、停车场113.24㎡、路灯80盏、栏杆84.49m、垃圾桶8个。
3、休闲设施：建身器械1套。
4、风貌改造：外立面改造3606.96㎡。
5、其他：挡土墙110.79m、厕所1座、竣工牌1块、塘体整治1处。</t>
  </si>
  <si>
    <t>长洲区倒水镇倒水村虾碑、倒水、下枧组片区美丽移民村项目</t>
  </si>
  <si>
    <t>虾碑一、二组、倒水组、地积组、下枧组</t>
  </si>
  <si>
    <t>1、道路工程：屯内道路硬化2847.5㎡。
2、排水排污工程：排水沟125m。
3、环境整治：场地硬化1318㎡、路灯20盏、栏杆135m、花池66m、垃圾收集点3处、石座椅6套、围墙修缮 42m。
4、休闲设施：建身器械3套。
5、风貌改造：墙面修缮446㎡。
6、其他：挡土墙41m、竣工牌1块、灌溉水渠168m、宣传栏2个。</t>
  </si>
  <si>
    <t>长洲区倒水镇蓬冲村上段、马坳组片区美丽移民村项目</t>
  </si>
  <si>
    <t>蓬冲村</t>
  </si>
  <si>
    <t>上段一、二组；马坳组</t>
  </si>
  <si>
    <t>1、道路工程：屯内道路2807.8㎡。
2、排水排污工程：排水沟1285.96m。
3、环境整治：仿竹栅栏644.43m、仿木栏杆346.3m、场地硬化453.15㎡、路灯50盏、围墙修缮652.41m、分类垃圾亭3个。
4、休闲设施：建身器械2组。
5、其他：挡土墙175.58m、竣工牌1块、宣传栏1个。</t>
  </si>
  <si>
    <t>苍梧县京南镇旺安村上沙组美丽移民村项目</t>
  </si>
  <si>
    <t>京南镇</t>
  </si>
  <si>
    <t>旺安村</t>
  </si>
  <si>
    <t>上沙组</t>
  </si>
  <si>
    <t>1.道路工程：道路硬化长1.35km，地面修复1500㎡，码头1座。
2.休闲设施：健身广场1个，路灯6盏。
3.环境整治：特色围墙58.3㎡，入口标志景墙1个。</t>
  </si>
  <si>
    <t>苍梧县岭脚镇平琴村美丽移民村项目</t>
  </si>
  <si>
    <t>长洲水利枢纽库区</t>
  </si>
  <si>
    <t>岭脚镇</t>
  </si>
  <si>
    <t>平琴村</t>
  </si>
  <si>
    <t>盘古、莫地、上、下黄、平琴、屋背、托山、上、中、下洲组</t>
  </si>
  <si>
    <t>1.道路工程：道路修复1364m。
2.排水排污工程：排水明沟1100m，沉沙井27座。
3.其它：挡土墙6m，球场围网64m等。</t>
  </si>
  <si>
    <t>苍梧县梨埠镇梨埠村陈田美丽移民村项目</t>
  </si>
  <si>
    <t>西中水库</t>
  </si>
  <si>
    <t>梨埠镇</t>
  </si>
  <si>
    <t>梨埠村</t>
  </si>
  <si>
    <t>陈田一、二组</t>
  </si>
  <si>
    <t>1.道路工程：道路硬化515㎡。
2.排水排污工程：波纹管1297m，污水处理站1座。
3.环境整治：场地硬化608㎡。
4.其它：挡土墙126m。</t>
  </si>
  <si>
    <t>藤县</t>
  </si>
  <si>
    <t>藤县和平镇榄莫村广村片美丽移民村项目</t>
  </si>
  <si>
    <t>和平镇</t>
  </si>
  <si>
    <t>榄莫村</t>
  </si>
  <si>
    <r>
      <rPr>
        <sz val="10"/>
        <rFont val="宋体"/>
        <charset val="0"/>
      </rPr>
      <t>广村</t>
    </r>
    <r>
      <rPr>
        <sz val="10"/>
        <rFont val="Times New Roman"/>
        <charset val="0"/>
      </rPr>
      <t>1-11</t>
    </r>
  </si>
  <si>
    <t>1.排水排污工程：
①广村北片：敷设HDPE双壁波纹管（直管，DN300）837m；敷设PVC-U排水管（DN150）废水出户管道3000m；新建检查井47个；新建1套日处理量为60m³/d的污水处理设施。
②广村南片：敷设HDPE双壁波纹管（直管，DN300）1450m；敷设PVC-U排水管（DN150）废水出户管道2250m；新建检查井68个；新建1套日处理量为40m³/d的污水处理设施。</t>
  </si>
  <si>
    <t>藤县藤州镇谷山村库区移民美丽家园项目</t>
  </si>
  <si>
    <t>藤州镇</t>
  </si>
  <si>
    <t>谷山村</t>
  </si>
  <si>
    <t>龙太片、民盛片等</t>
  </si>
  <si>
    <t>1.道路工程：道路硬化11375m2，道路护栏75m；
2.环境整治：路灯40盏；
3.休闲设施：长廊3座，凉亭1座；
4.风貌改造:宣传栏5组。</t>
  </si>
  <si>
    <r>
      <rPr>
        <sz val="10"/>
        <color rgb="FF000000"/>
        <rFont val="宋体"/>
        <charset val="0"/>
      </rPr>
      <t>蒙山县蒙山镇城西村三叉</t>
    </r>
    <r>
      <rPr>
        <sz val="10"/>
        <color rgb="FF000000"/>
        <rFont val="Times New Roman"/>
        <charset val="0"/>
      </rPr>
      <t>3-6</t>
    </r>
    <r>
      <rPr>
        <sz val="10"/>
        <color rgb="FF000000"/>
        <rFont val="宋体"/>
        <charset val="0"/>
      </rPr>
      <t>组水库移民新村整村提升工程项目</t>
    </r>
  </si>
  <si>
    <t>茶山水库</t>
  </si>
  <si>
    <t>蒙山镇</t>
  </si>
  <si>
    <t>城西村</t>
  </si>
  <si>
    <r>
      <rPr>
        <sz val="10"/>
        <rFont val="宋体"/>
        <charset val="0"/>
      </rPr>
      <t>三叉</t>
    </r>
    <r>
      <rPr>
        <sz val="10"/>
        <rFont val="Times New Roman"/>
        <charset val="0"/>
      </rPr>
      <t>3</t>
    </r>
    <r>
      <rPr>
        <sz val="10"/>
        <rFont val="宋体"/>
        <charset val="0"/>
      </rPr>
      <t>、</t>
    </r>
    <r>
      <rPr>
        <sz val="10"/>
        <rFont val="Times New Roman"/>
        <charset val="0"/>
      </rPr>
      <t>4</t>
    </r>
    <r>
      <rPr>
        <sz val="10"/>
        <rFont val="宋体"/>
        <charset val="0"/>
      </rPr>
      <t>、</t>
    </r>
    <r>
      <rPr>
        <sz val="10"/>
        <rFont val="Times New Roman"/>
        <charset val="0"/>
      </rPr>
      <t>5</t>
    </r>
    <r>
      <rPr>
        <sz val="10"/>
        <rFont val="宋体"/>
        <charset val="0"/>
      </rPr>
      <t>、</t>
    </r>
    <r>
      <rPr>
        <sz val="10"/>
        <rFont val="Times New Roman"/>
        <charset val="0"/>
      </rPr>
      <t>6</t>
    </r>
    <r>
      <rPr>
        <sz val="10"/>
        <rFont val="宋体"/>
        <charset val="0"/>
      </rPr>
      <t>组</t>
    </r>
  </si>
  <si>
    <t>1.道路工程：道路修复1225㎡，道路硬化350㎡；
2.排水排污工程：排水渠硬化100m，污水管100m；
3.环境整治：场地铺装1600m2，场地硬化120㎡，场地绿化1项，景观矮墙800m，垃圾存放间1处；
4.休闲设施：休闲小品（石板台阶、石砌花基、长条坐凳、成品花岗岩石桌石凳）1项，凉亭1座，长廊1座，健身器械1项；
5.风貌改造：景点牌及宣传栏1项；
6.其他：村牌及景石1座，挡土墙503m，栏杆150m等。</t>
  </si>
  <si>
    <r>
      <rPr>
        <b/>
        <sz val="10"/>
        <rFont val="宋体"/>
        <charset val="134"/>
      </rPr>
      <t>五</t>
    </r>
  </si>
  <si>
    <r>
      <rPr>
        <b/>
        <sz val="10"/>
        <rFont val="宋体"/>
        <charset val="134"/>
      </rPr>
      <t>北海市</t>
    </r>
  </si>
  <si>
    <t>福成镇卖兆村委陈屋美丽移民村项目</t>
  </si>
  <si>
    <t>合浦水库</t>
  </si>
  <si>
    <t>福成</t>
  </si>
  <si>
    <t>卖兆</t>
  </si>
  <si>
    <t>陈屋</t>
  </si>
  <si>
    <t>村内支路硬化529㎡，林下休闲铺装153.6㎡，红砖景墙12m，矮墙坐凳、树池坐凳98m，庭院经济矮墙596.3m，主路边花池围边307m，文化宣传栏2个，成品石桌凳1套，健身器材6套，太阳能路灯57盏，村内绿化美化提升207㎡，场地清理平整726.5㎡。</t>
  </si>
  <si>
    <t>福成镇花铺村委上垌美丽移民村项目</t>
  </si>
  <si>
    <t>花铺</t>
  </si>
  <si>
    <t>上垌</t>
  </si>
  <si>
    <t>硬化村内支路2010㎡，新建休闲场地535㎡，红砖景墙46m，矮墙坐凳27m，庭院经济景观矮墙538m，树池31m，文化宣传栏2个，健身器材11套，景观绿化600㎡，排水沟130m，场地清理平整1480平m，太阳能路灯73盏，</t>
  </si>
  <si>
    <r>
      <rPr>
        <b/>
        <sz val="10"/>
        <rFont val="宋体"/>
        <charset val="134"/>
      </rPr>
      <t>六</t>
    </r>
  </si>
  <si>
    <r>
      <rPr>
        <b/>
        <sz val="10"/>
        <rFont val="宋体"/>
        <charset val="134"/>
      </rPr>
      <t>防城港市</t>
    </r>
  </si>
  <si>
    <t>港口区</t>
  </si>
  <si>
    <t>茅岭镇小陶村小陶尾组美丽家园项目</t>
  </si>
  <si>
    <t>小陶水库</t>
  </si>
  <si>
    <t>茅岭</t>
  </si>
  <si>
    <t>小陶</t>
  </si>
  <si>
    <t>小陶尾组</t>
  </si>
  <si>
    <t>1.道路工程：道路硬化271m
2.环境整治：场地平整及硬化830平方
3.其他新建挡土320m等</t>
  </si>
  <si>
    <t>公正乡信良村六育屯水库美丽移民村项目</t>
  </si>
  <si>
    <t>凤亭河水库</t>
  </si>
  <si>
    <t>公正乡</t>
  </si>
  <si>
    <t>信良</t>
  </si>
  <si>
    <t>六育</t>
  </si>
  <si>
    <t>1.道路工程：硬化路面599m（1797㎡）。
2.排水、排污：排水沟534m、暗埋管96m。
3.环境整治：场地硬化3978㎡、晒场1座558㎡、太阳能路灯17盏、树池27座、垃圾分类点4处（含12个垃圾桶），室外台阶6座53.28㎡。
4.风貌改造：不锈钢宣传栏2座、党群议事亭1座、健身器材10套、成品大理石座椅6套，石桌石凳5套、仿木栏杆124m、微菜园护栏28m。
5.其他：挡土墙96m、路肩墙103m、 标志牌1座等。</t>
  </si>
  <si>
    <t>叫安镇松柏村平何屯水库美丽移民村项目</t>
  </si>
  <si>
    <t>那板水库</t>
  </si>
  <si>
    <t>叫安</t>
  </si>
  <si>
    <t>松柏</t>
  </si>
  <si>
    <t>平何</t>
  </si>
  <si>
    <t>1.道路工程：硬化路面869m（2607㎡）。
2.排水、排污：排水沟852m、暗埋管161m。
3.环境整治：场地硬化3664㎡、太阳能路灯20盏、树池30座。
4.风貌改造：宣传栏2座、党群议事亭1座、健身器材5套、成品大理石座椅5套、石桌石凳6套、仿木栏杆843m、微菜园护栏530m。
5.其他：挡土墙576m、路肩墙247m、 村名标识景墙1座、平台1座、廊道61m、标志牌1座等。</t>
  </si>
  <si>
    <t>江平镇长山村至榕树头村水库美丽移民村改善工程</t>
  </si>
  <si>
    <t>黄淡水库</t>
  </si>
  <si>
    <t>江平镇</t>
  </si>
  <si>
    <t>长山村、榕树头村</t>
  </si>
  <si>
    <t>横岭组、长东组、竹排江组、家属组</t>
  </si>
  <si>
    <t>1.道路工程：新建道路长363m,宽3.5m,拓宽路面158m。
2.环境整治：场地硬化1962㎡；破除场地硬化511㎡；路灯87盏。
3.排水、排污工程：排水沟17m。
4.其他：路肩墙111m，浆砌片石挡土墙42m，项目标志牌1座及相关配套设施。</t>
  </si>
  <si>
    <r>
      <rPr>
        <b/>
        <sz val="10"/>
        <rFont val="宋体"/>
        <charset val="134"/>
      </rPr>
      <t>七</t>
    </r>
  </si>
  <si>
    <r>
      <rPr>
        <b/>
        <sz val="10"/>
        <rFont val="宋体"/>
        <charset val="134"/>
      </rPr>
      <t>钦州市</t>
    </r>
  </si>
  <si>
    <r>
      <rPr>
        <sz val="10"/>
        <rFont val="宋体"/>
        <charset val="134"/>
      </rPr>
      <t>钦州市钦北区平吉镇平沙村委</t>
    </r>
    <r>
      <rPr>
        <sz val="10"/>
        <rFont val="Times New Roman"/>
        <charset val="134"/>
      </rPr>
      <t>2</t>
    </r>
    <r>
      <rPr>
        <sz val="10"/>
        <rFont val="宋体"/>
        <charset val="134"/>
      </rPr>
      <t>队水库移民美丽家园工程</t>
    </r>
  </si>
  <si>
    <t>京塘水库</t>
  </si>
  <si>
    <t>平吉镇</t>
  </si>
  <si>
    <t>平沙村委</t>
  </si>
  <si>
    <r>
      <rPr>
        <sz val="10"/>
        <rFont val="Times New Roman"/>
        <charset val="134"/>
      </rPr>
      <t>2</t>
    </r>
    <r>
      <rPr>
        <sz val="10"/>
        <rFont val="宋体"/>
        <charset val="134"/>
      </rPr>
      <t>队</t>
    </r>
  </si>
  <si>
    <t>1.道路工程：新建道路硬化3097.2平方，场地硬化1203.5㎡；
2.排水排污工程：排水沟1281.6m；
3.村内环境政治：透水砖铺装304.7㎡，青石板铺装22.4㎡，矮围墙127.3m，树池3个，路缘石26.4m，古井改造1项，旧房拆除2户，分类垃圾箱1套；
4.休闲设施：石桌石凳2组，健身器材1组；
5.其他：广告宣传栏2组；</t>
  </si>
  <si>
    <t>沙坪镇七里村委新东队整村提升工程</t>
  </si>
  <si>
    <t>西津水库</t>
  </si>
  <si>
    <t>沙坪</t>
  </si>
  <si>
    <t>七里</t>
  </si>
  <si>
    <t>新东队</t>
  </si>
  <si>
    <t>1.道路工程：3.5m路面140m、混凝土地面160m²、透水混凝土铺设地面1680m²；
2.排水排污工程：砖砌（带盖板）排水沟长140m、砖砌水沟长330m、
3.村内环境整治：廊亭1座、砖砌护栏矮墙长220m、透水砖铺地590m²、公厕1处、太阳能路灯（位置现场定）30盏、混凝土挡土墙36m、毛石挡土墙130m、
4.风貌改造：外墙美化（批灰刷涂料）800m²；
5.村集体产业项目：产业楼424m²；</t>
  </si>
  <si>
    <t>陆屋镇罗屋坪村委东风、甲屋队整村提升工程</t>
  </si>
  <si>
    <t>灵东水库</t>
  </si>
  <si>
    <t>陆屋</t>
  </si>
  <si>
    <t>罗屋坪</t>
  </si>
  <si>
    <t>东风、甲屋</t>
  </si>
  <si>
    <t>东风队：
1.道路工程：村路304m；
2.排水排污工程：砖砌排水沟89m；
3.村内环境整治：砖砌矮墙 492m、鹅卵石铺地1560m²、 停车位植草砖铺地762m²、树池12座、透水砖铺地 1109m²、路灯10盏；
4.休闲设施：村民议事亭164m²、廊亭2座、凉亭2座、 文化室100m²、篮球场及硬化地面725m²、农用设施用房 100m²；
甲屋队：
1.道路工程：路边砌水沟并扩宽路面657m、3.5m村路200m、混凝土铺设地面2880m²；
2.排水排污工程：砖砌排水沟220m；
3.村内环境整治：砖砌矮墙55m、砼硬化地面667m²、村内边角透水砖铺地1338m²、路灯10盏；
4.休闲设施：文化室100m²、凉亭1座、羽毛球场硬化地面420m²；
5.其他：砖砌村牌1座。</t>
  </si>
  <si>
    <t>灵城街道白木村委迁安村整村提升工程</t>
  </si>
  <si>
    <t>灵城</t>
  </si>
  <si>
    <t>白木</t>
  </si>
  <si>
    <t>迁安队</t>
  </si>
  <si>
    <t>1.道路工程：村路加宽（350m²）、3.5m道路（498m）、混凝土铺设地面（1570m²）；
2.排水排污工程：砖砌排水沟（146m）、排水沟加透水盖板（65m）；
3.村内环境整治：透水砖铺地1480m²、停车植草砖铺地690m²、路边挡土墙180m、砖砌护栏矮墙70m、围墙100m、树林下（清理平整）透水砖铺地1910m²、太阳能路灯（位置现场定）100盏；
4.休闲设施：村民议事亭145m²、景观凉亭4座、景观廊亭1座、标准篮球场1座、文化室1栋；
5.风貌改造：外墙美化（批灰刷涂料）1500m²；
6.其他：新建村牌1座。</t>
  </si>
  <si>
    <t>浦北县大成镇六角村委王务惜屯美丽家园项目</t>
  </si>
  <si>
    <t>大成</t>
  </si>
  <si>
    <t>六角</t>
  </si>
  <si>
    <t>王务惜</t>
  </si>
  <si>
    <t>1、道路硬化：新建道路151.5㎡；场地硬化555㎡；
2、排水、排污工程：暗沟470.5m；明沟154.5m；雨水井21座；D300管长24m；新建污水站1座；新建D300水管总长度为391m，新建污水检查井19座。
3、环境整治：场地清理平整1353㎡；铺设透水砖639㎡；铺设步道35m宽1.2m；路灯30盏；
4、休闲设施建设：石桌5套，石凳10张；健身器材9套；
5、风貌改造：修缮旧砖房14间；
6、其他：挡土墙长69m；矮墙长106m；仿木栏杆长60m；台阶1座；树池5座；项目牌一座；村牌一座；</t>
  </si>
  <si>
    <t>浦北县江城街道梅江村委谢屋屯美丽家园项目</t>
  </si>
  <si>
    <t>江城街道</t>
  </si>
  <si>
    <t>梅江</t>
  </si>
  <si>
    <t>谢屋</t>
  </si>
  <si>
    <t>1、道路硬化：新建道路22m；场地硬化453.5㎡；                                     
2、排水、排污工程：暗沟154.5m，雨水检查井6座，明沟371m；
3、环境整治：场地清理平整1510㎡；铺设透水砖995㎡；新建步道长35m；总路灯20盏；
4、休闲设施建设：石桌3套，石凳6张；健身器材7套；
5、风貌改造：修缮旧砖瓦房约23间；
6、其他：仿木栏杆长60m；矮墙长252m；仿竹篱笆长42m；直径1.5m树池2座；党建、家风宣传牌一座；村牌一座；项目牌一座；</t>
  </si>
  <si>
    <t>浦北县龙门镇江埠村委大蒙麓屯美丽家园项目</t>
  </si>
  <si>
    <t>龙门镇</t>
  </si>
  <si>
    <t>江埠</t>
  </si>
  <si>
    <t>大蒙麓　</t>
  </si>
  <si>
    <t>1、道路硬化：新建道路102m；场地硬化140㎡；                                     
2、排水、排污工程：新建污水站1座；新建D300污水管总长度为371.0m，新建污水检查井16座；暗沟45m，明沟227m；
3、环境整治：场地清理平整1236㎡；铺设透水砖1124㎡；总路灯26盏；
4、休闲设施建设：石桌2套，石凳6张；
5、风貌改造：修缮旧砖瓦房约7间；
6、其他：挡土墙矮墙长100m；直径1.8m树池9座；矮墙长420m；党建、家风宣传牌；村牌一座、项目牌一座；</t>
  </si>
  <si>
    <t>浦北县龙门镇日新村委钟屋屯美丽家园项目</t>
  </si>
  <si>
    <t>日新</t>
  </si>
  <si>
    <t>钟屋</t>
  </si>
  <si>
    <t>1、道路硬化：新建道路339m，场地硬化1611㎡；                                     
2、排水、排污工程：暗沟总长197m，明沟总长60m，雨水检查井3个；
3、环境整治：场地清理平整3106㎡；铺设透水砖513㎡；步道长180m；路灯31盏；
4、休闲设施建设：石桌3套，石凳10张；
5、风貌改造：修缮旧砖瓦房约9间；
6、其他：挡土墙矮墙长90m，仿木栏杆长378m；台阶一座；直径1.8m树池7座，1.6m树池3座；党建、家风宣传牌；村牌一座；项目牌一座；</t>
  </si>
  <si>
    <t>浦北县寨圩镇平塘村委平三屯水库移民美丽家园项目</t>
  </si>
  <si>
    <t>武思江水库</t>
  </si>
  <si>
    <t>寨圩镇</t>
  </si>
  <si>
    <t>平三</t>
  </si>
  <si>
    <t>1.道路硬化：新建道路长187m，道路硬化290m²；场地硬化1756.5㎡；
2.排水.排污工程：暗沟长421m，明沟长60m，水沟加盖板长55m，引流槽20m，水沟硬底化27m，D300管长19m；
3.环境整治：场地清理平整5258.5㎡；铺设透水砖842㎡；花岗岩石板103m；步道长543.5m，挡土墙长315m；新建台阶3座，修复台阶1座；路灯25盏；
4.休闲设施建设：健身器材6套；石桌4套，石凳12张；
5.风貌改造：墙绘103.5m，树池共14座；矮墙长669.5m，仿木栏杆长170m；旧泥砖房水泥护墙裙面积60㎡；长廊一座；
6.其他：党建.家风宣传牌；村牌一座；项目牌一座；</t>
  </si>
  <si>
    <t>浦北县龙门镇高坡村委坡一屯水库移民美丽家园项目</t>
  </si>
  <si>
    <t>高坡</t>
  </si>
  <si>
    <t>坡一</t>
  </si>
  <si>
    <t>1.道路硬化:新建道路长661m宽3.5m；场地硬化981㎡；
2.排水.排污工程:暗沟总长98m；明沟长541m；D300排水管5m；
3.环境整治:场地清理平整2309㎡；回填土方13.5m³；拆除旧砖瓦房370㎡；铺设透水砖2079㎡；台阶1座，涵洞1座；挡土墙长102m；路灯20盏；
4.休闲设施建设:石桌6套，石凳10张；健身器材6套；
5.风貌改造:墙绘32㎡；矮墙长270m，仿木栏杆长133m，树池共9座；修缮旧砖瓦房共8间；
6.其他:党建.家风宣传牌；村牌一座；项目牌一座；</t>
  </si>
  <si>
    <t>浦北县安石镇三亚村委万古塘屯水库移民美丽家园项目</t>
  </si>
  <si>
    <t>安石镇</t>
  </si>
  <si>
    <t>三亚</t>
  </si>
  <si>
    <t>万古塘</t>
  </si>
  <si>
    <t>1.道路硬化:新建道路长247m宽3.5m，破碎恢复原有路面长30m宽3.5m，路面加宽长122m宽1m；场地硬化1170㎡；
2.排水.排污工程:暗沟总长529m；明沟928m；D300排水管28m及D400排水管7.5m及管Dn100015m；污水处理站一座，新建D300污水管总长度为366.0m,新建污水检查井14座
3.环境整治:场地清理平整3317㎡；铺设透水砖1373㎡；挡土墙总长287.5m；路灯33盏；
4.休闲设施建设:石桌7套，石凳10张；健身器材6套；
5.风貌改造:矮墙长356m，仿木栏杆长433m；树池13座；
6.其他:党建.家风宣传牌；村牌一座；项目牌一座；</t>
  </si>
  <si>
    <t>浦北县龙门镇高坡村委坡二屯水库移民美丽家园项目</t>
  </si>
  <si>
    <t>坡二</t>
  </si>
  <si>
    <t>1.道路硬化:新建道路长241m宽3.5m；场地硬化862㎡；
2.排水.排污工程:暗沟总长201m；明沟长207m；D300排水管27.5m；
3.环境整治:场地清理平整1577㎡，回填土方13.5m³；铺设透水砖989㎡；挡土墙长34m；路灯30盏；
4.休闲设施建设:石桌5套，石凳10张；健身器材6套；
5.风貌改造:拆除旧砖瓦房370㎡；修缮旧砖瓦房共5间；墙绘28.6㎡；矮墙长258m，树池共9座；
6.其他:党建.家风宣传牌；村牌一座；项目牌一座；</t>
  </si>
  <si>
    <t>浦北县龙门镇新丰村委田廖面屯水库移民美丽家园项目</t>
  </si>
  <si>
    <t>新丰</t>
  </si>
  <si>
    <t>田廖面</t>
  </si>
  <si>
    <t>1.道路硬化:场地硬化886㎡，新建道路长262m宽3.5m；
2.排水.排污工程:暗沟总长468m；明沟长570m；D300排水管27.5m；
3.环境整治: 场地清理平整1519㎡，回填土方500m³，拆除旧砖瓦房250㎡，铺设透水砖772㎡； 路灯44盏；修缮旧砖瓦房共24间；
4.休闲设施建设:石桌2套，石凳8张；
5.风貌改造:挡土墙长221m；矮墙长117m，仿木栏杆长105.56m，树池共7座；
6.其他:党建.家风宣传牌；村牌一座；项目牌一座；</t>
  </si>
  <si>
    <r>
      <rPr>
        <b/>
        <sz val="10"/>
        <rFont val="宋体"/>
        <charset val="134"/>
      </rPr>
      <t>八</t>
    </r>
  </si>
  <si>
    <r>
      <rPr>
        <b/>
        <sz val="10"/>
        <rFont val="宋体"/>
        <charset val="134"/>
      </rPr>
      <t>贵港市</t>
    </r>
  </si>
  <si>
    <t>庆丰镇覃山村搬迁屯美丽移民村建设项目</t>
  </si>
  <si>
    <t>庆丰镇</t>
  </si>
  <si>
    <t>覃山村</t>
  </si>
  <si>
    <r>
      <rPr>
        <sz val="10"/>
        <rFont val="宋体"/>
        <charset val="134"/>
      </rPr>
      <t>搬迁</t>
    </r>
    <r>
      <rPr>
        <sz val="10"/>
        <rFont val="Times New Roman"/>
        <charset val="134"/>
      </rPr>
      <t>1</t>
    </r>
    <r>
      <rPr>
        <sz val="10"/>
        <rFont val="宋体"/>
        <charset val="134"/>
      </rPr>
      <t>、</t>
    </r>
    <r>
      <rPr>
        <sz val="10"/>
        <rFont val="Times New Roman"/>
        <charset val="134"/>
      </rPr>
      <t>2</t>
    </r>
    <r>
      <rPr>
        <sz val="10"/>
        <rFont val="宋体"/>
        <charset val="134"/>
      </rPr>
      <t>队</t>
    </r>
  </si>
  <si>
    <t>1.道路工程：道路硬化长61m，宽3.5m，破砼、修复路面800m。
2.排水、排污工程：排水沟加盖板582m,原有排水沟加盖板57m，涵管24m，波纹管27m，污水处理池1个，检查井1个，沉沙井2个。埋设de90PE100输水管2520m，配水管1760m。
3.环境整治：场地硬化460㎡，铺砖22㎡，路缘石285m；青砖矮墙609m，绿植1批，树池1个。
4.休闲设施：石桌石凳1套。
5.风貌改造：墙绘750㎡。
6.其他：乡村振兴小品3个，宣传栏2个，村牌1个，桥涵1座，标牌1个等。</t>
  </si>
  <si>
    <t>大圩镇民乐村新高屯美丽移民村建设项目</t>
  </si>
  <si>
    <t>大圩镇</t>
  </si>
  <si>
    <t>民乐村</t>
  </si>
  <si>
    <t>新高屯、新塘屯</t>
  </si>
  <si>
    <t>1.道路工程：道路拓宽长1093m,宽0.5m，修复道路118㎡。
2.排水、排污工程：排水沟加盖板2188m，涵管220m。
3.环境整治：场地硬化1021㎡，铺砖686㎡，青砖矮墙1778m，绿植1批，路缘石1192m，微菜园868㎡，，路灯15盏。
4.休闲设施：石桌石凳8套。
5.风貌改造：墙绘408㎡。
6.其他：村牌1个，宣传栏2个，标牌1个等。</t>
  </si>
  <si>
    <t>奇石乡奇石村福庆屯美丽移民村建设项目</t>
  </si>
  <si>
    <t>奇石乡</t>
  </si>
  <si>
    <t>奇石村</t>
  </si>
  <si>
    <r>
      <rPr>
        <sz val="10"/>
        <rFont val="宋体"/>
        <charset val="134"/>
      </rPr>
      <t>福庆</t>
    </r>
    <r>
      <rPr>
        <sz val="10"/>
        <rFont val="Times New Roman"/>
        <charset val="134"/>
      </rPr>
      <t>1</t>
    </r>
    <r>
      <rPr>
        <sz val="10"/>
        <rFont val="宋体"/>
        <charset val="134"/>
      </rPr>
      <t>、</t>
    </r>
    <r>
      <rPr>
        <sz val="10"/>
        <rFont val="Times New Roman"/>
        <charset val="134"/>
      </rPr>
      <t>2</t>
    </r>
    <r>
      <rPr>
        <sz val="10"/>
        <rFont val="宋体"/>
        <charset val="134"/>
      </rPr>
      <t>队</t>
    </r>
  </si>
  <si>
    <t>1.道路工程：道路硬化长208m，宽3.5m，道路拓宽长172m，宽0.5m，步道99m，道路修复148㎡。
2.排水、排污工程：排水沟加盖板281m，涵管13m。
3.环境整治：场地硬化1714㎡，铺砖2384㎡，路缘石545m，青砖矮墙602m，树池6个
4.休闲设施：石桌石凳3套，健身器材1套。
5.风貌改造：墙绘288㎡。
6.其他：村牌1个，宣传栏1个，改造建筑3座，修复舞台一座，标牌1个等。</t>
  </si>
  <si>
    <r>
      <rPr>
        <sz val="10"/>
        <color rgb="FF000000"/>
        <rFont val="宋体"/>
        <charset val="134"/>
      </rPr>
      <t>庆丰镇罗碑村东</t>
    </r>
    <r>
      <rPr>
        <sz val="10"/>
        <color rgb="FF000000"/>
        <rFont val="Times New Roman"/>
        <charset val="134"/>
      </rPr>
      <t>4</t>
    </r>
    <r>
      <rPr>
        <sz val="10"/>
        <color rgb="FF000000"/>
        <rFont val="宋体"/>
        <charset val="134"/>
      </rPr>
      <t>西</t>
    </r>
    <r>
      <rPr>
        <sz val="10"/>
        <color rgb="FF000000"/>
        <rFont val="Times New Roman"/>
        <charset val="134"/>
      </rPr>
      <t>4</t>
    </r>
    <r>
      <rPr>
        <sz val="10"/>
        <color rgb="FF000000"/>
        <rFont val="宋体"/>
        <charset val="134"/>
      </rPr>
      <t>队美丽移民村建设项目</t>
    </r>
  </si>
  <si>
    <t>罗碑村</t>
  </si>
  <si>
    <r>
      <rPr>
        <sz val="10"/>
        <rFont val="宋体"/>
        <charset val="134"/>
      </rPr>
      <t>东</t>
    </r>
    <r>
      <rPr>
        <sz val="10"/>
        <rFont val="Times New Roman"/>
        <charset val="134"/>
      </rPr>
      <t>4</t>
    </r>
    <r>
      <rPr>
        <sz val="10"/>
        <rFont val="宋体"/>
        <charset val="134"/>
      </rPr>
      <t>队、西</t>
    </r>
    <r>
      <rPr>
        <sz val="10"/>
        <rFont val="Times New Roman"/>
        <charset val="134"/>
      </rPr>
      <t>4</t>
    </r>
    <r>
      <rPr>
        <sz val="10"/>
        <rFont val="宋体"/>
        <charset val="134"/>
      </rPr>
      <t>队</t>
    </r>
  </si>
  <si>
    <t>1.道路工程：道路硬化长112m，宽3.5m。
2.排水、排污工程：排水沟544m（其中加盖板339m），涵管62m，污水处理池1个。
3.环境整治：场地硬化549㎡，场地铺砖385㎡；路缘石648m；青砖矮墙554m；微菜园715㎡；路缘石604m，树池1个。
4.休闲设施：石桌石凳4套，健身器材1套。
5.风貌改造：墙绘304㎡。
6.其他：村牌1个，宣传栏1个；标牌1个等。</t>
  </si>
  <si>
    <t>奇石乡奇石村六合屯美丽家园建设项目</t>
  </si>
  <si>
    <r>
      <rPr>
        <sz val="10"/>
        <rFont val="宋体"/>
        <charset val="134"/>
      </rPr>
      <t>六合</t>
    </r>
    <r>
      <rPr>
        <sz val="10"/>
        <rFont val="Times New Roman"/>
        <charset val="134"/>
      </rPr>
      <t>1</t>
    </r>
    <r>
      <rPr>
        <sz val="10"/>
        <rFont val="宋体"/>
        <charset val="134"/>
      </rPr>
      <t>、</t>
    </r>
    <r>
      <rPr>
        <sz val="10"/>
        <rFont val="Times New Roman"/>
        <charset val="134"/>
      </rPr>
      <t>2</t>
    </r>
    <r>
      <rPr>
        <sz val="10"/>
        <rFont val="宋体"/>
        <charset val="134"/>
      </rPr>
      <t>队</t>
    </r>
  </si>
  <si>
    <t>1.道路工程：道路拓宽1m，长为1101m；道路拓宽0.5m，长为374m。
2.排水、排污工程：排水沟1051m；涵管90m。
3.环境整治：场地硬化共789㎡，步道421㎡，室外台阶，青砖矮墙292m等。</t>
  </si>
  <si>
    <r>
      <rPr>
        <sz val="10"/>
        <color rgb="FF000000"/>
        <rFont val="宋体"/>
        <charset val="134"/>
      </rPr>
      <t>庆丰镇石卓村下卓</t>
    </r>
    <r>
      <rPr>
        <sz val="10"/>
        <color rgb="FF000000"/>
        <rFont val="Times New Roman"/>
        <charset val="134"/>
      </rPr>
      <t>3</t>
    </r>
    <r>
      <rPr>
        <sz val="10"/>
        <color rgb="FF000000"/>
        <rFont val="宋体"/>
        <charset val="134"/>
      </rPr>
      <t>、</t>
    </r>
    <r>
      <rPr>
        <sz val="10"/>
        <color rgb="FF000000"/>
        <rFont val="Times New Roman"/>
        <charset val="134"/>
      </rPr>
      <t>5</t>
    </r>
    <r>
      <rPr>
        <sz val="10"/>
        <color rgb="FF000000"/>
        <rFont val="宋体"/>
        <charset val="134"/>
      </rPr>
      <t>队美丽移民村建设项目</t>
    </r>
  </si>
  <si>
    <t>石卓村</t>
  </si>
  <si>
    <r>
      <rPr>
        <sz val="10"/>
        <rFont val="宋体"/>
        <charset val="134"/>
      </rPr>
      <t>下卓</t>
    </r>
    <r>
      <rPr>
        <sz val="10"/>
        <rFont val="Times New Roman"/>
        <charset val="134"/>
      </rPr>
      <t>3</t>
    </r>
    <r>
      <rPr>
        <sz val="10"/>
        <rFont val="宋体"/>
        <charset val="134"/>
      </rPr>
      <t>、</t>
    </r>
    <r>
      <rPr>
        <sz val="10"/>
        <rFont val="Times New Roman"/>
        <charset val="134"/>
      </rPr>
      <t>5</t>
    </r>
    <r>
      <rPr>
        <sz val="10"/>
        <rFont val="宋体"/>
        <charset val="134"/>
      </rPr>
      <t>队</t>
    </r>
  </si>
  <si>
    <t>1.道路工程：道路硬化长1930.37m，宽3.5m。
2.排水、排污工程：排水沟411.7m，DN350过路涵管15m/2道。
3.环境整治：场地硬化788.15㎡，毛石混凝土小矮墙1481.6m³，台阶1m；树池1个座。
4.休闲设施：石桌6张，石凳24个，长椅24m/8张。
5.风貌改造：仿木栏杆142.7m，墙绘376.8㎡。
6.其他：路灯19盏；标牌1个等。</t>
  </si>
  <si>
    <t>奇石乡兴中村山塘屯美丽移民村建设项目</t>
  </si>
  <si>
    <t>兴中村</t>
  </si>
  <si>
    <r>
      <rPr>
        <sz val="10"/>
        <rFont val="宋体"/>
        <charset val="134"/>
      </rPr>
      <t>山塘</t>
    </r>
    <r>
      <rPr>
        <sz val="10"/>
        <rFont val="Times New Roman"/>
        <charset val="134"/>
      </rPr>
      <t>1</t>
    </r>
    <r>
      <rPr>
        <sz val="10"/>
        <rFont val="宋体"/>
        <charset val="134"/>
      </rPr>
      <t>、</t>
    </r>
    <r>
      <rPr>
        <sz val="10"/>
        <rFont val="Times New Roman"/>
        <charset val="134"/>
      </rPr>
      <t>2</t>
    </r>
    <r>
      <rPr>
        <sz val="10"/>
        <rFont val="宋体"/>
        <charset val="134"/>
      </rPr>
      <t>、</t>
    </r>
    <r>
      <rPr>
        <sz val="10"/>
        <rFont val="Times New Roman"/>
        <charset val="134"/>
      </rPr>
      <t>3</t>
    </r>
    <r>
      <rPr>
        <sz val="10"/>
        <rFont val="宋体"/>
        <charset val="134"/>
      </rPr>
      <t>队</t>
    </r>
  </si>
  <si>
    <t>1.道路工程：道路硬化3条长124m宽3.5m，步道硬化1条长48m宽2m,破除破损道路长77m宽3m重建道路长77m宽4m；道路拓宽0.5m（8处）长1461m；
2.排污工程：排水沟加盖400*400（6条）长226m；
3.环境整治：场地硬化3处1058㎡；树池8个；路灯10盏。</t>
  </si>
  <si>
    <t>奇石乡兴中村泗兴屯美丽移民村建设项目</t>
  </si>
  <si>
    <t>泗兴屯</t>
  </si>
  <si>
    <t>1.道路工程：道路硬化2条长729m宽3.5m(增加2道会车台），破除破损道路9条长689m宽3m；重建为长689m宽3.5m，道路拓宽0.5m（1处）198m,道路拓宽1m（4处）358m；
2.环境整治：场地修复2处144㎡，路灯73盏；
3.其他：标牌1个。</t>
  </si>
  <si>
    <t>奇石乡山乐村山底屯美丽移民村建设项目</t>
  </si>
  <si>
    <t>山乐村</t>
  </si>
  <si>
    <r>
      <rPr>
        <sz val="10"/>
        <rFont val="宋体"/>
        <charset val="134"/>
      </rPr>
      <t>山底</t>
    </r>
    <r>
      <rPr>
        <sz val="10"/>
        <rFont val="Times New Roman"/>
        <charset val="134"/>
      </rPr>
      <t>1</t>
    </r>
    <r>
      <rPr>
        <sz val="10"/>
        <rFont val="宋体"/>
        <charset val="134"/>
      </rPr>
      <t>、</t>
    </r>
    <r>
      <rPr>
        <sz val="10"/>
        <rFont val="Times New Roman"/>
        <charset val="134"/>
      </rPr>
      <t>2</t>
    </r>
    <r>
      <rPr>
        <sz val="10"/>
        <rFont val="宋体"/>
        <charset val="134"/>
      </rPr>
      <t>、</t>
    </r>
    <r>
      <rPr>
        <sz val="10"/>
        <rFont val="Times New Roman"/>
        <charset val="134"/>
      </rPr>
      <t>3</t>
    </r>
    <r>
      <rPr>
        <sz val="10"/>
        <rFont val="宋体"/>
        <charset val="134"/>
      </rPr>
      <t>队</t>
    </r>
  </si>
  <si>
    <t>1.道路工程：道路硬化4条长1270m宽3.5m；步道硬化3条长120m；
2.排污工程：涵管6m；
3.风貌改造：墙绘300㎡</t>
  </si>
  <si>
    <r>
      <rPr>
        <sz val="10"/>
        <color rgb="FF000000"/>
        <rFont val="宋体"/>
        <charset val="134"/>
      </rPr>
      <t>奇石乡桂中村平寺</t>
    </r>
    <r>
      <rPr>
        <sz val="10"/>
        <color rgb="FF000000"/>
        <rFont val="Times New Roman"/>
        <charset val="134"/>
      </rPr>
      <t>2</t>
    </r>
    <r>
      <rPr>
        <sz val="10"/>
        <color rgb="FF000000"/>
        <rFont val="宋体"/>
        <charset val="134"/>
      </rPr>
      <t>队人居环境改善工程</t>
    </r>
  </si>
  <si>
    <t>桂中村</t>
  </si>
  <si>
    <r>
      <rPr>
        <sz val="10"/>
        <rFont val="宋体"/>
        <charset val="134"/>
      </rPr>
      <t>平寺</t>
    </r>
    <r>
      <rPr>
        <sz val="10"/>
        <rFont val="Times New Roman"/>
        <charset val="134"/>
      </rPr>
      <t>2</t>
    </r>
    <r>
      <rPr>
        <sz val="10"/>
        <rFont val="宋体"/>
        <charset val="134"/>
      </rPr>
      <t>队、平田</t>
    </r>
    <r>
      <rPr>
        <sz val="10"/>
        <rFont val="Times New Roman"/>
        <charset val="134"/>
      </rPr>
      <t>2</t>
    </r>
    <r>
      <rPr>
        <sz val="10"/>
        <rFont val="宋体"/>
        <charset val="134"/>
      </rPr>
      <t>队</t>
    </r>
  </si>
  <si>
    <t>1.道路工程：修复原破损路面1960㎡，1#~2#在修复道路上拓宽0.5m长362m；
2.排污工程：排水沟400*400加盖4条长143m，涵管6处295m，沉沙井13个；
3.环境整治：场地硬化1处255㎡，路灯56盏；
5.其他：标牌1个。</t>
  </si>
  <si>
    <t>奇石乡六马村六行屯人居环境改善工程</t>
  </si>
  <si>
    <t>六马村</t>
  </si>
  <si>
    <t>六行屯</t>
  </si>
  <si>
    <t>1.道路工程：道路硬化2条长611m宽3.5m（增加会车台2道）；
2.环境整治：新建场地硬化34㎡，场地修复2处201㎡，路灯39盏。</t>
  </si>
  <si>
    <t>庆丰镇太同村竹马屯人居环境改善工程</t>
  </si>
  <si>
    <t>太同村</t>
  </si>
  <si>
    <t>竹马屯</t>
  </si>
  <si>
    <t>1.道路工程：道路硬化8条长610m宽3.5m；道路拓宽0.5m（15处）长1019，道路拓宽1m（1处）长28m；
2.环境整治：场地硬化2处131㎡；仿木护栏207m，路灯45盏；
3.其他：标牌1个。</t>
  </si>
  <si>
    <t>庆丰镇新圩村向南屯人居环境改善工程</t>
  </si>
  <si>
    <t>新圩村</t>
  </si>
  <si>
    <t>向南屯</t>
  </si>
  <si>
    <t>1、道路工程：道路硬化长853.8m，宽3.5m；
2、环境整治：场地硬化141.15㎡，石桌2张，石凳8个,景观墙28.5m，粉刷墙壁59.4㎡，小矮墙18.6m³；标牌1个等。</t>
  </si>
  <si>
    <t>大圩镇寻杨村耀东屯人居环境改善工程</t>
  </si>
  <si>
    <t>寻杨村</t>
  </si>
  <si>
    <t>耀东屯</t>
  </si>
  <si>
    <t>1、排水、排污工程：排水沟加盖板399m；涵管22m；
2、环境整治：场地硬化271㎡；标牌1个等。</t>
  </si>
  <si>
    <r>
      <rPr>
        <sz val="10"/>
        <color rgb="FF000000"/>
        <rFont val="宋体"/>
        <charset val="134"/>
      </rPr>
      <t>木梓镇大兴村</t>
    </r>
    <r>
      <rPr>
        <sz val="10"/>
        <color rgb="FF000000"/>
        <rFont val="Times New Roman"/>
        <charset val="134"/>
      </rPr>
      <t>8</t>
    </r>
    <r>
      <rPr>
        <sz val="10"/>
        <color rgb="FF000000"/>
        <rFont val="宋体"/>
        <charset val="134"/>
      </rPr>
      <t>、</t>
    </r>
    <r>
      <rPr>
        <sz val="10"/>
        <color rgb="FF000000"/>
        <rFont val="Times New Roman"/>
        <charset val="134"/>
      </rPr>
      <t>9</t>
    </r>
    <r>
      <rPr>
        <sz val="10"/>
        <color rgb="FF000000"/>
        <rFont val="宋体"/>
        <charset val="134"/>
      </rPr>
      <t>队美丽移民村项目</t>
    </r>
  </si>
  <si>
    <t>木梓镇</t>
  </si>
  <si>
    <t>大兴村</t>
  </si>
  <si>
    <r>
      <rPr>
        <sz val="10"/>
        <rFont val="Times New Roman"/>
        <charset val="0"/>
      </rPr>
      <t>8</t>
    </r>
    <r>
      <rPr>
        <sz val="10"/>
        <rFont val="宋体"/>
        <charset val="0"/>
      </rPr>
      <t>、</t>
    </r>
    <r>
      <rPr>
        <sz val="10"/>
        <rFont val="Times New Roman"/>
        <charset val="0"/>
      </rPr>
      <t>9</t>
    </r>
  </si>
  <si>
    <t>（1）道路工程：屯内道路硬化158m²。
（2）排水、排污：改造排水沟1162m。
（3）环境整治：场地硬化880m²（6 处）；路灯82盏；休闲庭院 730m²（4处）；垃圾收集点 1 处；村屯绿化点缀。
（4）休闲设施：健身器材1组套、儿童滑梯组合1套、成品石桌凳30 套、成品条石凳 50张。
（5）风貌改造：主题宣传教育墙面彩绘500m²。
（6）其他：排洪沟360m；护栏566m；项目标志牌1座。</t>
  </si>
  <si>
    <r>
      <rPr>
        <sz val="10"/>
        <rFont val="宋体"/>
        <charset val="134"/>
      </rPr>
      <t>东龙镇义合村</t>
    </r>
    <r>
      <rPr>
        <sz val="10"/>
        <rFont val="Times New Roman"/>
        <charset val="134"/>
      </rPr>
      <t>10</t>
    </r>
    <r>
      <rPr>
        <sz val="10"/>
        <rFont val="宋体"/>
        <charset val="134"/>
      </rPr>
      <t>队美丽移民村工程项目</t>
    </r>
  </si>
  <si>
    <t>平龙水库</t>
  </si>
  <si>
    <t>东龙镇</t>
  </si>
  <si>
    <t>义合村</t>
  </si>
  <si>
    <r>
      <rPr>
        <sz val="10"/>
        <rFont val="Times New Roman"/>
        <charset val="134"/>
      </rPr>
      <t>9</t>
    </r>
    <r>
      <rPr>
        <sz val="10"/>
        <rFont val="宋体"/>
        <charset val="134"/>
      </rPr>
      <t>、</t>
    </r>
    <r>
      <rPr>
        <sz val="10"/>
        <rFont val="Times New Roman"/>
        <charset val="134"/>
      </rPr>
      <t>10</t>
    </r>
    <r>
      <rPr>
        <sz val="10"/>
        <rFont val="宋体"/>
        <charset val="134"/>
      </rPr>
      <t>队</t>
    </r>
  </si>
  <si>
    <t>1、道路工程：村屯道路硬化约500米；                                                   2、环境整治：局部场地硬化613平方米，小公园1处；太阳能路灯30盏；                                                3、休闲设施：文体活动场所1处，安装健身器材等。</t>
  </si>
  <si>
    <t>三里镇大零村9队美丽移民村工程项目</t>
  </si>
  <si>
    <t>三里镇</t>
  </si>
  <si>
    <t>大零村</t>
  </si>
  <si>
    <t>9队</t>
  </si>
  <si>
    <t>1、道路工程：通村外道路拓宽硬化约1198米（两边各加宽0.5米）；                                                           2、环境整治：小公园1处，新建公共厕所1座，透水砖铺设401.平方米，照明亮化；                                        3、文体活动场所1处，安装健身器材等。</t>
  </si>
  <si>
    <r>
      <rPr>
        <sz val="10"/>
        <rFont val="宋体"/>
        <charset val="134"/>
      </rPr>
      <t>东龙镇长岭村</t>
    </r>
    <r>
      <rPr>
        <sz val="10"/>
        <rFont val="Times New Roman"/>
        <charset val="134"/>
      </rPr>
      <t>1</t>
    </r>
    <r>
      <rPr>
        <sz val="10"/>
        <rFont val="宋体"/>
        <charset val="134"/>
      </rPr>
      <t>队美丽移民村工程项目</t>
    </r>
  </si>
  <si>
    <t>三渌水库</t>
  </si>
  <si>
    <t>长岭村</t>
  </si>
  <si>
    <r>
      <rPr>
        <sz val="10"/>
        <rFont val="Times New Roman"/>
        <charset val="134"/>
      </rPr>
      <t>1</t>
    </r>
    <r>
      <rPr>
        <sz val="10"/>
        <rFont val="宋体"/>
        <charset val="134"/>
      </rPr>
      <t>队</t>
    </r>
  </si>
  <si>
    <t xml:space="preserve">
1、道路工程：村屯道路硬化约800米；                                    2、排水、排污工程：排水排污沟约800米；                                       3、环境整治：局部场地硬化铺装约650平方米，小公园1处，太阳能路灯35盏；                                                              4、休闲设施：文体活动场所1处，安装健身器材，文化宣传长廊1座等。</t>
  </si>
  <si>
    <t>平南县镇隆镇盆龙村关四屯美丽移民村项目</t>
  </si>
  <si>
    <t>罗贤水库、六陈水库</t>
  </si>
  <si>
    <t>镇隆镇</t>
  </si>
  <si>
    <t>盆龙村</t>
  </si>
  <si>
    <t>关四屯</t>
  </si>
  <si>
    <t>1.道路工程：道路设计总长度93m，宽度为3.5m；
2.排污排水工程：500圆管涵1处总长6米,新建排水沟盖板27.34米,新建排水沟343.99m；
3.环境整治：新建557.40平方米的广场，新建10盏太能阳路灯；
4.风貌改造：彩绘124.8平方米，新建矮墙210m等。</t>
  </si>
  <si>
    <t>平南县官成镇双马村莫屋屯美丽移民村项目</t>
  </si>
  <si>
    <t>官成水库</t>
  </si>
  <si>
    <t>官成镇</t>
  </si>
  <si>
    <t>双马村</t>
  </si>
  <si>
    <t>莫屋屯</t>
  </si>
  <si>
    <t>1.排污排水工程：新建排水沟255m；
2.环境整治：铺透水砖400㎡；花草种植95㎡；路灯10盏；场地硬化65㎡；
3.休闲设施：修整场地562㎡；
4.风貌改造：墙绘130㎡等。</t>
  </si>
  <si>
    <t>平南县六陈镇周隆村东来屯美丽移民村项目</t>
  </si>
  <si>
    <r>
      <rPr>
        <sz val="10"/>
        <rFont val="宋体"/>
        <charset val="134"/>
      </rPr>
      <t>六陈</t>
    </r>
    <r>
      <rPr>
        <sz val="10"/>
        <rFont val="Times New Roman"/>
        <charset val="134"/>
      </rPr>
      <t xml:space="preserve">
</t>
    </r>
    <r>
      <rPr>
        <sz val="10"/>
        <rFont val="宋体"/>
        <charset val="134"/>
      </rPr>
      <t>水库</t>
    </r>
  </si>
  <si>
    <t>六陈镇</t>
  </si>
  <si>
    <t>周隆村</t>
  </si>
  <si>
    <t>东来屯</t>
  </si>
  <si>
    <t>1.排污排水工程：新建排水沟462m；
2.环境整治：场地硬化675㎡；
3.休闲设施：修整场地480㎡、休闲广场1座、长廊1座；
4.风貌改造：墙绘130㎡、新建矮墙61m等。</t>
  </si>
  <si>
    <t>平南县六陈镇周隆村和平屯美丽移民村项目</t>
  </si>
  <si>
    <t>和平屯</t>
  </si>
  <si>
    <t>1.道路工程：道路设计总长度330m，宽度为3.5m；
2.排污排水工程：新建排水沟34m、新建涵管60m；
3.环境整治：场地硬化480㎡；
4.休闲设施：修整场地350㎡等。</t>
  </si>
  <si>
    <t>平南县镇隆镇盆龙村另新屯美丽移民村项目</t>
  </si>
  <si>
    <t>罗贤水库</t>
  </si>
  <si>
    <t>另新屯</t>
  </si>
  <si>
    <t>1.排污排水工程：新建排水沟233m，新建涵管54m；
2.环境整治：铺透水砖190㎡，场地硬化83㎡，新建围墙40m；
3.休闲设施：休闲广场1座，修整场地480㎡；
4.风貌改造：墙绘247㎡；
5.其他：新建矮墙275m等。</t>
  </si>
  <si>
    <r>
      <rPr>
        <sz val="10"/>
        <color rgb="FF000000"/>
        <rFont val="宋体"/>
        <charset val="134"/>
      </rPr>
      <t>桂平市西山镇长安村</t>
    </r>
    <r>
      <rPr>
        <sz val="10"/>
        <color rgb="FF000000"/>
        <rFont val="Times New Roman"/>
        <charset val="134"/>
      </rPr>
      <t>15</t>
    </r>
    <r>
      <rPr>
        <sz val="10"/>
        <color rgb="FF000000"/>
        <rFont val="宋体"/>
        <charset val="134"/>
      </rPr>
      <t>队美丽移民村项目</t>
    </r>
  </si>
  <si>
    <t>1、道路工程：①村屯主路加宽478m，道路两侧各加宽1m，道路景观绿化改造956m2；②屯内道路硬化920m2；
2、排水、排污：排水、排污沟整治合计约1000m；
3、环境整治：微菜园果园整治20处；庭院整治总面积合计3000m2；体育活动场地整治600m2；场地硬化铺装合计1000m2；露营基地改造1700m2；池塘环境整治800m2；路灯30盏；屯内节点整治12处；
4、休闲设施：文化健身休闲活动场地改造500m2；休闲步道400m；休憩凉亭2座；健身器材3套；休闲桌凳6套；
5、其他：移民村入口标识1座；项目竣工牌1块；安全栏杆800m；宣传栏2个；文化墙3处。</t>
  </si>
  <si>
    <t>桂平市木根镇木根村23、27队美丽移民村项目</t>
  </si>
  <si>
    <t>1、道路工程：屯内道路硬化合计1626m，路基宽3.5m；破除破裂路面重新硬化约300m2；人行便道整治1550m，路面宽2.5m；
2、排水、排污：新建0.4m×0.4m排水排640m，整治屯内0.4m×0.5m道路盖板排水沟1490m；整治1.5m×1.5m排洪沟1800m；
3、环境整治：微菜园、微果园整治20处；屯内节点整治5处；绿地改造合计300m2；太阳能路灯30盏；
4、休闲设施：文化休闲活动场地整治；休憩凉亭1座；休闲长廊52m；休闲步道312m；石桌凳3套；休闲座椅6个；
5、其他：移民村入口标识1座；项目竣工牌1块；安全栏杆500m；宣传栏4个；文化墙2处。</t>
  </si>
  <si>
    <r>
      <rPr>
        <sz val="10"/>
        <color rgb="FF000000"/>
        <rFont val="宋体"/>
        <charset val="134"/>
      </rPr>
      <t>桂平市麻垌镇联堡村</t>
    </r>
    <r>
      <rPr>
        <sz val="10"/>
        <color rgb="FF000000"/>
        <rFont val="Times New Roman"/>
        <charset val="134"/>
      </rPr>
      <t>5-7</t>
    </r>
    <r>
      <rPr>
        <sz val="10"/>
        <color rgb="FF000000"/>
        <rFont val="宋体"/>
        <charset val="134"/>
      </rPr>
      <t>队美丽移民村项目</t>
    </r>
  </si>
  <si>
    <t>1、道路工程：屯内道路硬化合计14871m2；
2、排水、排污：排水排污沟整治合计600m；
2、环境整治：微田园、微菜园整治18处；场地硬化铺装1300m2；节点绿化合计300m2；停车场地整治200m2；路灯60盏；
3、休闲设施：移民休闲公园1处，文化休闲活动场地整治合计1200m2；建设器械6套、石桌凳12套、休闲座椅6个、亭廊1座；
4、其他：移民村入口标识1座；项目竣工牌1块。</t>
  </si>
  <si>
    <r>
      <rPr>
        <sz val="10"/>
        <color rgb="FF000000"/>
        <rFont val="宋体"/>
        <charset val="134"/>
      </rPr>
      <t>桂平市蒙圩镇新塘村</t>
    </r>
    <r>
      <rPr>
        <sz val="10"/>
        <color rgb="FF000000"/>
        <rFont val="Times New Roman"/>
        <charset val="134"/>
      </rPr>
      <t>13</t>
    </r>
    <r>
      <rPr>
        <sz val="10"/>
        <color rgb="FF000000"/>
        <rFont val="宋体"/>
        <charset val="134"/>
      </rPr>
      <t>队美丽移民村项目</t>
    </r>
  </si>
  <si>
    <t>1、道路工程：屯外道路加宽1008m，由3m加宽至4.5m；破除破裂路面重新硬化440m2；屯内道路硬化217m，路基宽3.5m； 人行便道坡改梯214m；入户道路硬化 241m，宽3m；
2、排水、排污：新建DN300污水管道1360m，DN150 UPVC管540m，污水检查井78个，30m3污水池1座；
3、环境整治：微菜园、微果园整治8处；场地硬化铺装合计2000m2；垃圾池1座；屯内节点整治8处；绿化改造合计200m2；太阳能路灯50盏；
4、休闲设施：健身器材3套；休闲石桌凳6套；
5、其他：入口标识1座；项目竣工牌1块；宣传栏4个；文化墙4处； 树池5个；护栏200m；垃圾桶20个。</t>
  </si>
  <si>
    <r>
      <rPr>
        <sz val="10"/>
        <color rgb="FF000000"/>
        <rFont val="宋体"/>
        <charset val="134"/>
      </rPr>
      <t>桂平市木根镇德华村</t>
    </r>
    <r>
      <rPr>
        <sz val="10"/>
        <color rgb="FF000000"/>
        <rFont val="Times New Roman"/>
        <charset val="134"/>
      </rPr>
      <t>6</t>
    </r>
    <r>
      <rPr>
        <sz val="10"/>
        <color rgb="FF000000"/>
        <rFont val="宋体"/>
        <charset val="134"/>
      </rPr>
      <t>、</t>
    </r>
    <r>
      <rPr>
        <sz val="10"/>
        <color rgb="FF000000"/>
        <rFont val="Times New Roman"/>
        <charset val="134"/>
      </rPr>
      <t>11</t>
    </r>
    <r>
      <rPr>
        <sz val="10"/>
        <color rgb="FF000000"/>
        <rFont val="宋体"/>
        <charset val="134"/>
      </rPr>
      <t>队美丽移民村项目</t>
    </r>
  </si>
  <si>
    <r>
      <rPr>
        <sz val="10"/>
        <rFont val="Times New Roman"/>
        <charset val="0"/>
      </rPr>
      <t>6</t>
    </r>
    <r>
      <rPr>
        <sz val="10"/>
        <rFont val="宋体"/>
        <charset val="0"/>
      </rPr>
      <t>、</t>
    </r>
    <r>
      <rPr>
        <sz val="10"/>
        <rFont val="Times New Roman"/>
        <charset val="0"/>
      </rPr>
      <t>11</t>
    </r>
  </si>
  <si>
    <t>1、道路工程：屯内道路硬化合计448m，路基宽3.5m；破除破裂路面重新硬化约1200m2；
2、排水、排污：整治0.6m×0.6m盖板排污沟300m；整治0.6m×0.6m排水沟合计1700m；
3、环境整治：微菜园、微果园整治16处；场地硬化铺装1612m2；太阳能路灯25盏；
4、休闲设施：休闲石桌凳4套；健身器材3套；
5、其他：移民村入口标识1座；项目竣工牌1个。</t>
  </si>
  <si>
    <r>
      <rPr>
        <sz val="10"/>
        <color rgb="FF000000"/>
        <rFont val="宋体"/>
        <charset val="134"/>
      </rPr>
      <t>桂平市木根镇布新村</t>
    </r>
    <r>
      <rPr>
        <sz val="10"/>
        <color rgb="FF000000"/>
        <rFont val="Times New Roman"/>
        <charset val="134"/>
      </rPr>
      <t>8</t>
    </r>
    <r>
      <rPr>
        <sz val="10"/>
        <color rgb="FF000000"/>
        <rFont val="宋体"/>
        <charset val="134"/>
      </rPr>
      <t>、</t>
    </r>
    <r>
      <rPr>
        <sz val="10"/>
        <color rgb="FF000000"/>
        <rFont val="Times New Roman"/>
        <charset val="134"/>
      </rPr>
      <t>10</t>
    </r>
    <r>
      <rPr>
        <sz val="10"/>
        <color rgb="FF000000"/>
        <rFont val="宋体"/>
        <charset val="134"/>
      </rPr>
      <t>、</t>
    </r>
    <r>
      <rPr>
        <sz val="10"/>
        <color rgb="FF000000"/>
        <rFont val="Times New Roman"/>
        <charset val="134"/>
      </rPr>
      <t>11</t>
    </r>
    <r>
      <rPr>
        <sz val="10"/>
        <color rgb="FF000000"/>
        <rFont val="宋体"/>
        <charset val="134"/>
      </rPr>
      <t>队美丽移民村项目</t>
    </r>
  </si>
  <si>
    <r>
      <rPr>
        <sz val="10"/>
        <color rgb="FF000000"/>
        <rFont val="Times New Roman"/>
        <charset val="0"/>
      </rPr>
      <t>8</t>
    </r>
    <r>
      <rPr>
        <sz val="10"/>
        <color rgb="FF000000"/>
        <rFont val="宋体"/>
        <charset val="0"/>
      </rPr>
      <t>、</t>
    </r>
    <r>
      <rPr>
        <sz val="10"/>
        <color rgb="FF000000"/>
        <rFont val="Times New Roman"/>
        <charset val="0"/>
      </rPr>
      <t>10</t>
    </r>
    <r>
      <rPr>
        <sz val="10"/>
        <color rgb="FF000000"/>
        <rFont val="宋体"/>
        <charset val="0"/>
      </rPr>
      <t>、</t>
    </r>
    <r>
      <rPr>
        <sz val="10"/>
        <color rgb="FF000000"/>
        <rFont val="Times New Roman"/>
        <charset val="0"/>
      </rPr>
      <t>11</t>
    </r>
  </si>
  <si>
    <t>1、道路工程：屯内道路硬化3条合计1856m，路基宽3.5m；破除破裂路面重新硬化约200m2，新建道路挡墙 100m；入户道路硬化合计871m，路面宽3m；
2、排水、排污：整治排水排污沟合计200m；
3、环境整治：场地硬化铺装1610m2；绿化120m2；太阳能路灯50盏；
4、休闲设施：休憩凉亭1座；休闲石桌凳2套；健身器材2套；
5、其他：移民村入口标识1座；项目竣工牌1块；挡土墙70m；宣传栏4个。</t>
  </si>
  <si>
    <r>
      <rPr>
        <sz val="10"/>
        <color rgb="FF000000"/>
        <rFont val="宋体"/>
        <charset val="134"/>
      </rPr>
      <t>桂平市木根镇平合村</t>
    </r>
    <r>
      <rPr>
        <sz val="10"/>
        <color rgb="FF000000"/>
        <rFont val="Times New Roman"/>
        <charset val="134"/>
      </rPr>
      <t>9</t>
    </r>
    <r>
      <rPr>
        <sz val="10"/>
        <color rgb="FF000000"/>
        <rFont val="宋体"/>
        <charset val="134"/>
      </rPr>
      <t>、</t>
    </r>
    <r>
      <rPr>
        <sz val="10"/>
        <color rgb="FF000000"/>
        <rFont val="Times New Roman"/>
        <charset val="134"/>
      </rPr>
      <t>10</t>
    </r>
    <r>
      <rPr>
        <sz val="10"/>
        <color rgb="FF000000"/>
        <rFont val="宋体"/>
        <charset val="134"/>
      </rPr>
      <t>、</t>
    </r>
    <r>
      <rPr>
        <sz val="10"/>
        <color rgb="FF000000"/>
        <rFont val="Times New Roman"/>
        <charset val="134"/>
      </rPr>
      <t>15</t>
    </r>
    <r>
      <rPr>
        <sz val="10"/>
        <color rgb="FF000000"/>
        <rFont val="宋体"/>
        <charset val="134"/>
      </rPr>
      <t>队美丽移民村项目</t>
    </r>
  </si>
  <si>
    <r>
      <rPr>
        <sz val="10"/>
        <color rgb="FF000000"/>
        <rFont val="Times New Roman"/>
        <charset val="0"/>
      </rPr>
      <t>9</t>
    </r>
    <r>
      <rPr>
        <sz val="10"/>
        <color rgb="FF000000"/>
        <rFont val="宋体"/>
        <charset val="0"/>
      </rPr>
      <t>、</t>
    </r>
    <r>
      <rPr>
        <sz val="10"/>
        <color rgb="FF000000"/>
        <rFont val="Times New Roman"/>
        <charset val="0"/>
      </rPr>
      <t>10</t>
    </r>
    <r>
      <rPr>
        <sz val="10"/>
        <color rgb="FF000000"/>
        <rFont val="宋体"/>
        <charset val="0"/>
      </rPr>
      <t>、</t>
    </r>
    <r>
      <rPr>
        <sz val="10"/>
        <color rgb="FF000000"/>
        <rFont val="Times New Roman"/>
        <charset val="0"/>
      </rPr>
      <t>15</t>
    </r>
  </si>
  <si>
    <t>1、道路工程：①屯内道路硬化9队2条514m，10队2条954m，合计1468m，路基宽3.5m，硬路肩146.9m3，(30~65)×35cm梯形排水边沟1468m；②入户道路硬化9队760m，10队364m，15队359m，合计1483m，路面宽3m；
2、排水、排污：整治排水、排污沟合计200m；
3、环境整治：微菜园、微果园整治6处；绿化合计150m2；太阳能路灯27盏；
4、休闲设施：健身器材3套，石桌凳6套，休闲座椅6个；
5、其他：移民村入口标识1座；项目竣工牌1块。</t>
  </si>
  <si>
    <r>
      <rPr>
        <b/>
        <sz val="10"/>
        <rFont val="宋体"/>
        <charset val="134"/>
      </rPr>
      <t>九</t>
    </r>
  </si>
  <si>
    <r>
      <rPr>
        <b/>
        <sz val="10"/>
        <rFont val="宋体"/>
        <charset val="134"/>
      </rPr>
      <t>玉林市</t>
    </r>
  </si>
  <si>
    <t>城北街道罗竹村罗冲美丽移民村项目</t>
  </si>
  <si>
    <t>寒山水库</t>
  </si>
  <si>
    <t>城北街道</t>
  </si>
  <si>
    <t>罗竹</t>
  </si>
  <si>
    <t>罗冲、竹山</t>
  </si>
  <si>
    <t>1、道路工程：硬化道路4m宽，面积共计7365㎡。
2.环境整治：道路旁扁桃树614株、树池。
3.休闲设施：文化活动中心418㎡。
4.风貌改造：文化宣传栏8个。</t>
  </si>
  <si>
    <t>城北街道凤村美丽移民村项目</t>
  </si>
  <si>
    <t>凤村</t>
  </si>
  <si>
    <t>上凤、下凤</t>
  </si>
  <si>
    <t>1.道路工程：道路加宽硬化共3951㎡。
2.环境整治：场地硬化423㎡。
3.休闲设施：篮球场刷地坪漆1092㎡，文化活动中心300㎡。
4.风貌改造：文化宣传栏4个。</t>
  </si>
  <si>
    <t>福绵区樟木镇古陂村花果山水库移民美丽移民村工程</t>
  </si>
  <si>
    <t>罗田水库</t>
  </si>
  <si>
    <t>樟木镇</t>
  </si>
  <si>
    <t>古陂村</t>
  </si>
  <si>
    <t>花果山</t>
  </si>
  <si>
    <t>1.排水排污：污水处理站1座及布设污水管网1.4km
2.环境整治：建设公园2个、停车场1处</t>
  </si>
  <si>
    <t>容县</t>
  </si>
  <si>
    <t>容县松山镇长塘屯美丽移民村项目</t>
  </si>
  <si>
    <t>宁冲水库</t>
  </si>
  <si>
    <t>松山镇</t>
  </si>
  <si>
    <t>石扶村委会</t>
  </si>
  <si>
    <r>
      <rPr>
        <sz val="10"/>
        <rFont val="宋体"/>
        <charset val="0"/>
      </rPr>
      <t>长塘</t>
    </r>
    <r>
      <rPr>
        <sz val="10"/>
        <rFont val="Times New Roman"/>
        <charset val="0"/>
      </rPr>
      <t>1</t>
    </r>
    <r>
      <rPr>
        <sz val="10"/>
        <rFont val="宋体"/>
        <charset val="0"/>
      </rPr>
      <t>、</t>
    </r>
    <r>
      <rPr>
        <sz val="10"/>
        <rFont val="Times New Roman"/>
        <charset val="0"/>
      </rPr>
      <t>2</t>
    </r>
    <r>
      <rPr>
        <sz val="10"/>
        <rFont val="宋体"/>
        <charset val="0"/>
      </rPr>
      <t>组</t>
    </r>
  </si>
  <si>
    <t>1.道路工程：
进村道路长270m，村内道路硬化2700m²；
3.环境整治：
硬化晒场地2520m²，
微菜园260m²，
照明设施安装路灯52盏； 
4.休闲设施：
健身器材12套。
5.风貌改造：
农家书屋240㎡，
文化长廊1个；
7.其他：
挡土墙5段，总长514m，
村牌1个，
桥梁加宽2m，长度20m；</t>
  </si>
  <si>
    <t>容州镇大榄村中村屯美丽移民村项目</t>
  </si>
  <si>
    <t>容州</t>
  </si>
  <si>
    <t>大榄</t>
  </si>
  <si>
    <t>中村</t>
  </si>
  <si>
    <t>1.道路工程：
村内次道硬化4370m²；挡土墙总长200m
2.排水排污：
排水沟长774m；污水处理1处；排污管670m；
3.环境整治：
路灯43盏；
微菜园260m²；微花园10处，100m²；树池20个；健身步道长400m；垃圾收集棚2处。
4.休闲设施：文化长廊1处；休闲六角亭1处，修葺文化楼1栋；</t>
  </si>
  <si>
    <r>
      <rPr>
        <sz val="10"/>
        <color rgb="FF000000"/>
        <rFont val="宋体"/>
        <charset val="0"/>
      </rPr>
      <t>陆川县良田镇文官村</t>
    </r>
    <r>
      <rPr>
        <sz val="10"/>
        <color rgb="FF000000"/>
        <rFont val="Times New Roman"/>
        <charset val="0"/>
      </rPr>
      <t>17</t>
    </r>
    <r>
      <rPr>
        <sz val="10"/>
        <color rgb="FF000000"/>
        <rFont val="宋体"/>
        <charset val="0"/>
      </rPr>
      <t>队美丽移民村项目</t>
    </r>
  </si>
  <si>
    <t>良田</t>
  </si>
  <si>
    <t>文官</t>
  </si>
  <si>
    <r>
      <rPr>
        <sz val="10"/>
        <rFont val="Times New Roman"/>
        <charset val="0"/>
      </rPr>
      <t>17</t>
    </r>
    <r>
      <rPr>
        <sz val="10"/>
        <rFont val="宋体"/>
        <charset val="0"/>
      </rPr>
      <t>队</t>
    </r>
  </si>
  <si>
    <t>1.道路工程：主道路改造0.9km
2. 排水工程：排水沟459m          
3.环境整治
村内小活动场所地面硬化面积2069㎡
铺装面积3091.5㎡，
路灯27盏
垃圾亭1个，菜园、果园围栏长213m。
4.风貌改造: 宣传栏建设1处，警示牌10个；文化宣传1个、绿化等
5.其他: 挡土墙：181.1m。</t>
  </si>
  <si>
    <t>陆川县古城镇陆因村羊里山水库移民美丽移民村项目</t>
  </si>
  <si>
    <t>古城</t>
  </si>
  <si>
    <t>陆因</t>
  </si>
  <si>
    <t>羊里山</t>
  </si>
  <si>
    <t>1.道路工程
道路长81m，宽度3.0-3.5m；
村内场地硬化共3处总面积1879.7㎡；
2.排水、排污工程：
排水渠长792m；零星水沟556.6m；涵管14m；
3.环境整治
房前屋后硬化面积2726.4㎡；
花池、树池58m；小青砖4m；村牌10.8m；微果园、微菜园、菜园围墙等长96.2m；篱笆16.5m；田园文化、标识牌19.7m；宣传栏15.55m；党建文化小品15.05m；宣传标语20m；休闲配套设施、照明设施60盏等；
4.休闲设施
六角亭1座，长廊1座；石桌凳2组；健身器材10个；
5.其他：
挡墙787.8m。栏杆179.2m等其他基础设施。</t>
  </si>
  <si>
    <r>
      <rPr>
        <sz val="10"/>
        <color rgb="FF000000"/>
        <rFont val="Times New Roman"/>
        <charset val="0"/>
      </rPr>
      <t xml:space="preserve"> </t>
    </r>
    <r>
      <rPr>
        <sz val="10"/>
        <color rgb="FF000000"/>
        <rFont val="宋体"/>
        <charset val="0"/>
      </rPr>
      <t>陆川县古城镇北豆村瓦窑田美丽移民村工程</t>
    </r>
  </si>
  <si>
    <t>北豆</t>
  </si>
  <si>
    <t>瓦窑田</t>
  </si>
  <si>
    <t>1.道路工程
主道路改造56㎡，新建道路面积656㎡。
2.排水、排污工程
水沟526m；
3.环境整治
硬化面积1266㎡，
路灯60盏
垃圾亭4个；菜园、果园围栏长232m。
休闲设施
凉亭2座
长廊3座
4.风貌改造
村牌1个
宣传栏建设2处。
5.其它
挡土墙648.4m³。
栏杆500m</t>
  </si>
  <si>
    <t>陆川县古城镇北豆村流冲坡水库移民美丽移民村项目</t>
  </si>
  <si>
    <t>流冲坡</t>
  </si>
  <si>
    <t>1.道路工程
村内场地硬化共4处总面积2196.8㎡；
2.排水、排污工程
排水渠长295m；零星水沟760.9m；涵管90m；雨水口3个；
3.环境整治
房前屋后硬化面积1977.9㎡；
花池、树池34m；小青砖4m；村牌10.8m；微果园、微菜园、菜园围墙等长81.2m；篱笆218.6m；田园文化、标识牌19.7m；宣传栏15.55m；党建文化小品15.05m；宣传标语20m；休闲配套设施、照明设施40盏等；
4.休闲设施
六角亭1座，长廊1座；石桌凳2组；健身器材10个；
5.其他：挡墙793.9m。栏杆291m等其他基础设施。</t>
  </si>
  <si>
    <t>陆川县古城镇北豆村上垌美丽库民村项目</t>
  </si>
  <si>
    <t>上垌、岭脚、秧地坡</t>
  </si>
  <si>
    <t>1.道路工程：主道路改造2.2km。
2.排水工程：水沟622m；
3.环境整治
村内小活动场所地面硬化面积3363㎡
铺装面积2067.82㎡，
路灯35盏
垃圾亭3个；菜园、果园围栏长326m、绿化等
池塘围栏200m
休闲设施
凉亭
4.风貌改造: 村牌1个；宣传栏建设1处；文化宣传一个。
5.其它: 挡土墙198m。</t>
  </si>
  <si>
    <t>陆川县古城镇陆因村门前岭美丽移民村项目</t>
  </si>
  <si>
    <r>
      <rPr>
        <sz val="10"/>
        <rFont val="宋体"/>
        <charset val="0"/>
      </rPr>
      <t>门前岭</t>
    </r>
    <r>
      <rPr>
        <sz val="10"/>
        <rFont val="Times New Roman"/>
        <charset val="0"/>
      </rPr>
      <t>1.2.3</t>
    </r>
    <r>
      <rPr>
        <sz val="10"/>
        <rFont val="宋体"/>
        <charset val="0"/>
      </rPr>
      <t>队</t>
    </r>
  </si>
  <si>
    <t>1.道路工程
主道路改造0.44km,面积1100.00m2。
2.排水工程
水沟、三面光401m
3.环境整治
房前屋后硬化面积2854.00m2，
路灯100盏
4.风貌改造
成品花光岩村屯入口标志1个；宣传栏43m；垃圾收集点2个、树池8个、凉亭2座、新增成品舞台1个、混凝土条凳10个。
5.其它: 挡土墙380m。</t>
  </si>
  <si>
    <t>陆川县古城镇北豆村大塘面队美丽移民村项目</t>
  </si>
  <si>
    <t>大塘面</t>
  </si>
  <si>
    <t>1.道路工程
新建道路面积731㎡。
2.环境整治
新建长廊2座
凉亭1座；
硬化面积：4069㎡，
垃圾亭（推车式垃圾桶）39㎡；
围栏长254m。
3.风貌改造
村牌2个；宣传栏建设1处。
4.其它: 挡土墙385m；造型墙381m。</t>
  </si>
  <si>
    <t>博白县江宁镇江宁村禾仓坪队美丽移民村项目</t>
  </si>
  <si>
    <t>江宁镇</t>
  </si>
  <si>
    <t>江宁村</t>
  </si>
  <si>
    <t>禾仓坪屯</t>
  </si>
  <si>
    <t>1、道路工程: 混凝土道路2374㎡
2、排水/排污工程：排水/排污沟加盖板93m；新建排水/排污沟344m；新增排水暗管45m；新建道路排水沟（无盖板）883m；新建排水渠100m。
3、环境整治工程：乡村景墙27.6m；特色景墙21m；广场矮墙348m;菜园矮墙33m;混凝土晒场硬化2270㎡；透水砖铺装564㎡；太阳能路灯45盏；树池2个；混凝土台阶1项（36㎡）。
4、休闲配套设施：休闲凉亭3座；休闲石凳16个；坐凳45m；文化长廊4处（共273㎡）；栏杆256m；成品宣传栏2个（共20m）;特色小品1个；垃圾分类收集点3个；成品健身器材8套；局部绿化612㎡。
5、风貌改造（配套）：外墙美化864㎡；挡土墙美化128㎡。
6、其他：挡土墙612m；；村牌1项。</t>
  </si>
  <si>
    <t>博白县菱角镇石柳村坡角屯、垭冲屯、矮岭屯美丽移民村建设项目</t>
  </si>
  <si>
    <t>菱角镇</t>
  </si>
  <si>
    <t>石柳村</t>
  </si>
  <si>
    <r>
      <rPr>
        <sz val="10"/>
        <rFont val="宋体"/>
        <charset val="0"/>
      </rPr>
      <t>坡角屯</t>
    </r>
    <r>
      <rPr>
        <sz val="10"/>
        <rFont val="Times New Roman"/>
        <charset val="0"/>
      </rPr>
      <t xml:space="preserve">    </t>
    </r>
    <r>
      <rPr>
        <sz val="10"/>
        <rFont val="宋体"/>
        <charset val="0"/>
      </rPr>
      <t>垭冲屯</t>
    </r>
    <r>
      <rPr>
        <sz val="10"/>
        <rFont val="Times New Roman"/>
        <charset val="0"/>
      </rPr>
      <t xml:space="preserve">    </t>
    </r>
    <r>
      <rPr>
        <sz val="10"/>
        <rFont val="宋体"/>
        <charset val="0"/>
      </rPr>
      <t>矮岭屯</t>
    </r>
  </si>
  <si>
    <t>1、道路工程（3个屯）：公共场（晒场）地硬化5处2842.06m²。                                                                  2、排污工程：新建水沟、维修水沟（5处）713.4m；沉沙池 12.25m²。                             3、环境整治：主道路、场地修复（4处）面积1704.97m²；土方回填 146m³；文化廊一座；防护栏112m；挡土墙（4段）135m；加固围墙45m及压顶22m；新建围墙 146m；围墙（文化墙修复2处）516.1m；成品栅栏180m；垃圾桶25个、                                                          
4、风貌改造：文化廊1处；宣传文化墙（2处）48.5m；宣传栏6个；围栏3处 612.8m；路缘石219.8m；新建汀步 162.46m²；透水砖 611.01m²；新建台阶 38.55 m²；绿地 2744.02m²；路灯30盏；庭院灯18套。
5、休闲设施：凉亭（3个屯） 3座；石桌凳7组；树池坐凳 44m ；健身器材 16 组；                                                    文化墙5处 327m。
6、其他：村牌1座</t>
  </si>
  <si>
    <t>博白县菱角镇菱角村阳运屯美丽移民村建设项目</t>
  </si>
  <si>
    <t>解放水库</t>
  </si>
  <si>
    <t>菱角村</t>
  </si>
  <si>
    <t>阳运屯</t>
  </si>
  <si>
    <t xml:space="preserve">1.道路工程:新建硬化道路3000㎡，现状破旧道路翻新5215㎡。
2.排水排污治理工程：原排水沟加盖板75m，新建主村道排水沟1110m。
3.村内环境整治：村名标识牌2项、文化墙20m、广场矮墙505m、混凝土晒场硬化840㎡、透水砖铺装1085㎡、太阳能路灯48盏、树池2个、混凝土台阶2项150㎡、房子周边挡土墙总长210m等。
4.适当的休闲设施：成品凉亭2座、石橙30个、文化长廊228㎡、仿木铝合金栏杆39m、成品宣传栏3个18m，垃圾分类收集点5个、成品健身器材10套、绿化860㎡等。            </t>
  </si>
  <si>
    <t>博白县东平镇火甲村社面垌塘尾队美丽移民村建设项目</t>
  </si>
  <si>
    <t>火甲水库</t>
  </si>
  <si>
    <t>东平镇</t>
  </si>
  <si>
    <t>火甲村</t>
  </si>
  <si>
    <r>
      <rPr>
        <sz val="10"/>
        <rFont val="宋体"/>
        <charset val="0"/>
      </rPr>
      <t>社面垌屯</t>
    </r>
    <r>
      <rPr>
        <sz val="10"/>
        <rFont val="Times New Roman"/>
        <charset val="0"/>
      </rPr>
      <t xml:space="preserve">  </t>
    </r>
    <r>
      <rPr>
        <sz val="10"/>
        <rFont val="宋体"/>
        <charset val="0"/>
      </rPr>
      <t>塘尾屯</t>
    </r>
  </si>
  <si>
    <t>1.道路工程:新建硬化道路1235㎡，现状破旧道路翻新4670㎡。
2.排水排污治理工程：原排水沟加盖板890m，新建主村道排水沟（含盆栽）16m，新建排水沟330m。
3.环境整治：村名标识牌1项、文化墙4处65m、广场矮墙230m、混凝土晒场硬化7428㎡、透水砖铺装2120㎡、太阳能路灯50盏、树池3个、汀步平台48㎡、混凝土台阶5项197㎡、驳岸1430㎡、3-5m高挡土墙91.5m、2m高挡土墙66m、1m高挡土墙27.3m等。
4.休闲设施：成品凉亭5座、文化长廊1座、石桌3套、石橙20个、仿木铝合金栏杆70m、成品宣传栏7个42m、垃圾分类收集点3个、成品健身器材10套、绿化1575㎡等。</t>
  </si>
  <si>
    <t>博白县博白镇大良村大新队美丽移民村建设项目</t>
  </si>
  <si>
    <t>充粟水库</t>
  </si>
  <si>
    <t>博白镇</t>
  </si>
  <si>
    <t>大良村</t>
  </si>
  <si>
    <t>大新屯</t>
  </si>
  <si>
    <t>道路工程4525㎡，排水工程40m，凉亭1座，长廊1座，绿化带223m，场地硬化735㎡，造型墙工程481m，安全设施工程90m，文化活动中心舞台120m2，垃圾池1个，挡土墙70m，青石其围护墙25m，风貌改造工程13080㎡。</t>
  </si>
  <si>
    <t>兴业县蒲塘镇炉岭村美丽移民村项目</t>
  </si>
  <si>
    <t>红江水库</t>
  </si>
  <si>
    <t>蒲塘</t>
  </si>
  <si>
    <t>炉岭村</t>
  </si>
  <si>
    <t>红卫</t>
  </si>
  <si>
    <t>新建护堤497m，停车场挡土墙71m，人行步道和自行车步道497m，并沿路边做497m三面光排水明沟，凉亭一个，并在护堤沿岸种植绿化乔木</t>
  </si>
  <si>
    <t>兴业县蒲塘镇片区水库移民美丽乡村人居环境整治工程</t>
  </si>
  <si>
    <t>新城水库、化寿水库、大洋水库</t>
  </si>
  <si>
    <t>蒲塘镇</t>
  </si>
  <si>
    <t>石槐、石崎、石山、南塘、山奇、化寿</t>
  </si>
  <si>
    <t>山巷、白高空、旺泥塘、长田坡、社山、良水冲、石山新村、蟾蜍岭什一队、平塘、第四小组、独塘</t>
  </si>
  <si>
    <t>排水排污：
排污渠517m
环境整治：
外立面改造3000㎡
安装太阳能路灯361盏
村庄绿化120㎡
休闲设施
健身器材20套
其他：
挡土墙（90m*6m）,(90m*3m),(100m*3m),(70m*3m),
镀锌钢栏杆150m</t>
  </si>
  <si>
    <t>北流市西琅镇西冲村美丽移民村</t>
  </si>
  <si>
    <t>六洋水库</t>
  </si>
  <si>
    <t>西埌镇</t>
  </si>
  <si>
    <t>西冲村</t>
  </si>
  <si>
    <t>整村</t>
  </si>
  <si>
    <t>1、修复扩建道路面积5400㎡；
2、太阳能路灯90盏；
3、挡土墙1600m³。</t>
  </si>
  <si>
    <r>
      <rPr>
        <b/>
        <sz val="10"/>
        <rFont val="宋体"/>
        <charset val="134"/>
      </rPr>
      <t>十</t>
    </r>
  </si>
  <si>
    <r>
      <rPr>
        <b/>
        <sz val="10"/>
        <rFont val="宋体"/>
        <charset val="134"/>
      </rPr>
      <t>百色市</t>
    </r>
  </si>
  <si>
    <t>百色市右江区汪甸瑶族乡汪甸村黄兰屯大中型水库移民美丽家园工程</t>
  </si>
  <si>
    <t>百色水利枢纽</t>
  </si>
  <si>
    <t>汪甸瑶族乡</t>
  </si>
  <si>
    <t>汪甸</t>
  </si>
  <si>
    <t>黄兰屯</t>
  </si>
  <si>
    <t>1.排水排污：排水暗沟15m。
2.环境整治：地面铺装屯内硬化4220㎡；微菜园130m；太阳能路灯50盏成品定制；绿化工程1项。
3.休闲设施：长廊1座；篮球场1座。
4.其他：挡土墙270m；景墙480m；蓄水池1座。</t>
  </si>
  <si>
    <t>百色市右江区汪甸瑶族乡汪甸村百寨屯大中型水库移民美丽家园工程</t>
  </si>
  <si>
    <t>百色水库</t>
  </si>
  <si>
    <t>百寨屯</t>
  </si>
  <si>
    <t xml:space="preserve">
1.排水排污：清理水沟、加水沟盖板550m；
2.环境整治：微菜园栅栏70m；微果园190m；太阳能路灯维修18盏；道路和场地硬化2930㎡。
3.其他：文艺景墙268m；挡土墙；屯名牌1座；加化粪池1座：成品玻璃钢化粪池。</t>
  </si>
  <si>
    <t>百色市右江区四塘镇六律村六律屯、六蛇屯大中型水库移民美丽家园工程</t>
  </si>
  <si>
    <t>澄碧河水库、百东河</t>
  </si>
  <si>
    <t>四塘</t>
  </si>
  <si>
    <t>六律村</t>
  </si>
  <si>
    <t>六律屯、六蛇屯</t>
  </si>
  <si>
    <t xml:space="preserve">
1.环境整治：场地硬化140㎡。
2.其他：1、涵洞维修2座；波形钢护栏110m
</t>
  </si>
  <si>
    <t>百色市右江区阳圩镇那等村龙路屯、那亮屯、那等屯大中型水库移民美丽家园工程</t>
  </si>
  <si>
    <t>阳圩</t>
  </si>
  <si>
    <t>那等</t>
  </si>
  <si>
    <t>龙路屯、那亮屯、那等屯</t>
  </si>
  <si>
    <t xml:space="preserve">龙路屯、那亮屯、那等屯
1.道路工程:道路维修3363㎡。
2.排水排污：排水沟明沟50m。
3.环境整治：场地硬化2087㎡
4.其他：防护工程M7.5浆切片石1301m³；波形钢护栏397m；集水池 1个；输水管260m；管涵Φ 500mm27m；便民台阶1处。
</t>
  </si>
  <si>
    <t>百色市右江区龙川镇练乡村那逻屯、练屯、那谷屯大中型水库移民美丽家园工程</t>
  </si>
  <si>
    <t>澄碧河水库</t>
  </si>
  <si>
    <t>龙川</t>
  </si>
  <si>
    <t>练乡</t>
  </si>
  <si>
    <t>那逻屯、练屯、那谷屯</t>
  </si>
  <si>
    <t xml:space="preserve">
1.排水排污：排水沟含盖板355m。
2.环境整治：场地、道路硬化1988.8㎡；太阳能路灯90套；踏步阶梯1处
3.休闲设施：议事亭1个。
4.其他：挡土墙104.45m³；仿木纹混凝土栏杆、不锈钢栏杆620m。
</t>
  </si>
  <si>
    <t>百色市右江区龙川镇林河村那宜屯大中型水库移民美丽家园工程</t>
  </si>
  <si>
    <t>林河</t>
  </si>
  <si>
    <t>那宜屯</t>
  </si>
  <si>
    <t xml:space="preserve">
1.排水排污：排水沟盖板148m
2.环境整治：场地、道路硬化2041㎡；太阳能路灯50盏；青砖浆砌微菜园93m；绿化1项。
3.休闲设施：议事亭1个
4.其他：挡土墙175.56m³；仿竹篱笆718m；仿木纹混凝土栏杆、不锈钢栏杆327m
</t>
  </si>
  <si>
    <t>田东县祥周镇中平村木桃屯美丽移民村项目建设工程</t>
  </si>
  <si>
    <t>鱼梁</t>
  </si>
  <si>
    <t>祥周</t>
  </si>
  <si>
    <t>中平</t>
  </si>
  <si>
    <r>
      <rPr>
        <sz val="10"/>
        <rFont val="Times New Roman"/>
        <charset val="134"/>
      </rPr>
      <t>12</t>
    </r>
    <r>
      <rPr>
        <sz val="10"/>
        <rFont val="宋体"/>
        <charset val="134"/>
      </rPr>
      <t>组</t>
    </r>
    <r>
      <rPr>
        <sz val="10"/>
        <rFont val="Times New Roman"/>
        <charset val="134"/>
      </rPr>
      <t xml:space="preserve">
13</t>
    </r>
    <r>
      <rPr>
        <sz val="10"/>
        <rFont val="宋体"/>
        <charset val="134"/>
      </rPr>
      <t>组</t>
    </r>
    <r>
      <rPr>
        <sz val="10"/>
        <rFont val="Times New Roman"/>
        <charset val="134"/>
      </rPr>
      <t xml:space="preserve">
14</t>
    </r>
    <r>
      <rPr>
        <sz val="10"/>
        <rFont val="宋体"/>
        <charset val="134"/>
      </rPr>
      <t>组</t>
    </r>
    <r>
      <rPr>
        <sz val="10"/>
        <rFont val="Times New Roman"/>
        <charset val="134"/>
      </rPr>
      <t xml:space="preserve">
18</t>
    </r>
    <r>
      <rPr>
        <sz val="10"/>
        <rFont val="宋体"/>
        <charset val="134"/>
      </rPr>
      <t>组</t>
    </r>
  </si>
  <si>
    <t>1.环境整治：升级和美化菜果园篱笆1178m。
2.休闲设施：文化长廊1座，面积72m²；升级和美化篮球场608.00m²。
3.风貌改造：民房外立面升级改造103户，改造总面积改造面积：31785.46m²。
4.其他：升级和美化形象围墙、矮墙355m；村口标识牌一座。</t>
  </si>
  <si>
    <t>靖西市渠洋镇新力村那昌屯排污工程</t>
  </si>
  <si>
    <t>岜蒙水库</t>
  </si>
  <si>
    <t>渠洋镇</t>
  </si>
  <si>
    <t>新力村委会</t>
  </si>
  <si>
    <t>那昌屯</t>
  </si>
  <si>
    <t>安装波纹管444m，PVCdn110106m，建设修井18座，建设污水处理池1座</t>
  </si>
  <si>
    <t>八桂乡弄瓦村弄瓦屯美丽家园建设项目</t>
  </si>
  <si>
    <t>八桂</t>
  </si>
  <si>
    <t>弄瓦</t>
  </si>
  <si>
    <t>弄瓦屯</t>
  </si>
  <si>
    <t>1.道路工程:道路硬化452m（145m,宽6m；307m，宽4.5m)；破除路面并重新硬化125m（73m,宽6m；52m，宽4m)；会车道硬化36㎡
2.其他：过路涵管4m/1道；项目标志石碑1块；100m³蓄水池1座。</t>
  </si>
  <si>
    <t>田林县八桂乡弄瓦村八囊屯基础设施</t>
  </si>
  <si>
    <t>瓦村水电站</t>
  </si>
  <si>
    <t>八囊</t>
  </si>
  <si>
    <t xml:space="preserve">1.道路工程:道路硬化68m，路基宽5.5m，路面宽4.5m。10cm厚碎石调平层、18cm厚水泥混凝土面层。2.排水排污：排水工程60m。3.环境整治：太阳能路灯18盏；平台硬化50㎡。4.休闲设施：健身器材1套。篮球支架及篮2套，篮球场硬化685㎡。5.其他：步梯长21m。
</t>
  </si>
  <si>
    <t>西林县马蚌镇八大河村平寨屯美丽家园基础设施提升项目</t>
  </si>
  <si>
    <t>天生桥一级</t>
  </si>
  <si>
    <t>马蚌镇</t>
  </si>
  <si>
    <t>八大河村</t>
  </si>
  <si>
    <t>平寨屯</t>
  </si>
  <si>
    <t xml:space="preserve">1.道路工程:道路硬化2153.5㎡；沥青路面11152.5㎡
2.排水排污：盖板排水沟43m
3.环境整治：太阳能路灯30盏；青砖微菜园287m；樱花树43棵。
4.休闲设施：观景台2座；塑胶球场1座。
5.其他：挡土墙166.88m³；仿竹篱笆905m；仿木混凝土栏杆65m；波纹管150m。
</t>
  </si>
  <si>
    <t>西林县马蚌镇鲁维村鲁维上队中队美丽家园基础设施提升项目</t>
  </si>
  <si>
    <t>鲁维村</t>
  </si>
  <si>
    <t>鲁维上队</t>
  </si>
  <si>
    <t xml:space="preserve">1.道路工程:道路硬化707.5㎡；沥青路面5774㎡。
2.排水排污：盖板排水沟1269m。
3.环境整治：停车场1处；太阳能路灯25盏；青砖微菜园98m。
4.休闲设施：观景台1座；凉亭1座。
7.其他：挡土墙923.9m³；仿竹篱笆488m；仿木混凝土栏杆428m；大理石桌凳2套；1m涵管长8m。
</t>
  </si>
  <si>
    <t>隆林各族自治县</t>
  </si>
  <si>
    <t>隆林各族自治县金钟山乡乌冲村乌冲屯美丽家园项目</t>
  </si>
  <si>
    <t>天生桥一级水电站</t>
  </si>
  <si>
    <t>金钟山乡</t>
  </si>
  <si>
    <t>乌冲村</t>
  </si>
  <si>
    <t>乌冲屯</t>
  </si>
  <si>
    <t>1.道路工程:新建彩色透水混凝土人行道：773.50m²；新建3.5m宽混凝土道路：223.00m²；修复混凝土路面：152.00m²
2.排水排污：新建挡墙及排水沟：491.00m；排水暗沟：80.00m。
3.环境整治：新建微菜园围墙：490.00m；新建路灯：74盏（含观景平台路灯）；新建停车区：114.00m²；绿化：80.00m²。
4.休闲设施：新建六角亭1座(直径5.2m)；新建观景平台257.00m²；长廊：1座；运动器械：1组。
5.风貌改造：新建木纹铝合金宣传栏：5座；真石漆外立面改造：40户。
6.其他：新建木纹混凝土栏71.00m；砖砌围墙：40.00m  H=2.2m；门牌标志：1个。</t>
  </si>
  <si>
    <r>
      <rPr>
        <b/>
        <sz val="10"/>
        <rFont val="宋体"/>
        <charset val="0"/>
      </rPr>
      <t>十一</t>
    </r>
  </si>
  <si>
    <r>
      <rPr>
        <b/>
        <sz val="10"/>
        <rFont val="宋体"/>
        <charset val="0"/>
      </rPr>
      <t>贺州市</t>
    </r>
  </si>
  <si>
    <t>贺街镇长利村下洲尾美丽移民村项目</t>
  </si>
  <si>
    <t>合面狮</t>
  </si>
  <si>
    <t>贺街</t>
  </si>
  <si>
    <t>长利</t>
  </si>
  <si>
    <r>
      <rPr>
        <sz val="10"/>
        <rFont val="Times New Roman"/>
        <charset val="134"/>
      </rPr>
      <t>16-21</t>
    </r>
    <r>
      <rPr>
        <sz val="10"/>
        <rFont val="宋体"/>
        <charset val="134"/>
      </rPr>
      <t>组</t>
    </r>
  </si>
  <si>
    <t>1、道路工程：场地硬化厚18cm，共4017.78m²、道路硬化宽3.5m，长1100m。
2、环境整治：光伏风能路灯45盏、长凳4套、不锈钢护栏25m。
3、其他：盖板排水沟长300m。</t>
  </si>
  <si>
    <r>
      <rPr>
        <sz val="10"/>
        <rFont val="宋体"/>
        <charset val="134"/>
      </rPr>
      <t>铺门镇河东村</t>
    </r>
    <r>
      <rPr>
        <sz val="10"/>
        <rFont val="Times New Roman"/>
        <charset val="134"/>
      </rPr>
      <t>10</t>
    </r>
    <r>
      <rPr>
        <sz val="10"/>
        <rFont val="宋体"/>
        <charset val="134"/>
      </rPr>
      <t>组美丽移民村</t>
    </r>
  </si>
  <si>
    <t>沙冲</t>
  </si>
  <si>
    <t>铺门</t>
  </si>
  <si>
    <t>河东</t>
  </si>
  <si>
    <r>
      <rPr>
        <sz val="10"/>
        <rFont val="Times New Roman"/>
        <charset val="134"/>
      </rPr>
      <t>10</t>
    </r>
    <r>
      <rPr>
        <sz val="10"/>
        <rFont val="宋体"/>
        <charset val="134"/>
      </rPr>
      <t>组</t>
    </r>
  </si>
  <si>
    <t>1、道路工程：水泥压纹路面214.26㎡、混凝土道路2142.98㎡，包含新增3.5m道路，道路扩宽1m。
2、环境整治：微菜园围栏611.49m、微果园围栏201.39m、仿木纹护栏96.45m、 青砖树池9个、场地清理 2675.28㎡。
3、休闲设施：花岗岩石桌凳4套。
4、其他：砖砌挡墙14.8m、毛石挡土墙 89.0m、挖土方95.73m³、12 老房拆除清理107㎡。</t>
  </si>
  <si>
    <t>沙田镇松木村六松寨美丽移民村项目</t>
  </si>
  <si>
    <t>狮洞</t>
  </si>
  <si>
    <t>沙田</t>
  </si>
  <si>
    <t>松木</t>
  </si>
  <si>
    <t>六松组</t>
  </si>
  <si>
    <t>1、道路工程:道路硬化1956㎡。
2、排水排污工程：村内排水沟改造211m。
3、环境整治：旧房“三清三拆及平整硬化256㎡，挡土墙211m，微菜园整治542m，景墙20m、水井改造、垃圾收集点2处。
4、休闲设施：凉亭1座，休闲步道50㎡，花架。
5、其他:路灯50盏</t>
  </si>
  <si>
    <t>钟山县花山瑶族乡平西村委毛段组美丽移民村项目</t>
  </si>
  <si>
    <t>花山</t>
  </si>
  <si>
    <t>花山乡</t>
  </si>
  <si>
    <t>平西村委</t>
  </si>
  <si>
    <t>毛段</t>
  </si>
  <si>
    <t>1、道路工程：屯内道路硬化963.4（m²）。
2、排水排污工程：排洪水渠4097.9(m)
3、环境整治：微田园1803(m²)、场地硬化5021.5（m²）、停车场1(座)、路灯74(盏)、栏杆250(m)、树池38.28(m)、垃圾桶33（个）
4、休闲设施：建设器械5(组)、亭廊1（座）
5、风貌改造：外立面改造600(m²)、
6、其他：挡土墙216.3(m)、标志牌1(个) 、</t>
  </si>
  <si>
    <t>钟山县公安镇公安村委大岭村、卢屋仔村容村貌整治项目工程</t>
  </si>
  <si>
    <t>龟石</t>
  </si>
  <si>
    <t>公安</t>
  </si>
  <si>
    <t>大岭、卢屋仔</t>
  </si>
  <si>
    <t>道路长950m，场地硬化8477.2㎡（含道路硬化），水沟105m，太阳能路灯40盏，宣传栏2个，三火泛光灯4盏，公厕一座，项目牌1个，公厕一座及基础配套。</t>
  </si>
  <si>
    <t>钟山县花山乡板冠村委桥头村基础设施建设工程</t>
  </si>
  <si>
    <t>板冠</t>
  </si>
  <si>
    <t>桥头</t>
  </si>
  <si>
    <t>路面硬化 1364.1 ㎡、路面拓宽及水渠改造 42m，新 增仿古护栏 219.77m，水渠改造 311.3m，新增φ110PVC 雨水管 8.4m，新增 6m 高 太阳能路灯 20 盏。</t>
  </si>
  <si>
    <t>钟山县钟山镇龙井村委松柏塘巷道硬化及亮化项目工程</t>
  </si>
  <si>
    <t>钟山</t>
  </si>
  <si>
    <t>龙井</t>
  </si>
  <si>
    <t>松柏塘</t>
  </si>
  <si>
    <t>道路和硬化总面积为3042.5㎡；太阳能路灯40盏；项目牌1座。</t>
  </si>
  <si>
    <t>钟山县钟山县钟山镇程石村委石屋步、兴隆寨村屯道路及亮化工程</t>
  </si>
  <si>
    <t>程石</t>
  </si>
  <si>
    <t>石屋步、兴隆寨</t>
  </si>
  <si>
    <t>道路和硬化总面积为4325.0㎡；边沟187m，太阳能路灯50盏，项目牌1座。</t>
  </si>
  <si>
    <t>钟山县花山瑶族乡板冠村委大鱼跳湴田冲挡土墙建设项目工程</t>
  </si>
  <si>
    <t>板冠村委</t>
  </si>
  <si>
    <t>大鱼跳</t>
  </si>
  <si>
    <t>场地和道路硬化 240 ㎡，挡土墙总长 83 m，护栏 97.6 m，台阶一座，项目牌 1 座</t>
  </si>
  <si>
    <t>富川县</t>
  </si>
  <si>
    <t>古城镇杨村村委杨村美丽移民村项目</t>
  </si>
  <si>
    <t>龟石水库</t>
  </si>
  <si>
    <t>古城镇</t>
  </si>
  <si>
    <t>杨村村委会</t>
  </si>
  <si>
    <r>
      <rPr>
        <sz val="10"/>
        <rFont val="宋体"/>
        <charset val="0"/>
      </rPr>
      <t>杨村</t>
    </r>
    <r>
      <rPr>
        <sz val="10"/>
        <rFont val="Times New Roman"/>
        <charset val="0"/>
      </rPr>
      <t>1-7</t>
    </r>
    <r>
      <rPr>
        <sz val="10"/>
        <rFont val="宋体"/>
        <charset val="0"/>
      </rPr>
      <t>组</t>
    </r>
  </si>
  <si>
    <t>1、道路工程：屯外道路硬化长220m，道路挡墙440m；屯内道路1261m²。
2、环境整治：微田园矮墙长1㎞，场地硬化 900m²，巷道修复250m²，透水砖铺设 650m²,压膜地面 1500m²,太阳能路灯38盏,太阳能球场灯6盏,小广场铺装 950m²,仿木栏杆858m，上山观光步道 29m²，环山脚人行步道 300m²，混凝土压膜停车场1000m²，垃圾箱3套。
3、休闲设施：健身器材6套，六角亭1座。
4、风貌改造：宣传墙58m、彩绘700m²。
5、其他：混凝土排水暗沟1470m，DN300钢筋混凝土管85m，明沟450m，文化宣传牌5块，挡土墙254m；村标1个；浣衣台4处，村内绿化1项，旧房拆除8774m2。</t>
  </si>
  <si>
    <t>朝东镇民主村委锦田组美丽移民村项目</t>
  </si>
  <si>
    <t>朝东镇</t>
  </si>
  <si>
    <t>民主村委会</t>
  </si>
  <si>
    <r>
      <rPr>
        <sz val="10"/>
        <rFont val="宋体"/>
        <charset val="0"/>
      </rPr>
      <t>锦田</t>
    </r>
    <r>
      <rPr>
        <sz val="10"/>
        <rFont val="Times New Roman"/>
        <charset val="0"/>
      </rPr>
      <t>1</t>
    </r>
    <r>
      <rPr>
        <sz val="10"/>
        <rFont val="宋体"/>
        <charset val="0"/>
      </rPr>
      <t>、</t>
    </r>
    <r>
      <rPr>
        <sz val="10"/>
        <rFont val="Times New Roman"/>
        <charset val="0"/>
      </rPr>
      <t>2</t>
    </r>
    <r>
      <rPr>
        <sz val="10"/>
        <rFont val="宋体"/>
        <charset val="0"/>
      </rPr>
      <t>组</t>
    </r>
  </si>
  <si>
    <t>1、道路工程：屯内道路硬化3469.5m²。
2、环境整治：艺术压膜地面860m²，透水砖395m²，小矮墙106m，波形护栏13m，太阳能路灯30套。
3、风貌改造：彩绘269.9m²，围墙美化100m。
4、其他：挡墙17m，水渠长124m，水渠加高18m，拆除危房38m²。</t>
  </si>
  <si>
    <t>富阳镇社三村委洞心组美丽移民村项目</t>
  </si>
  <si>
    <t>富阳镇</t>
  </si>
  <si>
    <t>社三村委会</t>
  </si>
  <si>
    <t>洞心</t>
  </si>
  <si>
    <t>1、道路工程：村内道路硬化2268.9m²。
2、排水排污工程：钢筋混凝土管 DN300（Ⅱ级管）长24m。
3、环境整治：小矮墙长183m，太阳能路灯40盏，仿木栏杆长125m，路缘石长164.2m，道路硬化压膜1482m²，透水砖548m²。
4、休闲设施：健身器材6套，六角亭1座。
5、风貌改造：房屋拆除60m²，墙面抹灰、刮腻子、彩绘336m²。
6、其他：块石挡墙长104m，水渠长467.5m,村标1个等。</t>
  </si>
  <si>
    <t>木格乡木格村木格街美丽移民村项目</t>
  </si>
  <si>
    <t>京南电站</t>
  </si>
  <si>
    <t>木格</t>
  </si>
  <si>
    <t>木格街、大界</t>
  </si>
  <si>
    <t>1.道路工程: 屯内道路拓宽及硬化4300m²
2.排水工程：300宽排水沟及盖板1000m、管网工程380m
3.环境整治：微田园矮墙700m、路灯12盏、混凝土栏杆280m、垃圾桶14个及垃圾收集点4个
4.休闲设施：健身器械1组
5.其他：挡土墙200m、场地破除清理回填1项</t>
  </si>
  <si>
    <t>木格乡木格村地坪美丽移民村项目</t>
  </si>
  <si>
    <t>地坪</t>
  </si>
  <si>
    <t>1.道路工程: 混凝土硬化1300m²
2.其他：挡土墙150m、场地破除清理回填1项</t>
  </si>
  <si>
    <t>木格乡木格村岭氹美丽移民村项目</t>
  </si>
  <si>
    <t>岭氹</t>
  </si>
  <si>
    <t>1.道路工程: 屯内道路拓宽及硬化1350m²
2.排水工程：300宽排水沟及盖板200m、管网工程300m
3.环境整治：微田园矮墙100m、混凝土栏杆70m
4.其他：挡土墙80m、、场地破除清理回填1项</t>
  </si>
  <si>
    <r>
      <rPr>
        <b/>
        <sz val="10"/>
        <rFont val="宋体"/>
        <charset val="134"/>
      </rPr>
      <t>十二</t>
    </r>
  </si>
  <si>
    <r>
      <rPr>
        <b/>
        <sz val="10"/>
        <rFont val="宋体"/>
        <charset val="134"/>
      </rPr>
      <t>河池市</t>
    </r>
  </si>
  <si>
    <r>
      <rPr>
        <sz val="10"/>
        <rFont val="宋体"/>
        <charset val="134"/>
      </rPr>
      <t>罗城仫佬族</t>
    </r>
    <r>
      <rPr>
        <sz val="10"/>
        <rFont val="Times New Roman"/>
        <charset val="134"/>
      </rPr>
      <t xml:space="preserve">
</t>
    </r>
    <r>
      <rPr>
        <sz val="10"/>
        <rFont val="宋体"/>
        <charset val="134"/>
      </rPr>
      <t>自治县</t>
    </r>
  </si>
  <si>
    <r>
      <rPr>
        <sz val="10"/>
        <rFont val="宋体"/>
        <charset val="134"/>
      </rPr>
      <t>环江毛南族</t>
    </r>
    <r>
      <rPr>
        <sz val="10"/>
        <rFont val="Times New Roman"/>
        <charset val="134"/>
      </rPr>
      <t xml:space="preserve">
</t>
    </r>
    <r>
      <rPr>
        <sz val="10"/>
        <rFont val="宋体"/>
        <charset val="134"/>
      </rPr>
      <t>自治县</t>
    </r>
  </si>
  <si>
    <t>月里镇牙林村下王龙屯美丽移民村项目</t>
  </si>
  <si>
    <t>龙滩</t>
  </si>
  <si>
    <t>月里</t>
  </si>
  <si>
    <t>牙林</t>
  </si>
  <si>
    <t>下王龙</t>
  </si>
  <si>
    <t>道路1778m，
排水沟402m，
挡土墙1931.6m³，
涵管54m，
太阳能路灯30盏。
（道路硬化1.775km，挡土墙1931.6m3，涵管54m，排水沟402m，太阳能路灯58盏等.）</t>
  </si>
  <si>
    <t>天峨县八腊瑶族乡纳用移民安置点人居环境整治项目</t>
  </si>
  <si>
    <t>龙滩水库</t>
  </si>
  <si>
    <t>八腊乡</t>
  </si>
  <si>
    <t>什里村</t>
  </si>
  <si>
    <t>纳用</t>
  </si>
  <si>
    <t xml:space="preserve">1.构筑物：挡土墙21.96m；花池258.43m；院墙327.70m；仿竹栅栏300.00m；微田园1303.60㎡。
2.人饮工程：DN40饮水管2000m，100m³水池1个，沉沙井1个。
4.排水排污工程：排洪沟195.59m；散水沟548.95m；
</t>
  </si>
  <si>
    <t>东兰县三弄瑶族乡双苏村拉仇拉牙屯水库移民美丽家园建设项目</t>
  </si>
  <si>
    <t>岩滩</t>
  </si>
  <si>
    <t>三弄乡</t>
  </si>
  <si>
    <t>双苏</t>
  </si>
  <si>
    <t>拉仇村民小组、拉牙村民小组</t>
  </si>
  <si>
    <t>(1)道路工程：道路拓宽1179㎡、道路硬化818.41㎡、道路改建1561.62㎡；
(2)排水、排污:排水渠50m，污水管网建设（波纹管dn200）1142m、（PVC-U dn110）512m、污水检查井35个，小型污水处理设施1个；
(3)环境整治:微园（含场地整理、蔬菜种植)3205㎡；透水砖铺装64.56㎡；绿化种植（含八月桂49株、垂柳4株、丛生四季桂7株、蜘蛛兰507.78㎡）；路灯22盏；
(4)休闲设施:码头一座；
(5)风貌改造:养蚕房2栋（拉仇、拉牙各一栋）；村容村貌美化：115139.98㎡；
(7)其他:景观矮墙（景墙一517.32m、高0.8，景墙二508.22m、高0.84m）；毛石挡土墙724.42m，高2.5m，；入口标识(含周边环境铺装、绿化打造)1处；</t>
  </si>
  <si>
    <t>长乐镇红星屯道路维修工程</t>
  </si>
  <si>
    <t>长乐镇</t>
  </si>
  <si>
    <t>长乐</t>
  </si>
  <si>
    <t>红星</t>
  </si>
  <si>
    <t>(1)道路工程：场地硬化1855.64㎡；</t>
  </si>
  <si>
    <t>长江镇板隆村更塘屯饮水及道路加宽工程项目</t>
  </si>
  <si>
    <t>长江镇</t>
  </si>
  <si>
    <t>板隆</t>
  </si>
  <si>
    <t>更塘</t>
  </si>
  <si>
    <t>(1)道路工程：道路加宽834.5m；
(2)排水、排污:蓄水池150m³1座；2m³过滤池1座；4㎡消毒房1间、消毒设配1套；
(3)环境整治:区域硬化237㎡；380v三相电线155m；</t>
  </si>
  <si>
    <t>大同乡平勇村苏布塔央码头路工程项目</t>
  </si>
  <si>
    <t>大同乡</t>
  </si>
  <si>
    <t>平勇</t>
  </si>
  <si>
    <t>苏布</t>
  </si>
  <si>
    <t>(3)环境整治:路面硬化880.3㎡；
(7)其他:浆砌片石挡土墙1083.69m³；C15毛石混凝土挡土墙195.76m³；混凝
土防撞护栏144.64m；警示牌一块；公示牌一块；标志牌△700共2个；标志牌○600共2个。</t>
  </si>
  <si>
    <t>隘洞镇纳坤村那坤屯地质灾害整治项目</t>
  </si>
  <si>
    <t>隘洞镇</t>
  </si>
  <si>
    <t>纳坤村</t>
  </si>
  <si>
    <t>纳坤</t>
  </si>
  <si>
    <t>(1)道路工程：水泥混凝土路面183.5㎡
(2)排水、排污:DN300HDPE双壁波纹管60m；
(7)其他:M7.5浆砌片石挡土墙1369.63m³；钢护栏54m；</t>
  </si>
  <si>
    <t>隘洞镇百建村板老码头水毁修复项目</t>
  </si>
  <si>
    <t>百建村</t>
  </si>
  <si>
    <t>板老</t>
  </si>
  <si>
    <t>(3)环境整治:区域硬化53.8㎡；
(7)其他:浆砌片石挡土墙386.88m³；清理塌方529.5m³；</t>
  </si>
  <si>
    <t>大同乡信河村巴华至同么至同纳屯级道路安全防护工程</t>
  </si>
  <si>
    <t>信河</t>
  </si>
  <si>
    <t>巴华、同么</t>
  </si>
  <si>
    <t>(2)排水、排污:直径1m圆管涵长20m；
(3)环境整治:新建硬化80m（10cm级配碎石+18cmC30砼+28cm土路肩）315㎡；
4.(4)休闲设施:4.5m宽台阶长20m；
(7)其他:波形护栏3948m；钢管护栏128m；防撞墙365m；M7.5浆砌片石挡土墙391.46m³；浆砌片石急流槽49m；</t>
  </si>
  <si>
    <r>
      <rPr>
        <sz val="10"/>
        <rFont val="宋体"/>
        <charset val="134"/>
      </rPr>
      <t>巴马瑶族</t>
    </r>
    <r>
      <rPr>
        <sz val="10"/>
        <rFont val="Times New Roman"/>
        <charset val="134"/>
      </rPr>
      <t xml:space="preserve">
</t>
    </r>
    <r>
      <rPr>
        <sz val="10"/>
        <rFont val="宋体"/>
        <charset val="134"/>
      </rPr>
      <t>自治县</t>
    </r>
  </si>
  <si>
    <t>巴马县巴马镇赐福村那恒美丽移民村工程</t>
  </si>
  <si>
    <t>岩滩水库</t>
  </si>
  <si>
    <t>巴马镇</t>
  </si>
  <si>
    <t>赐福</t>
  </si>
  <si>
    <t>那恒</t>
  </si>
  <si>
    <t>(3)环境整治:菜园围栏273.53m；
(2)排水、排污:150m³蓄水池1座；30m³/d污水处理站1座；DN110-DN300污水管道1869m；宽0.5m雨水沟500m；
(5)风貌改造:彩绘163.8㎡；混凝土路面破除恢复1200㎡；
(7)其他:浆砌片石挡墙329.68m、高2m-4m/1044.25m³；不锈钢护栏415m；</t>
  </si>
  <si>
    <r>
      <rPr>
        <sz val="10"/>
        <rFont val="宋体"/>
        <charset val="134"/>
      </rPr>
      <t>都安瑶族</t>
    </r>
    <r>
      <rPr>
        <sz val="10"/>
        <rFont val="Times New Roman"/>
        <charset val="134"/>
      </rPr>
      <t xml:space="preserve">
</t>
    </r>
    <r>
      <rPr>
        <sz val="10"/>
        <rFont val="宋体"/>
        <charset val="134"/>
      </rPr>
      <t>自治县</t>
    </r>
  </si>
  <si>
    <t>都安县菁盛乡东成村过达屯移民人居环境提升工程</t>
  </si>
  <si>
    <t>乐滩</t>
  </si>
  <si>
    <t>菁盛</t>
  </si>
  <si>
    <t>东城</t>
  </si>
  <si>
    <t>过达</t>
  </si>
  <si>
    <t>1.环境整治：园林景观绿化4446㎡、太阳能路灯20杆；
2.其它：园建小品、栏珊584.7m；</t>
  </si>
  <si>
    <t>都安县百旺镇百旺社区南街、东街屯、北街屯美丽移民村项目</t>
  </si>
  <si>
    <t>百旺</t>
  </si>
  <si>
    <r>
      <rPr>
        <sz val="10"/>
        <rFont val="宋体"/>
        <charset val="0"/>
      </rPr>
      <t>东街南街北街（核查南街</t>
    </r>
    <r>
      <rPr>
        <sz val="10"/>
        <rFont val="Times New Roman"/>
        <charset val="0"/>
      </rPr>
      <t>15.63</t>
    </r>
    <r>
      <rPr>
        <sz val="10"/>
        <rFont val="宋体"/>
        <charset val="0"/>
      </rPr>
      <t>人，无东街北街；但在都安县移民后期扶持人数核定登记汇总表</t>
    </r>
    <r>
      <rPr>
        <sz val="10"/>
        <rFont val="Times New Roman"/>
        <charset val="0"/>
      </rPr>
      <t xml:space="preserve"> </t>
    </r>
    <r>
      <rPr>
        <sz val="10"/>
        <rFont val="宋体"/>
        <charset val="0"/>
      </rPr>
      <t>中有南街</t>
    </r>
    <r>
      <rPr>
        <sz val="10"/>
        <rFont val="Times New Roman"/>
        <charset val="0"/>
      </rPr>
      <t>223</t>
    </r>
    <r>
      <rPr>
        <sz val="10"/>
        <rFont val="宋体"/>
        <charset val="0"/>
      </rPr>
      <t>人、东街</t>
    </r>
    <r>
      <rPr>
        <sz val="10"/>
        <rFont val="Times New Roman"/>
        <charset val="0"/>
      </rPr>
      <t>159</t>
    </r>
    <r>
      <rPr>
        <sz val="10"/>
        <rFont val="宋体"/>
        <charset val="0"/>
      </rPr>
      <t>人、北街</t>
    </r>
    <r>
      <rPr>
        <sz val="10"/>
        <rFont val="Times New Roman"/>
        <charset val="0"/>
      </rPr>
      <t>208</t>
    </r>
    <r>
      <rPr>
        <sz val="10"/>
        <rFont val="宋体"/>
        <charset val="0"/>
      </rPr>
      <t>人）</t>
    </r>
  </si>
  <si>
    <t>扩建</t>
  </si>
  <si>
    <t xml:space="preserve">
(1)道路工程：维修集镇道路2km；
(3)环境整治:土建；
(4)休闲设施:改建运动场一座；
(7)其他:安装；充电站；工程其他费；
</t>
  </si>
  <si>
    <t>都安县菁盛乡菁盛村移民集体产业项目</t>
  </si>
  <si>
    <t>江村、江纳</t>
  </si>
  <si>
    <t>(1)道路工程：混凝土路面2009.21㎡；
(3)环境整治:特色景墙；
(4)休闲设施:观景台83.13㎡：
(5)风貌改造:生态停车位68.75㎡；铺装1122㎡（生态铺石/青石板）；绿化435.23㎡；太阳能LED庭院灯；太阳能LED灯带373m；
(6)产业:带货长廊：68.81㎡；
(7)其他:入口标识牌2个；展示牌1个；2.5m高新建挡土墙49m；
百旺、拉烈及菁盛乡的库区移民产品展销广场500㎡；休息长廊300㎡；骑行驿站1座；游步道1000m；灭瑶关观景台100㎡；景观小品等；</t>
  </si>
  <si>
    <t>都安县菁盛乡地洲村移民人居环境提升工程</t>
  </si>
  <si>
    <t>地洲</t>
  </si>
  <si>
    <t>上岭、下权</t>
  </si>
  <si>
    <t>入口大门1座；微菜园1200m；宣传栏3个；游步道300m；景观小品5组、景观墙200m；文创观景台60㎡、铺装500㎡；1.3公里沿岸骑行绿道提升等。</t>
  </si>
  <si>
    <r>
      <rPr>
        <sz val="10"/>
        <rFont val="宋体"/>
        <charset val="134"/>
      </rPr>
      <t>大化瑶族</t>
    </r>
    <r>
      <rPr>
        <sz val="10"/>
        <rFont val="Times New Roman"/>
        <charset val="134"/>
      </rPr>
      <t xml:space="preserve">
</t>
    </r>
    <r>
      <rPr>
        <sz val="10"/>
        <rFont val="宋体"/>
        <charset val="134"/>
      </rPr>
      <t>自治县</t>
    </r>
  </si>
  <si>
    <t>贡川乡等宦村板上美丽移民村项目</t>
  </si>
  <si>
    <t>大化水库</t>
  </si>
  <si>
    <t>贡川</t>
  </si>
  <si>
    <t>等宦</t>
  </si>
  <si>
    <t>板上</t>
  </si>
  <si>
    <t>1、道路工程：道路及地面硬化5700㎡，
2、排水、排污工程：φ0.8m涵管埋设43m，排污管道177m，
3、环境整治：微菜园围栏长330m，
4、休闲设施：六角亭1座，球场1座，球场舞台1座，球场厕所1座（3*3），
5、风貌改造：门楼1座，
6、其他：挡土墙总长824m、4840m³，镀锌钢管护栏616m，太阳能路灯50盏。项目标志牌1块。</t>
  </si>
  <si>
    <t>大化镇大调村外一外二居住环境优化工程</t>
  </si>
  <si>
    <t>大化</t>
  </si>
  <si>
    <t>大调</t>
  </si>
  <si>
    <t>外一、外二</t>
  </si>
  <si>
    <t>续建</t>
  </si>
  <si>
    <t>(2)排水、排污:盖板沟129m长，排水沟237m长，暗埋钢筋砼排水管D500长42m，双壁波管DN300长14m，沉沙井3个；
(3)环境整治:太阳能灯5盏；绿化300㎡；
(4)休闲设施:步道硬化303㎡；路缘石62m；
(7)其他:鱼塘挡墙113m长；仿木拦杆长112m；</t>
  </si>
  <si>
    <t>贡川乡等宦村文体活动中心</t>
  </si>
  <si>
    <t>坡眉（受益含：坡辽、坡存、坡比、坡洪、弄老、</t>
  </si>
  <si>
    <t>1、环境整治：场地平整1686㎡，活动场地硬化895㎡，
2、休闲设施：水磨灯光篮球场1个，戏台1座，文化活动室80㎡，健身器材5套，
3、其他：公用卫生间1座，项目标志牌1块。</t>
  </si>
  <si>
    <t>大化镇坡了屯内居住环境改善工程</t>
  </si>
  <si>
    <t>坡了</t>
  </si>
  <si>
    <t>1、环境整治：屯内硬化面积2063㎡
2、休闲设施：球场修复水磨石（厚2cm）420㎡，
3、其他：浆砌片（块）石挡墙96m长208m³，中杆灯安装（h=10m）4根，球场边护网（高3.0m）186m，波形梁钢护栏144m，项目标志牌1块。</t>
  </si>
  <si>
    <t>都阳镇满江村龙江屯居住环境整治工程</t>
  </si>
  <si>
    <t>都阳</t>
  </si>
  <si>
    <t>满江</t>
  </si>
  <si>
    <t>龙江一、龙江二、龙江三</t>
  </si>
  <si>
    <t xml:space="preserve">
(1)道路工程：路肩培土21m³；
(3)环境整治:太阳能路灯及安装25盏；铺植草皮（马尼拉草皮）478㎡；
(4)休闲设施:平台阶梯130㎡：C25混凝土面层及踏步67m³、C25砼护梯/边挡墙87m³；水泥混凝土面板715㎡；凉亭1座；
(7)其他:M7.5浆砌片（块）石挡土墙461m长961m³；波形梁钢护栏184m；</t>
  </si>
  <si>
    <t>都阳镇武城村上凡屯内环境处理工程</t>
  </si>
  <si>
    <t>武城</t>
  </si>
  <si>
    <t>上凡</t>
  </si>
  <si>
    <t xml:space="preserve">
(1)道路工程：级配碎石基层2445㎡，砼C25混凝土路面（厚18cm）2200㎡；
(2)排水、排污:现浇混凝土排水沟147m；盖板涵、箱涵1处10m；
(7)其他:浆砌片（块）石挡土墙135m长257m³；波形梁钢护栏248m，镀锌钢管护栏79m；</t>
  </si>
  <si>
    <t>大化县贡川乡上桥屯移民活动中心配套设施工程</t>
  </si>
  <si>
    <t>上乔</t>
  </si>
  <si>
    <t>续建、提升</t>
  </si>
  <si>
    <t>1、环境整治：入口广场面积 1427.63 ㎡，绿化157.51 ㎡、特色景墙1座
2、休闲设施：足球场场 3625.00 ㎡、景观亭1座、景观长廊1座
3、其他：排水沟45m、 项目标志牌1块。</t>
  </si>
  <si>
    <t>大化县贡川乡下柳屯移民人居环境提升工程</t>
  </si>
  <si>
    <t>下柳</t>
  </si>
  <si>
    <t>1、道路工程：园路铺装工程：青石板697㎡、透水砖1076.41㎡、仿木铺地47.52㎡、艺术压印地坪132.58㎡、路沿石673m；
2、环境整治：绿化工程2784.73㎡  
3、休闲设施：园建工程（含钓鱼台8座、景观栈道48㎡、仿木护栏368m、石凳8个、石桌凳2组）
4、其他：挡土墙170m、排洪渠38m；景观亭1个、 道路工程1299㎡、交通标识、项目标志牌1块。</t>
  </si>
  <si>
    <t>大化镇大调村内调屯居住环境治理工程</t>
  </si>
  <si>
    <t>调一、调二、调三、调四</t>
  </si>
  <si>
    <t xml:space="preserve">(1)道路工程：路硬化2327.5㎡；
(2)排污管网工程：DN400双壁波纹管施工736.9m；一体化污水处理设备2座；
</t>
  </si>
  <si>
    <r>
      <rPr>
        <b/>
        <sz val="10"/>
        <rFont val="宋体"/>
        <charset val="134"/>
      </rPr>
      <t>十三</t>
    </r>
  </si>
  <si>
    <r>
      <rPr>
        <b/>
        <sz val="10"/>
        <rFont val="宋体"/>
        <charset val="134"/>
      </rPr>
      <t>来宾市</t>
    </r>
  </si>
  <si>
    <t>石牙镇莲花村委石牙屯水库移民美丽乡村工程项目</t>
  </si>
  <si>
    <t>莲花水库</t>
  </si>
  <si>
    <t>石牙镇</t>
  </si>
  <si>
    <t>莲花村委</t>
  </si>
  <si>
    <t>石牙屯</t>
  </si>
  <si>
    <t>1、道路工程：场地硬化和路面硬化8291m²。
2、排水排污：新建排水渠77m，新建排水沟295m，新建水沟盖板11m；
3、环境整治：公园场地硬化158㎡。微菜园矮墙337m，太阳能路灯150盏。
4、休闲设施：健身器材配套设施10套。
5、风貌改造：新建牌坊1个；
6、其他：池塘周边建设栏杆591m，新建挡墙170m。</t>
  </si>
  <si>
    <t>蒙村镇盘龙村委盘龙屯水库移民美丽乡村工程项目</t>
  </si>
  <si>
    <t>清潭水库</t>
  </si>
  <si>
    <t>蒙村镇</t>
  </si>
  <si>
    <t>盘龙村委</t>
  </si>
  <si>
    <t>盘龙屯</t>
  </si>
  <si>
    <t>1、道路工程：路面硬化2394㎡。（屯内道路硬化）
2、新建排水沟194m，新建涵管4根。
3、环境整治：场地硬化1052㎡；微菜园矮墙269m；太阳能路灯106盏。
4、休闲设施：村民休闲小广场1364㎡；健身器材配套设施10套；树池6个；地面修缮硬化752m²。
5、风貌改造：设立石头村牌2个。
6、其他：加建挡土墙89m；增加不锈钢栏杆46m；新建防护栏杆160m。</t>
  </si>
  <si>
    <t>落沙村委（江头村、落沙村、芳村）水库移民美丽乡村工程项目</t>
  </si>
  <si>
    <t>下六甲</t>
  </si>
  <si>
    <t>落沙</t>
  </si>
  <si>
    <t>江头、落沙、芳村</t>
  </si>
  <si>
    <t>1、道路硬化：芳村道路硬化1498㎡，混凝土巷道地面硬化1067㎡；江头村新建道路544m路面宽3m；
2、排污排水设施：盖板水沟排水渠改造273m ；
3、环境整治：地面铺装硬化3612㎡，篮球场修缮硬化；菜园围栏471m；
4、休闲设施：，景观亭1座，休息长廊1座，宣传栏1座；
5、产业：无
6、其他：江头村洗衣池遮阳棚1座，便民通行桥1座。</t>
  </si>
  <si>
    <t>河村水库移民美丽乡村工程项目</t>
  </si>
  <si>
    <t>河村</t>
  </si>
  <si>
    <t xml:space="preserve">1、道路硬化：新建道路长715m，宽3.5m，混凝土巷道地面硬化1200㎡；
2、排水排污：排水沟450m，
3、环境整治：议事小节点地面铺装3110.2㎡，菜园围栏950m，
4、休闲设施景观亭1座，休息长廊2座，
5、其他：入口标识1座等
</t>
  </si>
  <si>
    <t>龙山屯水库移民美丽乡村工程项目</t>
  </si>
  <si>
    <t>金鸡乡</t>
  </si>
  <si>
    <t>龙山</t>
  </si>
  <si>
    <t>1、道路硬化：
2、排污排水：
3、环境整治：①铲除原有花池总计109.50m2、铲除原有废弃建筑物163.00m2、拆除原有墙体276.36m；②地面硬化总计109.50m2，铲除原有花池后进行地面硬化；③新建景观墙共12处总计454.5m，包含景观风水墙及景观矮墙，均采用小青砖搭配瓦片及镂空砖进行砌筑；④房前屋后整治共计5处总占地面积515.00m2，对现有房前屋后荒废地铺设透水砖；⑤宅基地整治共2处总计约61.00m，采用砖砌矮墙进行围挡划分范围；⑥微菜园微果园整治共计10处，总计约382.22m，采用砖砌矮墙进行围挡；⑦水沟微景观1处，含青石板地面约18.40m2、砖砌排水沟总长约37.70m、仿木栏杆7.8m、鹅卵石装饰50块等；⑧微菜园景观1处占地约57.89 m2，其中砖砌景观墙19.4m，水泥砖地面总计约17.5m2，尖砖围边总长约84m；安装6m高太阳能路灯10盏；
4、休闲设施：对现有活动中心修缮229.18㎡，主要屋面、地面、墙面部分做修缮；入口景观1处总占地面积75m2，含入口标志墙、景观牌、地面铺装、砖砌矮墙、户外长凳、石凳；健身器材、树池；
5、风貌改造：围墙美化，改造总长约279.76m，新增墙绘总长约147.3m；外立面改造，改造面积约11489.99㎡；
6、其他：外立面改造，改造面积约11489.99㎡；</t>
  </si>
  <si>
    <t>武宣县桐岭镇龙山村委平阳村水库移民美丽移民村工程</t>
  </si>
  <si>
    <t>桐岭镇</t>
  </si>
  <si>
    <t>平阳村</t>
  </si>
  <si>
    <t>1、道路工程：
2、排水排污：完善污水系统，dn160 UPVC管3240m；dn225 HDPE双壁波纹管1252m；dn63PE100给水管270m；污水检查井211座；钢筋混凝土化粪池（9m3）3座；智能化污水泵站1座。污水处理站（82m3//d）1座。
3、环境整治：修复现状土地庙破损铺装，面积约221㎡；新增混凝土铺装62㎡；围合微菜园、微果园，设置矮墙728m。新增基础设施混凝土仿木栏杆42m，墙绘500㎡。危旧房屋清拆1155.72㎡，地面杂物清理926㎡。新增太阳能路灯17盏，单头单臂钢管路灯  4.5m镀锌钢杆（IP65 截光型含光源、RCD及杆内连接软线）绿化面积总计795㎡；
4、休闲设施：在路侧设置生态停车区，停车位共19个。新增配套设施篮球场铁棚1个、成品宣传栏4个、分类垃圾收集点1个、棋牌桌凳4组，
5、其他：改造主入口区1处，设置铺装、绿化、树池、棋牌桌凳，总面积约790㎡。</t>
  </si>
  <si>
    <t>武宣县三里镇五福村委杏村水库移民美丽移民村工程</t>
  </si>
  <si>
    <t>杏村</t>
  </si>
  <si>
    <t>（1）改造篮球场 1 处，面积为 618 ㎡，采用丙烯酸面层。（2）改造活动广场 1 处，总面积约 625 ㎡，其中广场铺装 555 ㎡，铺
装收边 150m。（3）宅前屋后地面硬化混凝土，总计 264 ㎡。（3）围合微菜园，设置竹篱笆 196m；（4）改造围墙 195m，打造美丽移民村主题墙绘 585 ㎡。（5）dn160 UPVC 管 680m；dn225 HDPE 双壁波纹管 475m；dn315 PE100 给水管 100m；（6）设置配套设施，成品四角亭 1 个，主入口村标 1 个，宣传栏 1 个，公告栏 2 个，成品座椅 5 个，健身器械 12 个，石桌椅 2 个，树池座椅 5 个；污水检查井 62 座（含 34 座接户井）；9 m³钢筋砼化粪池 1 座；格栅厌氧池 1 座；人工湿地 2 组（种植有效面积 226m2，处理水量 19.7m3/d）；（7）新增太阳能路灯 31 盏，单头单臂钢管路灯，4.5m 镀锌钢杆（IP65 截光型含光源、RCD 及杆内连接软线）；球场新增 7m 高 LED 球场灯（200W IP65）4 套；（8）清理绿地整理 281 ㎡，对村道及主要公共场地周边进行绿化提升设计，绿化地被面积总计 281 ㎡，其中种植凤凰木 5 株，美丽异木棉 4 株，种植满地黄金 13 ㎡，翠芦莉 33 ㎡，水生美人蕉 52 ㎡，马尼拉草 183 ㎡。</t>
  </si>
  <si>
    <t>金秀县</t>
  </si>
  <si>
    <t>来宾市本级</t>
  </si>
  <si>
    <r>
      <rPr>
        <b/>
        <sz val="10"/>
        <rFont val="宋体"/>
        <charset val="134"/>
      </rPr>
      <t>十四</t>
    </r>
  </si>
  <si>
    <r>
      <rPr>
        <b/>
        <sz val="10"/>
        <rFont val="宋体"/>
        <charset val="134"/>
      </rPr>
      <t>崇左市</t>
    </r>
  </si>
  <si>
    <t>扶绥县东罗镇都充村那辣屯美丽移民村项目</t>
  </si>
  <si>
    <t>客兰水库</t>
  </si>
  <si>
    <t>东罗镇</t>
  </si>
  <si>
    <t>都充村委会</t>
  </si>
  <si>
    <t>那辣屯</t>
  </si>
  <si>
    <t>1.道路工程：屯内道路硬化7777㎡；
2.排水、排污工程：排水沟 4648m；
3.休闲设施:休闲座椅5套、树池10个、健身器材9套、四角亭11.90㎡。
4.风貌改造：墙绘 400 ㎡
5.其他：挡土墙2826m³、波形护栏 402.90m、道路景观绿化1481㎡、矮墙340.625㎡。</t>
  </si>
  <si>
    <t>扶绥县东罗镇都充村新伯突屯美丽移民村项目</t>
  </si>
  <si>
    <t>新伯突</t>
  </si>
  <si>
    <t>1.道路工程：屯内道路硬化1260 ㎡；
2.休闲设施:休闲广场763.94 ㎡、树池9个、景观石桌椅6套、健身器材4套、四角亭11.90㎡；
3.电网改造工程1项。
4.风貌改造：墙绘400㎡；
5.其他：矮墙148.08㎡。</t>
  </si>
  <si>
    <t>扶绥县柳桥镇新村村咘陇屯美丽移民村项目</t>
  </si>
  <si>
    <t>柳桥镇</t>
  </si>
  <si>
    <t>新村村委会</t>
  </si>
  <si>
    <t>咘陇屯</t>
  </si>
  <si>
    <t>1.道路工程：屯内道路硬化1488㎡；
2.环境整治：微菜园1365m、照明亮化25套；
3.休闲设施:景观凉亭2座、树池6个；
4.其他：安全防护栏350m、路缘石100m。</t>
  </si>
  <si>
    <t>扶绥县柳桥镇灶瓦村灶瓦屯美丽移民村项目</t>
  </si>
  <si>
    <t>灶瓦村委会</t>
  </si>
  <si>
    <t>灶瓦屯</t>
  </si>
  <si>
    <t>1.道路工程：屯内道路硬化640㎡；
2.排水、排污工程：12㎡；
3.环境整治：微菜园1728m、照明亮化30套；
4.休闲设施:休闲座椅20套、景观凉亭1座、树池5个；
5.其他：挡土墙5m、安全防护栏350m、路缘石324m。</t>
  </si>
  <si>
    <t>天等县宁干乡台利村含香屯水库移民基础设施工程</t>
  </si>
  <si>
    <t>那利水库</t>
  </si>
  <si>
    <t>宁干乡</t>
  </si>
  <si>
    <t>台利村委会</t>
  </si>
  <si>
    <t>含香</t>
  </si>
  <si>
    <t>1、道路工程：屯内场地硬化面积1278㎡、2、排水工程：排水沟长574m；
3、其他：挡土墙50m;仿木纹栏杆243m</t>
  </si>
  <si>
    <t>天等县宁干乡台利村偶屯美丽移民村项目</t>
  </si>
  <si>
    <t>偶屯</t>
  </si>
  <si>
    <t>1、道路工程：新建道路长665m、道路加宽长2680m；                
2、排水工程：钢带波纹管长350m，钢化玻璃化粪池2座；
3、其他：挡土墙690m、栏杆810m。</t>
  </si>
  <si>
    <t>龙州县响水镇驮甫新村美丽移民村项目</t>
  </si>
  <si>
    <t>左江电站</t>
  </si>
  <si>
    <t>响水镇</t>
  </si>
  <si>
    <t>棉江村委会</t>
  </si>
  <si>
    <t>驮甫新村</t>
  </si>
  <si>
    <t>1.休闲设施:屯内议事亭1个。
2.其他：屯口挡土墙50m。</t>
  </si>
  <si>
    <t>龙州县上金乡两岸村美丽移民村项目</t>
  </si>
  <si>
    <t>上金乡</t>
  </si>
  <si>
    <t>两岸村委会</t>
  </si>
  <si>
    <t>小岸</t>
  </si>
  <si>
    <t>1.道路工程：入村道路改造5km。</t>
  </si>
  <si>
    <t>江州区罗白乡渠勒村青桐屯美丽移民村项目</t>
  </si>
  <si>
    <t>罗白乡</t>
  </si>
  <si>
    <t>渠勒村委会</t>
  </si>
  <si>
    <t>青桐屯</t>
  </si>
  <si>
    <t>1.排水、排污工程：排水排污沟40m等；
2.环境整治：微田园、微菜园545m、屯内场地硬化1205㎡、照明亮化40盏等；立面改造；
3.休闲设施:休闲座椅3、凉亭1等；
4.风貌改造:文化宣传；
5.其他:挡土墙、项目标志牌、栏杆205m等。</t>
  </si>
  <si>
    <t>江州区濑湍镇板兰村岜歪屯美丽移民村项目</t>
  </si>
  <si>
    <t>濑湍镇</t>
  </si>
  <si>
    <t>板兰村委会</t>
  </si>
  <si>
    <t>岜歪屯</t>
  </si>
  <si>
    <t>1.道路工程：通村外道路拓宽硬化；
2.排水、排污工程：排水排污沟等794m；
3.环境整治：微田园、微菜园721m、局部场地硬化1600m、照明亮化40盏等；立面改造
4.休闲设施:休闲座椅、凉亭1座等；
5.风貌改造:文化宣传；
6.其他:挡土墙145m；项目标志牌1、栏杆145m等。</t>
  </si>
  <si>
    <t>附件3-2</t>
  </si>
  <si>
    <t>2025年大中型水库移民后期扶持资金及中央水库移民扶持基金（提前批）项目明细表-产业发展项目</t>
  </si>
  <si>
    <t>建设性质</t>
  </si>
  <si>
    <t>项目建设内容</t>
  </si>
  <si>
    <t>后期扶持资金</t>
  </si>
  <si>
    <t>其他资金</t>
  </si>
  <si>
    <t>汇总</t>
  </si>
  <si>
    <t>计算计划投资总数、收益情况总数</t>
  </si>
  <si>
    <t>桂林市临桂区南边山镇升平村委鸡司寨水库移民村金桔产业项目（二期）</t>
  </si>
  <si>
    <t>产业项目</t>
  </si>
  <si>
    <t>大江</t>
  </si>
  <si>
    <t>南边山</t>
  </si>
  <si>
    <t>升平</t>
  </si>
  <si>
    <t>鸡司寨</t>
  </si>
  <si>
    <t>搭建金桔钢制大棚 55 亩。</t>
  </si>
  <si>
    <t>岑溪市水库移民纺织服装产业基地项目</t>
  </si>
  <si>
    <t>赤水水库、塘坪水库、金鸡水利枢纽、四滩水库、波塘水库、都目水库</t>
  </si>
  <si>
    <t>大业镇</t>
  </si>
  <si>
    <t>双松村</t>
  </si>
  <si>
    <t>产业园</t>
  </si>
  <si>
    <t>新建二栋纺织服装生产厂房和一栋配套用房，项目总建筑面积为5044.31㎡,总占地面积为2133.24㎡。1#生产厂房总共2层,建筑面积:3367.12㎡，建筑基底面积:1455.64㎡:2#生产厂房总共3层，建筑面积:1213.04㎡，建筑基底面积:389.2㎡:配套用房共2层，建筑面积为464.15㎡，占地288.4㎡。建设内容为生产厂房与配套用房的土建、装饰装修、水电安装工程以及配套的附属设施工程，包括大门、围墙、道路、停车场、绿化等。</t>
  </si>
  <si>
    <t>合浦县水库移民海鸭蛋产业园项目（一期）</t>
  </si>
  <si>
    <t>廉州</t>
  </si>
  <si>
    <t>/</t>
  </si>
  <si>
    <t>1.新建标准厂房1栋。建设内容为：占地面积6621平方米，建筑面积19863平方米，以及配套道路、给排水、大门、广告牌、充电桩等；
2.新建标准厂房配套用房1栋。建设内容为：5层设施房及配套设施，占地面积2680平方米，建筑面积13400平方米；</t>
  </si>
  <si>
    <t>钦南区茅尾海生态养殖综合整治提升项目（一期）</t>
  </si>
  <si>
    <t>北村委</t>
  </si>
  <si>
    <t>工程建设项目用海面积约195亩。主要建设HDPE（高密度聚乙烯，简称“新型PE”）材质抗风浪新型蚝排90组</t>
  </si>
  <si>
    <t>钦北区陶产业孵化中心建设项目</t>
  </si>
  <si>
    <t>青年水闸、吉隆水库、石梯水库、京塘水库等水库</t>
  </si>
  <si>
    <t>鸿亭街道</t>
  </si>
  <si>
    <t>山塘社区</t>
  </si>
  <si>
    <t>冲口坪村</t>
  </si>
  <si>
    <t>本项目规划用地面积 88321 ㎡（约 132 亩），拟建设用地面积 20000㎡，总建筑面积 4078.26 ㎡ 。其中，总计容建筑面积 4078.26 ㎡ ，含创客中心 4 栋，单栋面积 379.92 ㎡，共计1519.68 ㎡；禅茶陶交流社区 1 栋，面积608.88 ㎡；学徒工坊 1 栋，面积 851.1 ㎡；大师工坊 2 栋，单栋面积549.30 ㎡，共计 1098.60 ㎡。主要建设内容包含主体土建工程、装饰装修工程、安装工程及室外配套工程等。</t>
  </si>
  <si>
    <t>西部陆海新通道（平陆）运河（灵山段）沙坪镇集镇安置区农产品批发市场</t>
  </si>
  <si>
    <t>西津水电站</t>
  </si>
  <si>
    <t>旧圩</t>
  </si>
  <si>
    <t>大关塘等六个村</t>
  </si>
  <si>
    <t>该项目拟建设1栋3层农贸市场，规划用地面积8052.7㎡，建筑面积约7700㎡。主要建设内容包含土建工程、建筑装饰装修工程、电气工程、给排水工程、消防工程、暖通工程等。</t>
  </si>
  <si>
    <t>西部陆海新通道（平陆）运河（灵山段）沙坪镇集镇安置区配套产业楼</t>
  </si>
  <si>
    <t>该项目建设2栋3层配套公共服务用房，其中A区配套公共服务用房规划用地面积5391.35㎡，建筑面积5319㎡；B区配套公共服务用房规划用地面积7160.7㎡，建筑面积 5709.38㎡。主要建设内容包含土建工程、建筑装饰装修工程、电气工程、给排水工程、消防工程、暖通工程等。</t>
  </si>
  <si>
    <t>西部陆海新通道（平陆）运河（灵山段）沙坪镇集镇安置区幼儿园</t>
  </si>
  <si>
    <t>建设1栋3层幼儿园，规划用地面积4947.56㎡，建筑面积3609.94㎡。主要建设内容包含土建工程、建筑装饰装修工程、电气工程、给排水工程、消防工程、暖通工程、绿化工程及其室外配套基础设施。</t>
  </si>
  <si>
    <t>兴业县城隍镇移民后期扶持产业项目
就业帮扶车间建设项目</t>
  </si>
  <si>
    <t>马坡水库</t>
  </si>
  <si>
    <t>城隍镇</t>
  </si>
  <si>
    <t>湖村</t>
  </si>
  <si>
    <t>长山</t>
  </si>
  <si>
    <t>项目占地640㎡，建设3层框架结构标准厂房，车间总面积共计2019.46㎡</t>
  </si>
  <si>
    <t>百色市右江区大中型水库移民整库提升产业项目（一期）</t>
  </si>
  <si>
    <t>百城、阳圩、四塘、汪甸、泮水、龙景、龙川、永乐</t>
  </si>
  <si>
    <t>江凤村、百法村、平圩村、汪乡村、达江村、桂明村、汪甸村等35个村</t>
  </si>
  <si>
    <t>坎屯、东六、百敢、银屯、能源、那高、那拉、那架、百晚、晚旧等114个村民小组</t>
  </si>
  <si>
    <t>已建购买</t>
  </si>
  <si>
    <r>
      <rPr>
        <sz val="10"/>
        <rFont val="宋体"/>
        <charset val="134"/>
      </rPr>
      <t>预购的不动产主要为二期5#标准厂房、三期3#、4#标准厂房、仓库等4栋建筑，建筑面积52953.87m</t>
    </r>
    <r>
      <rPr>
        <vertAlign val="superscript"/>
        <sz val="10"/>
        <rFont val="宋体"/>
        <charset val="134"/>
      </rPr>
      <t>2</t>
    </r>
  </si>
  <si>
    <t>广西东融（八步）水库移民六堡茶一体化产业园一期</t>
  </si>
  <si>
    <t>合面狮、沙冲</t>
  </si>
  <si>
    <t>莲塘镇</t>
  </si>
  <si>
    <t>桂水村</t>
  </si>
  <si>
    <t>一期项目计划建设厂房1栋，占地面积2496㎡，建筑面积12780㎡。</t>
  </si>
  <si>
    <t>平桂区水库移民产业园（二期）</t>
  </si>
  <si>
    <t>龟石、狮洞、龙潭、爽岛、路花</t>
  </si>
  <si>
    <t>黄田镇、沙田镇交汇处</t>
  </si>
  <si>
    <t>公和村</t>
  </si>
  <si>
    <t>平桂区水库移民产业园项目规划用地面积 24308.07 ㎡（约 36.4621 亩）。二期规划用地面积5057.40 ㎡；拟建设 2#标准厂房建筑面积 11585.54 ㎡，占地面积 1910.99 ㎡；硬化铺装面积 2711.15 ㎡，绿化面积 435.26 ㎡。</t>
  </si>
  <si>
    <r>
      <rPr>
        <sz val="10"/>
        <rFont val="宋体"/>
        <charset val="134"/>
      </rPr>
      <t>天峨县</t>
    </r>
    <r>
      <rPr>
        <sz val="10"/>
        <rFont val="Times New Roman"/>
        <charset val="134"/>
      </rPr>
      <t>“</t>
    </r>
    <r>
      <rPr>
        <sz val="10"/>
        <rFont val="宋体"/>
        <charset val="134"/>
      </rPr>
      <t>美丽八腊</t>
    </r>
    <r>
      <rPr>
        <sz val="10"/>
        <rFont val="Times New Roman"/>
        <charset val="134"/>
      </rPr>
      <t>”</t>
    </r>
    <r>
      <rPr>
        <sz val="10"/>
        <rFont val="宋体"/>
        <charset val="134"/>
      </rPr>
      <t>文旅融合特色产业项目</t>
    </r>
  </si>
  <si>
    <t>八腊瑶族乡</t>
  </si>
  <si>
    <t>洞里村</t>
  </si>
  <si>
    <r>
      <rPr>
        <sz val="10"/>
        <rFont val="宋体"/>
        <charset val="134"/>
      </rPr>
      <t>拆除旧房重建传统民居木屋</t>
    </r>
    <r>
      <rPr>
        <sz val="10"/>
        <rFont val="Times New Roman"/>
        <charset val="134"/>
      </rPr>
      <t xml:space="preserve"> 150 </t>
    </r>
    <r>
      <rPr>
        <sz val="10"/>
        <rFont val="宋体"/>
        <charset val="134"/>
      </rPr>
      <t>㎡，新建观景步道</t>
    </r>
    <r>
      <rPr>
        <sz val="10"/>
        <rFont val="Times New Roman"/>
        <charset val="134"/>
      </rPr>
      <t>100m</t>
    </r>
    <r>
      <rPr>
        <sz val="10"/>
        <rFont val="宋体"/>
        <charset val="134"/>
      </rPr>
      <t>、林下步道</t>
    </r>
    <r>
      <rPr>
        <sz val="10"/>
        <rFont val="Times New Roman"/>
        <charset val="134"/>
      </rPr>
      <t xml:space="preserve"> 51m</t>
    </r>
    <r>
      <rPr>
        <sz val="10"/>
        <rFont val="宋体"/>
        <charset val="134"/>
      </rPr>
      <t>、瞭望亭</t>
    </r>
    <r>
      <rPr>
        <sz val="10"/>
        <rFont val="Times New Roman"/>
        <charset val="134"/>
      </rPr>
      <t>22</t>
    </r>
    <r>
      <rPr>
        <sz val="10"/>
        <rFont val="宋体"/>
        <charset val="134"/>
      </rPr>
      <t>㎡、青石铺装</t>
    </r>
    <r>
      <rPr>
        <sz val="10"/>
        <rFont val="Times New Roman"/>
        <charset val="134"/>
      </rPr>
      <t xml:space="preserve"> 1000 </t>
    </r>
    <r>
      <rPr>
        <sz val="10"/>
        <rFont val="宋体"/>
        <charset val="134"/>
      </rPr>
      <t>㎡、羊圈</t>
    </r>
    <r>
      <rPr>
        <sz val="10"/>
        <rFont val="Times New Roman"/>
        <charset val="134"/>
      </rPr>
      <t xml:space="preserve"> 1 </t>
    </r>
    <r>
      <rPr>
        <sz val="10"/>
        <rFont val="宋体"/>
        <charset val="134"/>
      </rPr>
      <t>座、院门</t>
    </r>
    <r>
      <rPr>
        <sz val="10"/>
        <rFont val="Times New Roman"/>
        <charset val="134"/>
      </rPr>
      <t xml:space="preserve"> 1 </t>
    </r>
    <r>
      <rPr>
        <sz val="10"/>
        <rFont val="宋体"/>
        <charset val="134"/>
      </rPr>
      <t>座、文化廊</t>
    </r>
    <r>
      <rPr>
        <sz val="10"/>
        <rFont val="Times New Roman"/>
        <charset val="134"/>
      </rPr>
      <t xml:space="preserve"> 5 </t>
    </r>
    <r>
      <rPr>
        <sz val="10"/>
        <rFont val="宋体"/>
        <charset val="134"/>
      </rPr>
      <t>座，乡村复古旧物若干，村屯环境改造，配套建设绿化，室内外给排水及电气照明工程等</t>
    </r>
  </si>
  <si>
    <t>天峨县水库移民创业基地</t>
  </si>
  <si>
    <t>六排镇</t>
  </si>
  <si>
    <t>长安社区</t>
  </si>
  <si>
    <t>项目总用地面积为11.97亩，计划新建厂房两栋，总建筑面积10080.60㎡。配套建设道路及场地硬化、绿化、室外给排水、室外电气等5568.34㎡。</t>
  </si>
  <si>
    <t>巴马瑶族自治县坡贵屯水库移民增收产业工程暨望湖康养基地项目（一期）</t>
  </si>
  <si>
    <t>巴马</t>
  </si>
  <si>
    <t>那坝</t>
  </si>
  <si>
    <t>坡贵</t>
  </si>
  <si>
    <t>一、康养基地提升改造二期工程：   （1）康养服务中心：康养服务用房1727.72㎡，休养套房702.7㎡；（2）商业服务配套设施：咖啡馆、茶馆434㎡，美食街2291㎡，生态餐厅183㎡，码头146㎡；（3）景观绿化工程：油菜花田4530㎡，鱼塘花田3504㎡，缤纷花田4432㎡，生态农庄1570㎡，口袋公园2273㎡；（4）道路铺装硬化工程：道路提升6883㎡，篝火广场715㎡，商业区室外广场1531㎡；（5）滨水栈道：滨水步行栈道1158㎡，打卡平台763㎡；
二、康养基地提升改造二期工程：特色名宿：15800㎡;美食街：2291㎡。</t>
  </si>
  <si>
    <t>凭祥产业园扶绥县水库移民产业园(一期)</t>
  </si>
  <si>
    <t>夏石</t>
  </si>
  <si>
    <t>——</t>
  </si>
  <si>
    <t>在凭祥产业园夏石片区内购置标准厂房1栋(5层，建筑面积18400㎡)</t>
  </si>
  <si>
    <t>凭祥产业园江州区水库移民产业园(一期)</t>
  </si>
  <si>
    <t>附件3-3</t>
  </si>
  <si>
    <t>2025年大中型水库移民后期扶持资金及中央水库移民扶持基金（提前批）项目明细表--基础设施项目</t>
  </si>
  <si>
    <t>江南区吴圩镇那备村新蕾羌坡、旧蕾羌坡、明阳街道路硬化工程</t>
  </si>
  <si>
    <t>大王滩水库</t>
  </si>
  <si>
    <t>吴圩镇</t>
  </si>
  <si>
    <t>那备村</t>
  </si>
  <si>
    <t>新蕾羌坡、旧蕾羌坡、明阳街</t>
  </si>
  <si>
    <t>本次主要任务是硬化道路总长2.464km、路面宽 2.5m、3.5m、4m、5m；厚度18cm;路面采用 C30 混凝土。</t>
  </si>
  <si>
    <t>西乡塘区金陵镇业仁村上合坡道路硬化工程</t>
  </si>
  <si>
    <t>老口水库</t>
  </si>
  <si>
    <t>金陵镇</t>
  </si>
  <si>
    <t>业仁村</t>
  </si>
  <si>
    <t>上合坡</t>
  </si>
  <si>
    <t>道路长2.156km，混凝土路面宽3.5m，混凝土厚度18cm</t>
  </si>
  <si>
    <t>那马镇莲山村冲枧坡基础设施项目</t>
  </si>
  <si>
    <t>那马镇</t>
  </si>
  <si>
    <t>莲山村委会</t>
  </si>
  <si>
    <t>冲枧</t>
  </si>
  <si>
    <t>道路硬化0.4km；挡土墙135m；护栏32m；漫水路涵1座；太阳能路灯30盏等。</t>
  </si>
  <si>
    <t>大塘镇横州村桥德新坡通屯道路</t>
  </si>
  <si>
    <t>大塘镇</t>
  </si>
  <si>
    <t>横州村委会</t>
  </si>
  <si>
    <t>桥德</t>
  </si>
  <si>
    <t>道路硬化0.625km，宽3.5m，厚0.18m；场地硬化241m2等</t>
  </si>
  <si>
    <t>那陈镇濑岽村那花坡基础设施项目</t>
  </si>
  <si>
    <t>那陈镇</t>
  </si>
  <si>
    <t>濑岽村委会</t>
  </si>
  <si>
    <t>那花</t>
  </si>
  <si>
    <t>道路硬化114.9m；挡土墙31.3m；不锈钢护栏31.3m等。</t>
  </si>
  <si>
    <t>那陈镇五龙村坛学坡基础设施项目</t>
  </si>
  <si>
    <t>五龙村委会</t>
  </si>
  <si>
    <t>坛学</t>
  </si>
  <si>
    <t>路长1.525km ，路基宽4.5m，路面宽3.5m,砼路面结构厚18cm；路长0.41km ，路面拓宽1.5m,砼路面结构厚18cm；挡土墙665m。</t>
  </si>
  <si>
    <t>那陈镇文林村坛排坡屯基础设施项目</t>
  </si>
  <si>
    <t>文林村委会</t>
  </si>
  <si>
    <t>坛排</t>
  </si>
  <si>
    <t>路长1.532km ，路基宽4m，路面宽3.5m,砼路面结构厚18cm；场地硬化981㎡。</t>
  </si>
  <si>
    <t>那陈镇六眼村平上坡基础设施项目</t>
  </si>
  <si>
    <r>
      <rPr>
        <sz val="10"/>
        <rFont val="宋体"/>
        <charset val="134"/>
      </rPr>
      <t>那陈</t>
    </r>
    <r>
      <rPr>
        <sz val="10"/>
        <rFont val="Times New Roman"/>
        <charset val="134"/>
      </rPr>
      <t xml:space="preserve"> </t>
    </r>
    <r>
      <rPr>
        <sz val="10"/>
        <rFont val="宋体"/>
        <charset val="134"/>
      </rPr>
      <t>镇</t>
    </r>
  </si>
  <si>
    <t>六眼村委会</t>
  </si>
  <si>
    <t>平上</t>
  </si>
  <si>
    <t>道路硬化0.116公里，路面宽4.0m，厚0.18m；太阳能路灯20盏；场地硬化2637㎡；人行台阶40m等。</t>
  </si>
  <si>
    <t>那陈镇华群村濑黎坡基础设施项目</t>
  </si>
  <si>
    <t>华群村委会</t>
  </si>
  <si>
    <t>濑黎</t>
  </si>
  <si>
    <t>道路硬化0.43公里，路面宽3.5m，厚0.18m；挡土墙56m；太阳能路灯50盏；场地硬化170㎡。</t>
  </si>
  <si>
    <t>大塘镇那造村新坡基础设施项目</t>
  </si>
  <si>
    <t>那造村委会</t>
  </si>
  <si>
    <t>新坡</t>
  </si>
  <si>
    <t>挡土墙61m；不锈钢栏杆61m；太阳能路灯15盏等。</t>
  </si>
  <si>
    <t>大塘镇那造村坛皮坡基础设施项目</t>
  </si>
  <si>
    <t>坛皮</t>
  </si>
  <si>
    <t>道路硬化0.912公里，路面宽4.5m，厚0.18m；挡土墙188m；太阳能路灯15盏；场地硬化100㎡；波形护栏307m等。</t>
  </si>
  <si>
    <r>
      <rPr>
        <sz val="10"/>
        <color rgb="FF000000"/>
        <rFont val="宋体"/>
        <charset val="134"/>
      </rPr>
      <t>武鸣区马头镇清江村</t>
    </r>
    <r>
      <rPr>
        <sz val="10"/>
        <color rgb="FF000000"/>
        <rFont val="Times New Roman"/>
        <charset val="134"/>
      </rPr>
      <t>2</t>
    </r>
    <r>
      <rPr>
        <sz val="10"/>
        <color rgb="FF000000"/>
        <rFont val="宋体"/>
        <charset val="134"/>
      </rPr>
      <t>组基础设施建设项目</t>
    </r>
  </si>
  <si>
    <t>暮定水库</t>
  </si>
  <si>
    <t>马头镇</t>
  </si>
  <si>
    <t>清江村</t>
  </si>
  <si>
    <r>
      <rPr>
        <sz val="10"/>
        <rFont val="Times New Roman"/>
        <charset val="134"/>
      </rPr>
      <t>2</t>
    </r>
    <r>
      <rPr>
        <sz val="10"/>
        <rFont val="宋体"/>
        <charset val="134"/>
      </rPr>
      <t>组</t>
    </r>
  </si>
  <si>
    <t>道路维护0.893km，鱼塘防护等。</t>
  </si>
  <si>
    <t>隆安县南圩镇光明村坡这中孚屯路项目</t>
  </si>
  <si>
    <t>布良水库</t>
  </si>
  <si>
    <t>南圩镇</t>
  </si>
  <si>
    <t>光明村</t>
  </si>
  <si>
    <t>坡这屯中孚屯</t>
  </si>
  <si>
    <t>新建道路1.24km，路基宽4.5m,路面宽3.5m，厚18cm水泥混凝土道路</t>
  </si>
  <si>
    <t>隆安县南圩镇连安村驮胜屯路</t>
  </si>
  <si>
    <t>连安村</t>
  </si>
  <si>
    <t>驮胜屯</t>
  </si>
  <si>
    <t>新建道路0.841km，路基宽4.5m,路面宽3.5m，厚18cm水泥混凝土道路</t>
  </si>
  <si>
    <t>林圩镇东庄村黄全屯至六拉屯通屯道路硬化项目</t>
  </si>
  <si>
    <t>六朝水库</t>
  </si>
  <si>
    <t>林圩镇、古零镇</t>
  </si>
  <si>
    <t>东庄村、新杨村</t>
  </si>
  <si>
    <t>黄全屯、六拉屯</t>
  </si>
  <si>
    <t>硬化道路4.8km，路面宽3.5m，路基宽4.5m，安全防护栏等。</t>
  </si>
  <si>
    <t>林圩镇片圩村内陈屯至新合屯通屯道路硬化项目</t>
  </si>
  <si>
    <t>仙湖水库</t>
  </si>
  <si>
    <t>林圩镇</t>
  </si>
  <si>
    <t>片圩村</t>
  </si>
  <si>
    <t>内陈屯</t>
  </si>
  <si>
    <t>硬化道路1.5km，路面宽3.5m，路基宽4.5m。</t>
  </si>
  <si>
    <t>林圩镇片圩村内陈至那油屯通屯道路扩建项目</t>
  </si>
  <si>
    <t>扩建道路2.387km，扩宽1m，砼路面结构厚18cm，路面维修，挡土墙等。</t>
  </si>
  <si>
    <t>新桥镇民范村委上蓬村果子山道路项目</t>
  </si>
  <si>
    <t>清平</t>
  </si>
  <si>
    <t>新桥</t>
  </si>
  <si>
    <t>民范</t>
  </si>
  <si>
    <t>上蓬</t>
  </si>
  <si>
    <t>硬化从上蓬村路口至果子山道路1.235km，路面宽3.5m,厚18cm的混凝土路面。</t>
  </si>
  <si>
    <t>新桥镇清平村委洛阳村古离塘道路项目</t>
  </si>
  <si>
    <t>洛阳</t>
  </si>
  <si>
    <t>硬化从洛阳村路口至古离塘道路2.310km，路面宽3.5m,厚18cm的混凝土路面。</t>
  </si>
  <si>
    <t>新桥镇新桥社区六谢村仙女山道路项目</t>
  </si>
  <si>
    <t>新桥社区</t>
  </si>
  <si>
    <t>六谢</t>
  </si>
  <si>
    <t>硬化从六谢村路口至仙女山道路1.9km，路面宽3.5m,厚18cm的混凝土路面。</t>
  </si>
  <si>
    <t>新桥镇新桥社区中团村耙拉山道路项目</t>
  </si>
  <si>
    <t>中团</t>
  </si>
  <si>
    <t>硬道路化1.1km，路面宽3.5m，厚18cm混凝土路面。</t>
  </si>
  <si>
    <t>融安县大良镇和南村山门屯美丽移民村项目</t>
  </si>
  <si>
    <t>石门水库</t>
  </si>
  <si>
    <t>大良镇</t>
  </si>
  <si>
    <t>和南村</t>
  </si>
  <si>
    <t>山门屯</t>
  </si>
  <si>
    <t>新建巷道全长278m，硬化面积715m²，混凝土路面宽度为2.5m，采用18cm厚C25水泥混凝土面层</t>
  </si>
  <si>
    <t>融安县大良镇和南村西村屯美丽移民村项目</t>
  </si>
  <si>
    <t>西村屯</t>
  </si>
  <si>
    <t>新建巷道全长1461m，硬化面积3702.5m²，DN300砼涵管9m，混凝土路面宽度为2.5m，采用18cm厚C25水泥混凝土面层</t>
  </si>
  <si>
    <t>安陲乡大段村立新屯竹木产业配套设施工程</t>
  </si>
  <si>
    <t>泗潍河水库</t>
  </si>
  <si>
    <t>安陲</t>
  </si>
  <si>
    <t>大段</t>
  </si>
  <si>
    <t>立新</t>
  </si>
  <si>
    <t>清除表土2708.1m³、伐树200棵、路基挖方11258m³、路基填方241m³、级配碎石底基层7823.4㎡、水泥混凝土面层7021㎡、钢筋0.209t、培路肩661.98m³、管涵60m、错车道5处、标志牌10块、百m桩33个</t>
  </si>
  <si>
    <t>阳朔县金宝乡久大环库村屯道路扩建工程</t>
  </si>
  <si>
    <t>久大</t>
  </si>
  <si>
    <t>金宝乡</t>
  </si>
  <si>
    <t>金竹林、良家寨、竹山、久大组、上碎江、中碎江、下碎江、山里等</t>
  </si>
  <si>
    <t>扩建村屯道路3.933km，路面宽5m，沥青混凝土路面。</t>
  </si>
  <si>
    <t>灵川县灵川镇同化村委新月塘进村道路修复工程</t>
  </si>
  <si>
    <t>灵川镇</t>
  </si>
  <si>
    <t>同化</t>
  </si>
  <si>
    <t>新月塘</t>
  </si>
  <si>
    <t>C20片石砼新建挡土墙531m3；水泥混凝土修复路面217m2、厚18cm。</t>
  </si>
  <si>
    <t>灵川县灵川镇莫家村委田心村环境整治工程项目</t>
  </si>
  <si>
    <t>莫家</t>
  </si>
  <si>
    <t>田心</t>
  </si>
  <si>
    <t>污水处理管道1800m，混凝土结构新建污水池22.5m³及抽水房。</t>
  </si>
  <si>
    <t>灵川县潭下镇大泉村委大泉街村环村道路硬化项目</t>
  </si>
  <si>
    <t>潭下镇</t>
  </si>
  <si>
    <t>大泉</t>
  </si>
  <si>
    <t>大泉街</t>
  </si>
  <si>
    <t>混凝土路面总长238.868m，路面宽3.5～6m，两侧各宽0.5m 土路肩，浆砌片石挡土墙 91m，混沟凝土边沟51m， 钢筋混凝土圆管涵24m等。</t>
  </si>
  <si>
    <t>灵川县三街镇溶江村委小溶江安置点挡土墙修复项目</t>
  </si>
  <si>
    <t>小溶江</t>
  </si>
  <si>
    <t>三街镇</t>
  </si>
  <si>
    <t>黄茅岭</t>
  </si>
  <si>
    <t>挖土方3131.60m³，混凝土梁格构梁103.36，
籽喷播植草籽1116.05m2 等。</t>
  </si>
  <si>
    <t>灵川县三街镇溶江村委小溶江安置点水毁修复项目</t>
  </si>
  <si>
    <t>黄沙滩、建家坪、杉树坪、胡皮岭、小河竹、南竹岭、黄茅岭</t>
  </si>
  <si>
    <t>C25砼边墙修复排洪渠长303m、内宽3m、渠堤高1m、渠堤上宽0.3m下宽0.6m、渠底厚0.3m；C25砼修复排洪渠支渠长20m、内宽0.6m、渠堤高0.6m、渠堤宽0.2m、渠底厚0.1m；C25砼修建高3.5m、宽1.5m沉砂池1座。</t>
  </si>
  <si>
    <t>灵川县三街镇溶流村委小溶江村环村道路硬化工程</t>
  </si>
  <si>
    <t>溶流</t>
  </si>
  <si>
    <t>环村道路硬化长750m，路基宽4.5m；水泥混凝土面层长750m、厚18cm、宽3.5m；一处圆管涵管径1.0m</t>
  </si>
  <si>
    <t>灵川县公平乡联合村委大埠村至山口村生产道路硬化项目</t>
  </si>
  <si>
    <t>联合</t>
  </si>
  <si>
    <t>大埠、山口</t>
  </si>
  <si>
    <t>生产道路硬化长662m，路基宽4.5m；水泥混凝土面层长662m、厚18cm、宽3.5m。</t>
  </si>
  <si>
    <t>灵川县公平乡联合村委寨底村生产道路硬化工程项目</t>
  </si>
  <si>
    <t>寨底</t>
  </si>
  <si>
    <t>级配碎石调平层645m、厚10cm、宽4m，C25水泥混凝土结构硬化路面长645m，宽3.5m，厚18cm；培土路肩宽54.5m³、两侧宽度0.5m、厚28cm。</t>
  </si>
  <si>
    <t>灵川县九屋镇黄梅村委黄土村生产道路硬化工程</t>
  </si>
  <si>
    <t>九屋镇</t>
  </si>
  <si>
    <t>黄梅</t>
  </si>
  <si>
    <t>黄土</t>
  </si>
  <si>
    <t>级配碎石调平层长522m、厚10cm、宽4m；水泥混凝土面层长522m、厚18cm、宽3.5m；</t>
  </si>
  <si>
    <t>灵川县潭下镇砖塘村委东边村生产道路硬化工程</t>
  </si>
  <si>
    <t>砖塘</t>
  </si>
  <si>
    <r>
      <rPr>
        <sz val="10"/>
        <rFont val="宋体"/>
        <charset val="134"/>
      </rPr>
      <t>东边</t>
    </r>
    <r>
      <rPr>
        <sz val="10"/>
        <rFont val="Times New Roman"/>
        <charset val="134"/>
      </rPr>
      <t>1</t>
    </r>
    <r>
      <rPr>
        <sz val="10"/>
        <rFont val="宋体"/>
        <charset val="134"/>
      </rPr>
      <t>队、</t>
    </r>
    <r>
      <rPr>
        <sz val="10"/>
        <rFont val="Times New Roman"/>
        <charset val="134"/>
      </rPr>
      <t>2</t>
    </r>
    <r>
      <rPr>
        <sz val="10"/>
        <rFont val="宋体"/>
        <charset val="134"/>
      </rPr>
      <t>队、</t>
    </r>
    <r>
      <rPr>
        <sz val="10"/>
        <rFont val="Times New Roman"/>
        <charset val="134"/>
      </rPr>
      <t>3</t>
    </r>
    <r>
      <rPr>
        <sz val="10"/>
        <rFont val="宋体"/>
        <charset val="134"/>
      </rPr>
      <t>队</t>
    </r>
  </si>
  <si>
    <t>清表810m³，级配碎石调平层长600m、厚10cm、宽4m；水泥混凝土面层长600m、厚18cm、宽3.5m；</t>
  </si>
  <si>
    <t>灵川县潭下镇蔡岗村委蔡岗村生产道路硬化工程</t>
  </si>
  <si>
    <t>青狮潭、茶山</t>
  </si>
  <si>
    <t>蔡岗</t>
  </si>
  <si>
    <r>
      <rPr>
        <sz val="10"/>
        <rFont val="Times New Roman"/>
        <charset val="134"/>
      </rPr>
      <t>1</t>
    </r>
    <r>
      <rPr>
        <sz val="10"/>
        <rFont val="宋体"/>
        <charset val="134"/>
      </rPr>
      <t>队、</t>
    </r>
    <r>
      <rPr>
        <sz val="10"/>
        <rFont val="Times New Roman"/>
        <charset val="134"/>
      </rPr>
      <t>2</t>
    </r>
    <r>
      <rPr>
        <sz val="10"/>
        <rFont val="宋体"/>
        <charset val="134"/>
      </rPr>
      <t>队、</t>
    </r>
    <r>
      <rPr>
        <sz val="10"/>
        <rFont val="Times New Roman"/>
        <charset val="134"/>
      </rPr>
      <t>5</t>
    </r>
    <r>
      <rPr>
        <sz val="10"/>
        <rFont val="宋体"/>
        <charset val="134"/>
      </rPr>
      <t>队、</t>
    </r>
    <r>
      <rPr>
        <sz val="10"/>
        <rFont val="Times New Roman"/>
        <charset val="134"/>
      </rPr>
      <t>6</t>
    </r>
    <r>
      <rPr>
        <sz val="10"/>
        <rFont val="宋体"/>
        <charset val="134"/>
      </rPr>
      <t>队</t>
    </r>
  </si>
  <si>
    <t>级配碎石调平层812m、厚10cm、宽4.5m；水泥混凝土面层长812m、厚18cm、宽4m；</t>
  </si>
  <si>
    <t>兴安镇三桂村委山脚村黄泥陡坡至新桥进村道路硬化工程</t>
  </si>
  <si>
    <t>兴安镇</t>
  </si>
  <si>
    <t>三桂</t>
  </si>
  <si>
    <t>山脚</t>
  </si>
  <si>
    <t>道路硬化长497m，路面宽3m，厚0.18m，混凝土路面结构</t>
  </si>
  <si>
    <t>湘漓镇普头村委上车头村进村道路硬化工程</t>
  </si>
  <si>
    <t>五里峡水库</t>
  </si>
  <si>
    <t>湘漓镇</t>
  </si>
  <si>
    <t>普头</t>
  </si>
  <si>
    <t>上车头</t>
  </si>
  <si>
    <t>道路硬化长732m，路面宽4m，厚0.18m，混凝土结构。</t>
  </si>
  <si>
    <t>湘漓镇阳安村委石龙殿至油麻坪通村道路硬化工程</t>
  </si>
  <si>
    <t>阳安</t>
  </si>
  <si>
    <t>油麻坪</t>
  </si>
  <si>
    <t>道路硬化长725m，宽3.5m.厚0.18m，混凝土路面结构。</t>
  </si>
  <si>
    <t>高尚镇龙田村委下川山村至上川山村通村道路硬化工程</t>
  </si>
  <si>
    <t>高尚镇</t>
  </si>
  <si>
    <t>龙田</t>
  </si>
  <si>
    <r>
      <rPr>
        <sz val="10"/>
        <rFont val="宋体"/>
        <charset val="134"/>
      </rPr>
      <t>下川山村下穿山</t>
    </r>
    <r>
      <rPr>
        <sz val="10"/>
        <rFont val="Times New Roman"/>
        <charset val="134"/>
      </rPr>
      <t>(</t>
    </r>
    <r>
      <rPr>
        <sz val="10"/>
        <rFont val="宋体"/>
        <charset val="134"/>
      </rPr>
      <t>下穿山村</t>
    </r>
    <r>
      <rPr>
        <sz val="10"/>
        <rFont val="Times New Roman"/>
        <charset val="134"/>
      </rPr>
      <t>)</t>
    </r>
    <r>
      <rPr>
        <sz val="10"/>
        <rFont val="宋体"/>
        <charset val="134"/>
      </rPr>
      <t>、上川山村</t>
    </r>
    <r>
      <rPr>
        <sz val="10"/>
        <rFont val="Times New Roman"/>
        <charset val="134"/>
      </rPr>
      <t>(17</t>
    </r>
    <r>
      <rPr>
        <sz val="10"/>
        <rFont val="宋体"/>
        <charset val="134"/>
      </rPr>
      <t>组</t>
    </r>
    <r>
      <rPr>
        <sz val="10"/>
        <rFont val="Times New Roman"/>
        <charset val="134"/>
      </rPr>
      <t>)</t>
    </r>
  </si>
  <si>
    <t>道路硬化长609m，路基宽2～3.5m，路面硬化宽2～3.5m，厚0.18m，混凝土路面结构</t>
  </si>
  <si>
    <t>兴安镇石坑村委烂泥冲荒田至瑶冲水通村路硬化工程</t>
  </si>
  <si>
    <t>石坑</t>
  </si>
  <si>
    <r>
      <rPr>
        <sz val="10"/>
        <rFont val="宋体"/>
        <charset val="134"/>
      </rPr>
      <t>烂泥冲</t>
    </r>
    <r>
      <rPr>
        <sz val="10"/>
        <rFont val="Times New Roman"/>
        <charset val="134"/>
      </rPr>
      <t>(7</t>
    </r>
    <r>
      <rPr>
        <sz val="10"/>
        <rFont val="宋体"/>
        <charset val="134"/>
      </rPr>
      <t>队</t>
    </r>
    <r>
      <rPr>
        <sz val="10"/>
        <rFont val="Times New Roman"/>
        <charset val="134"/>
      </rPr>
      <t>)</t>
    </r>
  </si>
  <si>
    <t>道路长739m，路基宽3.5m，路面硬化宽3.5m，18cm厚，混凝土路面结构。</t>
  </si>
  <si>
    <t>高尚镇东河村委老岩子山通村路道路硬化工程</t>
  </si>
  <si>
    <t>东河</t>
  </si>
  <si>
    <t>老岩子山村</t>
  </si>
  <si>
    <t>道路全长601m，路基宽4.5m，路面宽3.5ｍ，左右两侧土路肩各0.5m，18cm厚，混凝土结构。</t>
  </si>
  <si>
    <t>高尚镇龙田村委山脚底自然村大桥边至水厂边通村道路硬化工程</t>
  </si>
  <si>
    <t>山脚底村</t>
  </si>
  <si>
    <t>道路全长543m，路基宽4.5m，路面宽3.5ｍ，18cm厚，左右两侧土路肩各0.5m，混凝土结构。</t>
  </si>
  <si>
    <t>兴安县湘漓镇普头村委上车头、下车头、石埠岭移民通村道路硬化工程</t>
  </si>
  <si>
    <t>湘漓</t>
  </si>
  <si>
    <r>
      <rPr>
        <sz val="10"/>
        <rFont val="宋体"/>
        <charset val="134"/>
      </rPr>
      <t>上车头、下车头、石埠岭村</t>
    </r>
    <r>
      <rPr>
        <sz val="10"/>
        <rFont val="Times New Roman"/>
        <charset val="134"/>
      </rPr>
      <t>(</t>
    </r>
    <r>
      <rPr>
        <sz val="10"/>
        <rFont val="宋体"/>
        <charset val="134"/>
      </rPr>
      <t>十步岭村</t>
    </r>
    <r>
      <rPr>
        <sz val="10"/>
        <rFont val="Times New Roman"/>
        <charset val="134"/>
      </rPr>
      <t>)</t>
    </r>
  </si>
  <si>
    <t>硬化移民通村路1892m，其中上车头 442m，下车头 589m，石埠岭861m，路宽均为3.5m，新铺10cm 级配碎石调平层+18cm 水泥混凝土面层</t>
  </si>
  <si>
    <r>
      <rPr>
        <sz val="10"/>
        <color rgb="FF000000"/>
        <rFont val="宋体"/>
        <charset val="134"/>
      </rPr>
      <t>兴安县溶江镇千家村委移民</t>
    </r>
    <r>
      <rPr>
        <sz val="10"/>
        <color rgb="FF000000"/>
        <rFont val="Times New Roman"/>
        <charset val="134"/>
      </rPr>
      <t>21</t>
    </r>
    <r>
      <rPr>
        <sz val="10"/>
        <color rgb="FF000000"/>
        <rFont val="宋体"/>
        <charset val="134"/>
      </rPr>
      <t>队生产道路修复硬化工程</t>
    </r>
  </si>
  <si>
    <t>塔边</t>
  </si>
  <si>
    <t>深度</t>
  </si>
  <si>
    <t>改造硬化移民村产业路1.8km长、3.5m宽；10cm 级配碎石调平层+18cm 水泥混凝土面层</t>
  </si>
  <si>
    <t>兴安县高尚镇灵龙村南田村产业道路硬化项目</t>
  </si>
  <si>
    <t>上桂</t>
  </si>
  <si>
    <t>南田</t>
  </si>
  <si>
    <t>硬化产业路840m长、3.5m宽；10cm 级配碎石调平层+18cm 水泥混凝土面层</t>
  </si>
  <si>
    <t>才湾镇驿马村紫岭背、贺家湾生产配套设施项目</t>
  </si>
  <si>
    <t>驿马</t>
  </si>
  <si>
    <t>紫岭背、贺家湾</t>
  </si>
  <si>
    <t>改建道路长 0.6km。水泥混凝土路面，路基宽 4.5 m，路面宽 3.5 m，渠道砼三面光0.63km。</t>
  </si>
  <si>
    <t>全州县文桥镇干六村委和平片基础设施项目</t>
  </si>
  <si>
    <t>大河源</t>
  </si>
  <si>
    <t>文桥</t>
  </si>
  <si>
    <t>干六</t>
  </si>
  <si>
    <t>和平、牛屎田</t>
  </si>
  <si>
    <t>1.文化活动室，2层，建筑面积150.61m2，2.排水沟：长度44m，3.暗埋混凝土管，长度18m，4.挡土墙，长度19m，5.路肩，长度1578m，6.河堤，长度1499m，7.加宽道路，面积2449m2，8.拆装波形梁护栏，长度1478m。9.沉砂池，1座。10.河堤护脚，长度311m，11.人行板桥，1座。</t>
  </si>
  <si>
    <t>咸水镇洛江村东村、堰头生产配套设施项目</t>
  </si>
  <si>
    <t>石枧</t>
  </si>
  <si>
    <t>咸水</t>
  </si>
  <si>
    <t>洛江</t>
  </si>
  <si>
    <t>东村、堰头</t>
  </si>
  <si>
    <t>改建道路长 0.8km。水泥混凝土路面，路基宽 4.5 m，路面宽 3.5 m。</t>
  </si>
  <si>
    <t>绍水镇霖源村蒋村生产道路硬化工程</t>
  </si>
  <si>
    <t>绍水</t>
  </si>
  <si>
    <t>霖源</t>
  </si>
  <si>
    <t>蒋家</t>
  </si>
  <si>
    <t>改建道路长0.75km。水泥混凝土路面，路基宽 4.5 m，路面宽 3.5 m。</t>
  </si>
  <si>
    <t>灌阳县文市镇昭仪村移民屯亮化续建项目</t>
  </si>
  <si>
    <t>灌江水库</t>
  </si>
  <si>
    <t>文市镇</t>
  </si>
  <si>
    <t>昭仪村</t>
  </si>
  <si>
    <r>
      <rPr>
        <sz val="10"/>
        <rFont val="Times New Roman"/>
        <charset val="134"/>
      </rPr>
      <t>1-11</t>
    </r>
    <r>
      <rPr>
        <sz val="10"/>
        <rFont val="宋体"/>
        <charset val="134"/>
      </rPr>
      <t>队、</t>
    </r>
    <r>
      <rPr>
        <sz val="10"/>
        <rFont val="Times New Roman"/>
        <charset val="134"/>
      </rPr>
      <t>17-18</t>
    </r>
    <r>
      <rPr>
        <sz val="10"/>
        <rFont val="宋体"/>
        <charset val="134"/>
      </rPr>
      <t>队</t>
    </r>
  </si>
  <si>
    <t>太阳能路灯安装，共设计安装 150 盏，路灯规格：6m杆，太阳能板采用6V高效多晶体硅太阳能电池片，LED5054光源，灯具标识功率60W，普瑞芯片，灯具防护等级达到i P65，阀控密封式免维护电池，容量72AH，电压3.2V。</t>
  </si>
  <si>
    <t>灌阳县文市镇会湘村移民屯亮化续建项目</t>
  </si>
  <si>
    <t>会湘村</t>
  </si>
  <si>
    <r>
      <rPr>
        <sz val="10"/>
        <rFont val="Times New Roman"/>
        <charset val="134"/>
      </rPr>
      <t>1-11</t>
    </r>
    <r>
      <rPr>
        <sz val="10"/>
        <rFont val="宋体"/>
        <charset val="134"/>
      </rPr>
      <t>队</t>
    </r>
  </si>
  <si>
    <t>三皇镇菜园屯水利改造项目工程</t>
  </si>
  <si>
    <t>华山</t>
  </si>
  <si>
    <t>三皇镇</t>
  </si>
  <si>
    <t>三皇</t>
  </si>
  <si>
    <t>菜园</t>
  </si>
  <si>
    <t>道路硬化面积382㎡，人行道透水砖铺装面积62㎡，渠底硬化长85m，灌溉渠挡土墙长62m，灌溉渠护坡长 55m，安装太阳能路灯17盏，广场铺装面积873㎡，混凝土仿木栏杆长42m，凉亭1座，树池1个。</t>
  </si>
  <si>
    <t>花篢镇南源村南花山屯修复大定山至南花山塌方路基工程</t>
  </si>
  <si>
    <t>花篢</t>
  </si>
  <si>
    <t>南源</t>
  </si>
  <si>
    <t>南花山</t>
  </si>
  <si>
    <t>项目修复道路边坡塌方长度33m，采用 C20 片石混凝土挡墙护坡；配套建设永久性标识牌等。</t>
  </si>
  <si>
    <t>荔浦市花篢镇南源村东应屯水毁道路修复工程</t>
  </si>
  <si>
    <t>东应</t>
  </si>
  <si>
    <t>修复</t>
  </si>
  <si>
    <t>项目修复道路塌方损毁长度 31m，采用 C20 片石混凝土挡墙护坡；配套建设永久性标识牌等。</t>
  </si>
  <si>
    <t>平乐县源头镇义洞村委义洞水库环库水毁道路硬化建设工程</t>
  </si>
  <si>
    <t>义洞水库</t>
  </si>
  <si>
    <t>源头</t>
  </si>
  <si>
    <t>义洞</t>
  </si>
  <si>
    <t>高寨、岐山、三峡、大段</t>
  </si>
  <si>
    <t>建设环库水毁道路4.9km，宽3.5m，厚18m，砼路面结构</t>
  </si>
  <si>
    <t>平乐县阳安乡平口村委平口西干渠明涵及村内挡土墙工程</t>
  </si>
  <si>
    <t>平口水库</t>
  </si>
  <si>
    <t>阳安乡</t>
  </si>
  <si>
    <t>平口村</t>
  </si>
  <si>
    <t>平口</t>
  </si>
  <si>
    <t>建设西干渠小桥1处，长×宽为5×6m；村内挡墙长315m，高约2.0～3.5m。</t>
  </si>
  <si>
    <r>
      <rPr>
        <sz val="10"/>
        <color rgb="FF000000"/>
        <rFont val="宋体"/>
        <charset val="134"/>
      </rPr>
      <t>平乐县黄龙村委（竹源、滩底等村）</t>
    </r>
    <r>
      <rPr>
        <sz val="10"/>
        <color rgb="FF000000"/>
        <rFont val="Times New Roman"/>
        <charset val="134"/>
      </rPr>
      <t xml:space="preserve"> </t>
    </r>
    <r>
      <rPr>
        <sz val="10"/>
        <color rgb="FF000000"/>
        <rFont val="宋体"/>
        <charset val="134"/>
      </rPr>
      <t>、巴江六七队水库移民灯光亮化建设工程</t>
    </r>
  </si>
  <si>
    <t>巴江口水电站、昭平电站</t>
  </si>
  <si>
    <t>大发乡</t>
  </si>
  <si>
    <t>巴江、黄龙</t>
  </si>
  <si>
    <t>巴江、黄龙竹园</t>
  </si>
  <si>
    <t>安装路灯300盏，130W/18V电池板，外置12V/80AH锂电池、100W/LED照明光源（防护等级不低于IP65）、12V/20A独立控制器。</t>
  </si>
  <si>
    <t>恭城瑶族自治县莲花镇桑源村大厄至崇岭路面加宽及排水沟改造工程</t>
  </si>
  <si>
    <t>兰洞水库</t>
  </si>
  <si>
    <t>莲花</t>
  </si>
  <si>
    <t>桑源</t>
  </si>
  <si>
    <t>大厄</t>
  </si>
  <si>
    <t>新建挡土墙12m，顶宽0.75m，底面宽1.55m-1.8m，高2m-3m；新建混凝土边沟2375m，宽0.4m，渠堤厚度0.15m，高0.55m；扩宽道路1614㎡。</t>
  </si>
  <si>
    <t>资源镇同禾村上梁休闲广场挡土墙修复工程</t>
  </si>
  <si>
    <t>上梁</t>
  </si>
  <si>
    <t>资源镇</t>
  </si>
  <si>
    <t>同禾村</t>
  </si>
  <si>
    <t>5.6.7</t>
  </si>
  <si>
    <t>改建护坡挡土墙225m³，改建沥青路面85m²，栏杆12m，彩绘墙122m²。</t>
  </si>
  <si>
    <t>长洲区长洲镇龙平村大宕组产业基础配套设施完善工程项目</t>
  </si>
  <si>
    <t>龙平村</t>
  </si>
  <si>
    <t>大宕三组</t>
  </si>
  <si>
    <t>1、厂区进口道路硬化及厂区场地整治约1974m²；
2、安全防护设施约130m（挡墙、围墙等）；
3、排水设施约425m（排洪沟、排水沟、排水沟清淤等）；
4、竣工牌1块。</t>
  </si>
  <si>
    <t>龙圩镇四合村新安自然村村容村貌提升工程</t>
  </si>
  <si>
    <t>龙圩镇</t>
  </si>
  <si>
    <t>四合村</t>
  </si>
  <si>
    <t>新安</t>
  </si>
  <si>
    <t>1.环村道路硬化（道路硬化：928㎡、栏杆244m、挡土墙27m、涵管55m、暗渠165m、沉沙井3个）；
2.村内道路修缮（设置公共停车场80㎡、道路硬化742㎡、公共厕所一处27.5㎡）；
3.大货车停靠点改造（绿化带815.5㎡、公共厕所一处27.5㎡）；
4.门前休闲空间改造136㎡（休闲廊架、花基透水砖铺装和挡墙）；
5.建筑外立面改造及店招设计10栋；
6.新装太阳能路灯9盏。</t>
  </si>
  <si>
    <t>京南镇外旺村东风、寨头组道路硬化及挡土墙工程</t>
  </si>
  <si>
    <t>外旺村</t>
  </si>
  <si>
    <t>东风、寨头</t>
  </si>
  <si>
    <t>道路硬化长210m，宽3.5m，挡土墙长180m等。</t>
  </si>
  <si>
    <t>蒙山镇回龙村青子组村屯道路硬化及安全防护挡土墙工程</t>
  </si>
  <si>
    <t>回龙村</t>
  </si>
  <si>
    <t>青子组</t>
  </si>
  <si>
    <t>道路硬化1562㎡，混凝土挡土墙长70m。</t>
  </si>
  <si>
    <t>西河镇大塘村古带一组至冲口组机耕路硬化工程</t>
  </si>
  <si>
    <t>西河镇</t>
  </si>
  <si>
    <t>大塘村</t>
  </si>
  <si>
    <t>古带一、冲口组</t>
  </si>
  <si>
    <t>道路硬化3454.5㎡。</t>
  </si>
  <si>
    <t>长坪瑶族乡东护村六懂至棉洞组安全防护栏工程</t>
  </si>
  <si>
    <t>长坪瑶族乡</t>
  </si>
  <si>
    <t>东护村</t>
  </si>
  <si>
    <t>六懂、棉垌组</t>
  </si>
  <si>
    <t>防护栏2500m。</t>
  </si>
  <si>
    <t>西河镇瓦冲村1、2组水毁道路修复及挡土墙防护工程</t>
  </si>
  <si>
    <t>瓦冲村</t>
  </si>
  <si>
    <t>水库1.2组</t>
  </si>
  <si>
    <t>硬化50㎡，混凝土挡土墙72m等。</t>
  </si>
  <si>
    <t>翁山村委翁山大村、白坭塘、新安、林屋村屯内道路硬化工程</t>
  </si>
  <si>
    <t>高德办</t>
  </si>
  <si>
    <t>翁山村委</t>
  </si>
  <si>
    <t>翁山大村、白坭塘、新新安村、林屋</t>
  </si>
  <si>
    <t>硬化屯内道路468m，其中新建道路156m，拆除重建312m。</t>
  </si>
  <si>
    <t>南康镇大塘村委黄屋村道路硬化工程</t>
  </si>
  <si>
    <t>南康</t>
  </si>
  <si>
    <t>大塘</t>
  </si>
  <si>
    <t>黄屋村</t>
  </si>
  <si>
    <t>新建4m宽硬化道路173m，3.5m宽硬化道路644m，路面厚18cm，C25砼路面结构。</t>
  </si>
  <si>
    <t>兴港镇大树岭村委新居营村道路硬化工程</t>
  </si>
  <si>
    <t>兴港</t>
  </si>
  <si>
    <t>大树岭</t>
  </si>
  <si>
    <t>新居营村</t>
  </si>
  <si>
    <t>新建3.5m宽硬化道路2000m，路面厚18cm，C25砼路面结构。</t>
  </si>
  <si>
    <t>南康镇水鸭塘村委新安村道路硬化工程</t>
  </si>
  <si>
    <t>水鸭塘</t>
  </si>
  <si>
    <t>新安村</t>
  </si>
  <si>
    <t>新建3.5m宽硬化道路4888m，路面厚18cm，C25砼路面结构。</t>
  </si>
  <si>
    <t>石康镇细廉陂村委细廉陂村村屯道路硬化工程</t>
  </si>
  <si>
    <t>石康水库</t>
  </si>
  <si>
    <t>石康</t>
  </si>
  <si>
    <t>细廉陂</t>
  </si>
  <si>
    <t>新建硬化道路1.451km，路基4.5m，道路3.5m宽，20cm厚c30混凝土路面结构，项目标识牌1座。</t>
  </si>
  <si>
    <t>石康镇细廉陂村委苗尾根村屯道路硬化工程</t>
  </si>
  <si>
    <t>苗尾根</t>
  </si>
  <si>
    <t>新建硬化道路1.768km，路基4.5m，道路3.5m宽，20cm厚c30混凝土路面结构，项目标识牌1座。</t>
  </si>
  <si>
    <t>星岛湖镇采木村委白屋村屯道路硬化项目</t>
  </si>
  <si>
    <t>洪潮江水库</t>
  </si>
  <si>
    <t>星岛湖</t>
  </si>
  <si>
    <t>采木</t>
  </si>
  <si>
    <t>白屋</t>
  </si>
  <si>
    <t>新建硬化道路0.708km，路基4.5m、宽3.5m，20cm厚c30混凝土路面结构，项目标识牌1座。</t>
  </si>
  <si>
    <t>茅岭镇小陶村基础设施提升工程</t>
  </si>
  <si>
    <t>小陶尾、蕉子坜、高岭、张屋、宋屋、松东、松西、大埠头组</t>
  </si>
  <si>
    <t>1.道路工程：小陶村村内道路硬化570m
2.环境整治：新建太阳能路灯100盏
3.其他：饮水工程1个（含水井、水池、供水设施等），位于松东组、松西组、大埠头组范围。</t>
  </si>
  <si>
    <t>那彭镇那里村委六队至黄瓜坪村屯道路</t>
  </si>
  <si>
    <t>长江水库</t>
  </si>
  <si>
    <t>那彭镇</t>
  </si>
  <si>
    <t>那里</t>
  </si>
  <si>
    <t>六队、黄瓜坪</t>
  </si>
  <si>
    <t>从六队至黄瓜坪，长2720m，路基宽4.5m，路面宽3.5m，厚20cm，混凝上面结构</t>
  </si>
  <si>
    <t>沙埠镇田寮社区村屯道路</t>
  </si>
  <si>
    <t>田寮水库</t>
  </si>
  <si>
    <t>沙埠镇</t>
  </si>
  <si>
    <t>田寮社区</t>
  </si>
  <si>
    <t>田东、田南</t>
  </si>
  <si>
    <t>从公路口至田东、田南，长1160m，路基宽4.5m，路面宽3.5m，厚20cm，混凝上面结构</t>
  </si>
  <si>
    <t>中里乡坦阳村上高田屯人居环境改善工程</t>
  </si>
  <si>
    <t>中里乡</t>
  </si>
  <si>
    <t>坦阳村</t>
  </si>
  <si>
    <t>上高田屯</t>
  </si>
  <si>
    <t>道路硬化长338m，宽3.5m；道路扩宽长1500m，宽1.5m；路灯60盏；标牌1个等。</t>
  </si>
  <si>
    <r>
      <rPr>
        <sz val="10"/>
        <color rgb="FF000000"/>
        <rFont val="宋体"/>
        <charset val="134"/>
      </rPr>
      <t>中里乡塘河村河鄱</t>
    </r>
    <r>
      <rPr>
        <sz val="10"/>
        <color rgb="FF000000"/>
        <rFont val="Times New Roman"/>
        <charset val="134"/>
      </rPr>
      <t>2</t>
    </r>
    <r>
      <rPr>
        <sz val="10"/>
        <color rgb="FF000000"/>
        <rFont val="宋体"/>
        <charset val="134"/>
      </rPr>
      <t>队道路工程</t>
    </r>
  </si>
  <si>
    <t>塘河村</t>
  </si>
  <si>
    <r>
      <rPr>
        <sz val="10"/>
        <color rgb="FF000000"/>
        <rFont val="宋体"/>
        <charset val="134"/>
      </rPr>
      <t>河鄱</t>
    </r>
    <r>
      <rPr>
        <sz val="10"/>
        <color rgb="FF000000"/>
        <rFont val="Times New Roman"/>
        <charset val="134"/>
      </rPr>
      <t>2</t>
    </r>
    <r>
      <rPr>
        <sz val="10"/>
        <color rgb="FF000000"/>
        <rFont val="宋体"/>
        <charset val="134"/>
      </rPr>
      <t>队</t>
    </r>
  </si>
  <si>
    <t>道路硬化长1630m，宽3.5m；会车台6个；混凝土路面结构；标牌1个等。</t>
  </si>
  <si>
    <t>沙陂镇那新村坦窝队挡墙、道路、路灯工程</t>
  </si>
  <si>
    <t>老虎头水库</t>
  </si>
  <si>
    <t>沙陂镇</t>
  </si>
  <si>
    <t>那新</t>
  </si>
  <si>
    <t>坦窝队</t>
  </si>
  <si>
    <t>新建挡土墙89m，场地硬化282m²，护栏89m。</t>
  </si>
  <si>
    <t>沙陂镇那新村新村挡墙、场地硬化、护栏工程</t>
  </si>
  <si>
    <t>新村队</t>
  </si>
  <si>
    <t>新建挡土墙264m，道路硬化297m²，太阳能路灯60盏。</t>
  </si>
  <si>
    <t>沙陂镇那新村中间岭挡墙、道路、路灯工程</t>
  </si>
  <si>
    <t>中间岭队</t>
  </si>
  <si>
    <t>新建挡土墙129m，场地硬化25m²，护栏73m，太阳路灯6盏。</t>
  </si>
  <si>
    <r>
      <rPr>
        <sz val="10"/>
        <color rgb="FF000000"/>
        <rFont val="宋体"/>
        <charset val="0"/>
      </rPr>
      <t>江宁镇绿佳村平田</t>
    </r>
    <r>
      <rPr>
        <sz val="10"/>
        <color rgb="FF000000"/>
        <rFont val="Times New Roman"/>
        <charset val="0"/>
      </rPr>
      <t>5</t>
    </r>
    <r>
      <rPr>
        <sz val="10"/>
        <color rgb="FF000000"/>
        <rFont val="宋体"/>
        <charset val="0"/>
      </rPr>
      <t>组基础设施项目</t>
    </r>
  </si>
  <si>
    <t>绿佳</t>
  </si>
  <si>
    <r>
      <rPr>
        <sz val="10"/>
        <rFont val="宋体"/>
        <charset val="0"/>
      </rPr>
      <t>平田</t>
    </r>
    <r>
      <rPr>
        <sz val="10"/>
        <rFont val="Times New Roman"/>
        <charset val="0"/>
      </rPr>
      <t>5</t>
    </r>
    <r>
      <rPr>
        <sz val="10"/>
        <rFont val="宋体"/>
        <charset val="0"/>
      </rPr>
      <t>队</t>
    </r>
  </si>
  <si>
    <t>新建挡土墙长35m，高10m</t>
  </si>
  <si>
    <t>江宁镇绿佳村平田屯基础设施项目</t>
  </si>
  <si>
    <t>绿佳村</t>
  </si>
  <si>
    <t>平田屯</t>
  </si>
  <si>
    <t>新建挡土墙62m，高4.6m；新建挡土墙10m，高1.2m；新建排水沟过水断面.04*.04m，长72m，场地硬化942㎡；路灯10盏；新建C25砼排污沟盖板72m；新建安全栏杆72m。</t>
  </si>
  <si>
    <t>东平镇珠华村新屋屯基础设施项目</t>
  </si>
  <si>
    <t>珠华村</t>
  </si>
  <si>
    <t>新屋屯</t>
  </si>
  <si>
    <t>水沟一、水沟二、水沟四总长度共计为238.58m(其中水沟①长38.75m、宽0.3m、高0.45m；水沟②长49.5m、宽0.6m、高0.6m；水沟④长150.33m、宽0.8m、高0.8m）。文化墙：长8.5m、高2.1m。硬化场地：46.75㎡。暗涵管：长27.17m、宽0.5m。路灯35盏。挡土墙：53.95m，护栏：30.8m。</t>
  </si>
  <si>
    <t>石窝镇上垌村马安组桥梁设施项目</t>
  </si>
  <si>
    <t>大贤水库</t>
  </si>
  <si>
    <t>石窝镇</t>
  </si>
  <si>
    <t>上垌村</t>
  </si>
  <si>
    <t>马安组</t>
  </si>
  <si>
    <t>硬化村屯道路200m，修涵洞桥。</t>
  </si>
  <si>
    <t>石窝镇下珍村陈冲组挡土墙项目</t>
  </si>
  <si>
    <t>下珍村</t>
  </si>
  <si>
    <t>陈冲组</t>
  </si>
  <si>
    <t>修复道路坍塌，砌挡土墙3处（其中挡土墙A长度为23m，平均高7m；挡土墙B长度为88m，平均高度4m；挡土墙 C长度为30m，平均高度3m）。</t>
  </si>
  <si>
    <t>西埌镇西冲村二组至梁绍路口挡土墙项目</t>
  </si>
  <si>
    <t>二组</t>
  </si>
  <si>
    <t>修复村路入二组路口至梁绍路口道路坍塌，砌挡土墙，挡土墙长度为35m，平均高度8m，安装防护栏。</t>
  </si>
  <si>
    <t>西埌镇西冲村一组陈祖标屋头转湾处挡土墙项目</t>
  </si>
  <si>
    <t>一组</t>
  </si>
  <si>
    <t>修复道路坍塌，砌挡土墙长度为37m，平均高度8m。</t>
  </si>
  <si>
    <t>百色市右江区百色市右江区龙景街道七塘社区那楼屯基础设施工程</t>
  </si>
  <si>
    <t>龙景街道</t>
  </si>
  <si>
    <t>七塘社区</t>
  </si>
  <si>
    <t>那楼</t>
  </si>
  <si>
    <t xml:space="preserve">
1、DN100 热镀锌输水管620m；DN80热镀锌输水管564m；DN20热镀锌输水管2400m。
2.休闲设施：篮球场1个。
2.其他：水表150套；Φ1500mm管涵315m。
</t>
  </si>
  <si>
    <t>百色市田阳区那坡镇永常村陇想依屯排水整治建设项目</t>
  </si>
  <si>
    <r>
      <rPr>
        <sz val="10"/>
        <rFont val="宋体"/>
        <charset val="134"/>
      </rPr>
      <t>那音</t>
    </r>
    <r>
      <rPr>
        <sz val="10"/>
        <rFont val="Times New Roman"/>
        <charset val="134"/>
      </rPr>
      <t xml:space="preserve"> </t>
    </r>
    <r>
      <rPr>
        <sz val="10"/>
        <rFont val="宋体"/>
        <charset val="134"/>
      </rPr>
      <t>水库</t>
    </r>
  </si>
  <si>
    <t>那坡镇</t>
  </si>
  <si>
    <t>永常村</t>
  </si>
  <si>
    <t>陇想依屯</t>
  </si>
  <si>
    <t>1.屯内排水改造1345.49m
2.屯内排水水管改造17.58m 3.沉沙井、集水井34座。</t>
  </si>
  <si>
    <t>百色市田阳区那满镇大成村大成屯基础设施建设项目</t>
  </si>
  <si>
    <t>广西右江鱼梁航运枢纽</t>
  </si>
  <si>
    <t>那满镇</t>
  </si>
  <si>
    <t>大成村</t>
  </si>
  <si>
    <t>大成屯</t>
  </si>
  <si>
    <t>1.太阳能路灯135盏
 2.道路硬化1918.69㎡。</t>
  </si>
  <si>
    <t>那甲镇那录陇表屯至陇林屯路口出行道路硬化工程项目</t>
  </si>
  <si>
    <t>惠洞水库</t>
  </si>
  <si>
    <t>那甲镇</t>
  </si>
  <si>
    <t>那录村</t>
  </si>
  <si>
    <t>陇表屯</t>
  </si>
  <si>
    <t>道路硬化1.358km</t>
  </si>
  <si>
    <t>同德乡朋怀村那美屯至东球村渠坤屯道路硬化建设工程</t>
  </si>
  <si>
    <t>朋怀水库</t>
  </si>
  <si>
    <t>同德乡</t>
  </si>
  <si>
    <t>朋怀村</t>
  </si>
  <si>
    <t>那美屯</t>
  </si>
  <si>
    <t>路线总长:1.9km；道路硬化面积：7210m²
；设计路基宽度：4.5 m，路面宽度：3.5 m，8 厚碎石垫层+18 厚水泥混凝土路面，项目标志牌1块</t>
  </si>
  <si>
    <t>同德乡朋怀村那雷屯屯内道路硬化建设工程</t>
  </si>
  <si>
    <t>那雷屯</t>
  </si>
  <si>
    <t>总硬化面积：2056.50 ㎡，18cmC25 砼面层+8cm 碎石垫层，项目标志牌1块</t>
  </si>
  <si>
    <t>靖西市渠洋街弄叫红叉路口至龙尾百香果产业道路硬化工程</t>
  </si>
  <si>
    <t>渠洋街</t>
  </si>
  <si>
    <t>会聚屯</t>
  </si>
  <si>
    <t>路线总长:0.540km；道路硬化面积：2015m²
；设计路基宽度：4.5 m，路面宽度：3.5 m，8 厚碎石垫层+18 厚水泥混凝土路面，项目标志牌1块</t>
  </si>
  <si>
    <t>西林县马蚌镇鲁维村平碰屯至那芽通屯联网道路硬化工程</t>
  </si>
  <si>
    <t>平碰屯</t>
  </si>
  <si>
    <t>通屯联网道路硬化工程3.700Km，路基宽4.5m，路面宽3.5m，涵洞10道。</t>
  </si>
  <si>
    <t>西林县古障镇者黑村坝孟屯通屯联网道路硬化工程</t>
  </si>
  <si>
    <t>古障镇</t>
  </si>
  <si>
    <t>者黑村委会</t>
  </si>
  <si>
    <t>坝孟屯</t>
  </si>
  <si>
    <t>新建通屯联网道路硬化工程2.510Km，路基宽4.5m，路面宽3.5m，两侧土路肩各0.5m，挖土石方总量：8009m³；18cm厚C30水泥混凝土面层9013㎡（已含错车道和回车台面积）；10cm厚风化石垫层10157㎡（已含错车道和回车台面积）；培土路肩2470㎡；错车道6处。
涵洞7道。</t>
  </si>
  <si>
    <t>西林县马蚌镇八大河村教关屯岩苗坡至夜德通屯联网道路硬化工程</t>
  </si>
  <si>
    <t>八大河村委会</t>
  </si>
  <si>
    <t>教关屯</t>
  </si>
  <si>
    <t>新建通屯联网道路硬化工程2.070Km，路基宽4.5m，路面宽3.5m，两侧土路肩各0.5m，挖土石方总量：7298m³；18cm厚C30水泥混凝土面层7540㎡（已含错车道和回车台面积）；10cm厚风化石垫层8368㎡（已含错车道和回车台面积）；培土路肩2070㎡；错车道6处；
涵洞6道。</t>
  </si>
  <si>
    <t>仁义镇三联村移民产业道路硬化工程</t>
  </si>
  <si>
    <t>仁义镇</t>
  </si>
  <si>
    <t>三联村</t>
  </si>
  <si>
    <r>
      <rPr>
        <sz val="10"/>
        <rFont val="Times New Roman"/>
        <charset val="134"/>
      </rPr>
      <t>16</t>
    </r>
    <r>
      <rPr>
        <sz val="10"/>
        <rFont val="宋体"/>
        <charset val="134"/>
      </rPr>
      <t>组</t>
    </r>
  </si>
  <si>
    <t>1、道路工程：屯内道路共14400（㎡）、产业路硬化，宽5（m），长590（m）、道路硬化宽3.5（m），长60（m）、道路硬化宽3（m），长372（m）</t>
  </si>
  <si>
    <t>八步区水库移民普惠性路灯建设工程</t>
  </si>
  <si>
    <t>步头、莲塘、信都、仁义、黄洞</t>
  </si>
  <si>
    <t>梅花、梅中、大塘、榕木、高洞、坪景、保和；厚田；信联、北联、北源、东江；大洞、龙江；都江村。</t>
  </si>
  <si>
    <r>
      <rPr>
        <sz val="10"/>
        <rFont val="宋体"/>
        <charset val="134"/>
      </rPr>
      <t>梅花村</t>
    </r>
    <r>
      <rPr>
        <sz val="10"/>
        <rFont val="Times New Roman"/>
        <charset val="134"/>
      </rPr>
      <t>12</t>
    </r>
    <r>
      <rPr>
        <sz val="10"/>
        <rFont val="宋体"/>
        <charset val="134"/>
      </rPr>
      <t>、</t>
    </r>
    <r>
      <rPr>
        <sz val="10"/>
        <rFont val="Times New Roman"/>
        <charset val="134"/>
      </rPr>
      <t>13</t>
    </r>
    <r>
      <rPr>
        <sz val="10"/>
        <rFont val="宋体"/>
        <charset val="134"/>
      </rPr>
      <t>、</t>
    </r>
    <r>
      <rPr>
        <sz val="10"/>
        <rFont val="Times New Roman"/>
        <charset val="134"/>
      </rPr>
      <t>14</t>
    </r>
    <r>
      <rPr>
        <sz val="10"/>
        <rFont val="宋体"/>
        <charset val="134"/>
      </rPr>
      <t>、</t>
    </r>
    <r>
      <rPr>
        <sz val="10"/>
        <rFont val="Times New Roman"/>
        <charset val="134"/>
      </rPr>
      <t>18</t>
    </r>
    <r>
      <rPr>
        <sz val="10"/>
        <rFont val="宋体"/>
        <charset val="134"/>
      </rPr>
      <t>、</t>
    </r>
    <r>
      <rPr>
        <sz val="10"/>
        <rFont val="Times New Roman"/>
        <charset val="134"/>
      </rPr>
      <t>19</t>
    </r>
    <r>
      <rPr>
        <sz val="10"/>
        <rFont val="宋体"/>
        <charset val="134"/>
      </rPr>
      <t>、</t>
    </r>
    <r>
      <rPr>
        <sz val="10"/>
        <rFont val="Times New Roman"/>
        <charset val="134"/>
      </rPr>
      <t>20</t>
    </r>
    <r>
      <rPr>
        <sz val="10"/>
        <rFont val="宋体"/>
        <charset val="134"/>
      </rPr>
      <t>、</t>
    </r>
    <r>
      <rPr>
        <sz val="10"/>
        <rFont val="Times New Roman"/>
        <charset val="134"/>
      </rPr>
      <t>26</t>
    </r>
    <r>
      <rPr>
        <sz val="10"/>
        <rFont val="宋体"/>
        <charset val="134"/>
      </rPr>
      <t>、</t>
    </r>
    <r>
      <rPr>
        <sz val="10"/>
        <rFont val="Times New Roman"/>
        <charset val="134"/>
      </rPr>
      <t>8</t>
    </r>
    <r>
      <rPr>
        <sz val="10"/>
        <rFont val="宋体"/>
        <charset val="134"/>
      </rPr>
      <t>、赤田组；梅中村</t>
    </r>
    <r>
      <rPr>
        <sz val="10"/>
        <rFont val="Times New Roman"/>
        <charset val="134"/>
      </rPr>
      <t>12</t>
    </r>
    <r>
      <rPr>
        <sz val="10"/>
        <rFont val="宋体"/>
        <charset val="134"/>
      </rPr>
      <t>组；大塘村</t>
    </r>
    <r>
      <rPr>
        <sz val="10"/>
        <rFont val="Times New Roman"/>
        <charset val="134"/>
      </rPr>
      <t>4</t>
    </r>
    <r>
      <rPr>
        <sz val="10"/>
        <rFont val="宋体"/>
        <charset val="134"/>
      </rPr>
      <t>组；榕木村</t>
    </r>
    <r>
      <rPr>
        <sz val="10"/>
        <rFont val="Times New Roman"/>
        <charset val="134"/>
      </rPr>
      <t>3</t>
    </r>
    <r>
      <rPr>
        <sz val="10"/>
        <rFont val="宋体"/>
        <charset val="134"/>
      </rPr>
      <t>、</t>
    </r>
    <r>
      <rPr>
        <sz val="10"/>
        <rFont val="Times New Roman"/>
        <charset val="134"/>
      </rPr>
      <t>5</t>
    </r>
    <r>
      <rPr>
        <sz val="10"/>
        <rFont val="宋体"/>
        <charset val="134"/>
      </rPr>
      <t>、</t>
    </r>
    <r>
      <rPr>
        <sz val="10"/>
        <rFont val="Times New Roman"/>
        <charset val="134"/>
      </rPr>
      <t>6</t>
    </r>
    <r>
      <rPr>
        <sz val="10"/>
        <rFont val="宋体"/>
        <charset val="134"/>
      </rPr>
      <t>组；高洞村</t>
    </r>
    <r>
      <rPr>
        <sz val="10"/>
        <rFont val="Times New Roman"/>
        <charset val="134"/>
      </rPr>
      <t>1</t>
    </r>
    <r>
      <rPr>
        <sz val="10"/>
        <rFont val="宋体"/>
        <charset val="134"/>
      </rPr>
      <t>组；坪景村</t>
    </r>
    <r>
      <rPr>
        <sz val="10"/>
        <rFont val="Times New Roman"/>
        <charset val="134"/>
      </rPr>
      <t>4</t>
    </r>
    <r>
      <rPr>
        <sz val="10"/>
        <rFont val="宋体"/>
        <charset val="134"/>
      </rPr>
      <t>组、</t>
    </r>
    <r>
      <rPr>
        <sz val="10"/>
        <rFont val="Times New Roman"/>
        <charset val="134"/>
      </rPr>
      <t>5</t>
    </r>
    <r>
      <rPr>
        <sz val="10"/>
        <rFont val="宋体"/>
        <charset val="134"/>
      </rPr>
      <t>组；保和村</t>
    </r>
    <r>
      <rPr>
        <sz val="10"/>
        <rFont val="Times New Roman"/>
        <charset val="134"/>
      </rPr>
      <t>7</t>
    </r>
    <r>
      <rPr>
        <sz val="10"/>
        <rFont val="宋体"/>
        <charset val="134"/>
      </rPr>
      <t>组。厚田村老刘屋组；信联村岭月组、新屋组；北联村欧西组、石塔组；北源村莫婆组。东江村</t>
    </r>
    <r>
      <rPr>
        <sz val="10"/>
        <rFont val="Times New Roman"/>
        <charset val="134"/>
      </rPr>
      <t>1</t>
    </r>
    <r>
      <rPr>
        <sz val="10"/>
        <rFont val="宋体"/>
        <charset val="134"/>
      </rPr>
      <t>组、</t>
    </r>
    <r>
      <rPr>
        <sz val="10"/>
        <rFont val="Times New Roman"/>
        <charset val="134"/>
      </rPr>
      <t>13</t>
    </r>
    <r>
      <rPr>
        <sz val="10"/>
        <rFont val="宋体"/>
        <charset val="134"/>
      </rPr>
      <t>组；大洞村</t>
    </r>
    <r>
      <rPr>
        <sz val="10"/>
        <rFont val="Times New Roman"/>
        <charset val="134"/>
      </rPr>
      <t>5</t>
    </r>
    <r>
      <rPr>
        <sz val="10"/>
        <rFont val="宋体"/>
        <charset val="134"/>
      </rPr>
      <t>组；龙江村</t>
    </r>
    <r>
      <rPr>
        <sz val="10"/>
        <rFont val="Times New Roman"/>
        <charset val="134"/>
      </rPr>
      <t>6</t>
    </r>
    <r>
      <rPr>
        <sz val="10"/>
        <rFont val="宋体"/>
        <charset val="134"/>
      </rPr>
      <t>组，都江村大洞组</t>
    </r>
  </si>
  <si>
    <t>共计100盏路灯，其中：梅花村24盏、梅中村3盏、大塘村3盏、榕木村7盏、高洞村3盏、坪景村3盏、保和村3盏、厚田村3盏、信联村24盏、北联村5盏、北源村4盏、东江村5盏、大洞村7盏、龙江村3盏、都江村3盏</t>
  </si>
  <si>
    <t>贺街镇南木村道路硬化及配套路灯建设工程</t>
  </si>
  <si>
    <t>贺街镇</t>
  </si>
  <si>
    <t>南木村</t>
  </si>
  <si>
    <t>大洲、高栗、圳口组</t>
  </si>
  <si>
    <t>1、道路工程：屯外道路2.5（km）、硬化道路，宽3(m)，长2458(m)、硬化道路，宽2.5(m)，长490(m)。
2、环境整治：太阳能路灯高6（m），20(盏)。
3、其他：涵洞D500圆管长24（m）。</t>
  </si>
  <si>
    <t>钟山县公安镇黄凤村委仁里自然村道路硬化项目工程</t>
  </si>
  <si>
    <t>黄凤</t>
  </si>
  <si>
    <t>仁里</t>
  </si>
  <si>
    <t>道路和硬化总面积为6705.0㎡；项目牌1座。</t>
  </si>
  <si>
    <t>钟山县民富村委蒙家二组饮水改造项目</t>
  </si>
  <si>
    <t>民富</t>
  </si>
  <si>
    <t>蒙家</t>
  </si>
  <si>
    <t>给排水配套管道575m，挖方310.75m³，破除和恢复砼路面295.5㎡，项目牌一座。</t>
  </si>
  <si>
    <t>钟山县钟山镇乌洞村委凤凰嘴、必岩口自然村道路重建项目</t>
  </si>
  <si>
    <t>乌洞</t>
  </si>
  <si>
    <t>凤凰嘴、必岩</t>
  </si>
  <si>
    <t>道路总长942m，总硬化面积3174㎡，高频震碎道路336.1m³，项目牌一座。</t>
  </si>
  <si>
    <t>公安镇公安村委兴卢村屯道路改建工程</t>
  </si>
  <si>
    <t>兴卢</t>
  </si>
  <si>
    <t>道路长574m，硬化面积2761.4㎡，太阳能路灯20盏，项目牌一座。</t>
  </si>
  <si>
    <t>钟山县钟山镇护平村委马头、大锡坪、新筑塘巷道硬化项目工程</t>
  </si>
  <si>
    <t>护平</t>
  </si>
  <si>
    <t>马头、大锡坪、新筑塘</t>
  </si>
  <si>
    <t>道路和硬化总面积为5962.5㎡；项目牌1座。</t>
  </si>
  <si>
    <t>钟山县燕塘镇燕塘村委燕塘街道路硬化项目</t>
  </si>
  <si>
    <t>龙潭</t>
  </si>
  <si>
    <t>燕塘</t>
  </si>
  <si>
    <t>燕塘街</t>
  </si>
  <si>
    <t xml:space="preserve">道路长 1381 m，道路和硬化总面积为 4622.5 ㎡；项目牌 1 座。
</t>
  </si>
  <si>
    <t>昭平县木格乡木格村委挡墙及街边道路硬化工程</t>
  </si>
  <si>
    <t>大界、地坪、吨廊、古东、良田、岭氹、路氹、木格街、三门、寺坡、塘头</t>
  </si>
  <si>
    <t>排水沟338m、挡土墙48m、路面修复148m2、地面硬化400m2。</t>
  </si>
  <si>
    <t>昭平镇富裕村上巨便民桥加固工程</t>
  </si>
  <si>
    <t>下福电站</t>
  </si>
  <si>
    <t>昭平</t>
  </si>
  <si>
    <t>富裕</t>
  </si>
  <si>
    <t>上巨、下巨</t>
  </si>
  <si>
    <t>硬化道路宽3m长95m，新建挡土墙18m，加固便民桥1座。</t>
  </si>
  <si>
    <t>北陀镇良佑村上屋水毁挡土墙及路面修复工程</t>
  </si>
  <si>
    <t>良佑水库</t>
  </si>
  <si>
    <t>北陀</t>
  </si>
  <si>
    <t>良佑</t>
  </si>
  <si>
    <t>上屋</t>
  </si>
  <si>
    <t>新建挡土墙长50m，修复硬化道路长400m宽3.5m，铺设涵管12m。</t>
  </si>
  <si>
    <t>木格乡中平村四房水毁道路修复工程</t>
  </si>
  <si>
    <t>四房、旧屋、下塘</t>
  </si>
  <si>
    <t>新建挡土墙30m，路面硬化30㎡，铺设管道22m。</t>
  </si>
  <si>
    <t>五将镇三界村白石挡土墙工程</t>
  </si>
  <si>
    <t>金牛坪电站</t>
  </si>
  <si>
    <t>五将</t>
  </si>
  <si>
    <t>三界</t>
  </si>
  <si>
    <t>大朗、大寨、古社组、旧屋、榄平、勒竹、上龙、上塘、上中下屋、思蓬、四房、旺脑、旺岐、旺头、旺中、下塘、新屋</t>
  </si>
  <si>
    <t>新建挡土墙377m。</t>
  </si>
  <si>
    <t>金城江区拔贡镇拉电村拉显屯排水沟工程</t>
  </si>
  <si>
    <t>六甲水库</t>
  </si>
  <si>
    <t>拔贡镇</t>
  </si>
  <si>
    <t>拉电村</t>
  </si>
  <si>
    <t>拉显屯</t>
  </si>
  <si>
    <t>1、新建排水沟1126m，排水沟断面尺寸为30cm×30cm，均采用C25砼现浇结构。
2、新建C25砼路面产业道路，总面积4304㎡，宽3.5m</t>
  </si>
  <si>
    <t>金城江区拔贡镇贡维村大维屯基础设施建设工程</t>
  </si>
  <si>
    <t>贡维村</t>
  </si>
  <si>
    <t>大维屯</t>
  </si>
  <si>
    <t>砂石产业道路，总长1.45km(5193㎡，宽3.5m)，。
30cm×30cm排水沟7.32km，50cm×50cm排水沟0.82km。
挡土墙</t>
  </si>
  <si>
    <t>拉浪库区基础设施提升项目</t>
  </si>
  <si>
    <t>拉浪</t>
  </si>
  <si>
    <t>德胜</t>
  </si>
  <si>
    <t>拉林、榄树、竹仓</t>
  </si>
  <si>
    <t>拉仁、香梅、桥军、榄二、小加好</t>
  </si>
  <si>
    <t>道路合计8.089km、3.5m宽。
1、拉仁屯道路硬化工程。硬化拉仁屯移民道路长约1415m，宽3.5m，厚18厘mC25砼路面。
2、香梅屯道路硬化工程。硬化香梅屯道路长约1169m，宽3.5m，厚18厘mC25砼路面。
3、桥军屯道路硬化工程。硬化桥军屯道路长约1979m，宽3.5m，厚18厘mC25砼路面。
4、硬化榄二屯道路长501m，宽3.5m，厚18厘mC25砼路面。
5、小加好屯水库移民村屯硬化道路，从小加好村口到六加坡约长3025m，宽3.5m，厚18厘mC25砼路面。</t>
  </si>
  <si>
    <t>东门镇大境村泥秋屯道路挡土墙水毁项目工程</t>
  </si>
  <si>
    <t>独山水库</t>
  </si>
  <si>
    <t>东门</t>
  </si>
  <si>
    <t>大境</t>
  </si>
  <si>
    <t>泥秋</t>
  </si>
  <si>
    <t>1、建设路基挡墙，长约150m左右 ，高3.5m
2、部份路面恢复219.5㎡</t>
  </si>
  <si>
    <t>宝坛乡平英村平英屯文烟塘路段挡土墙水毁项目工程</t>
  </si>
  <si>
    <t>宝坛水电站</t>
  </si>
  <si>
    <t>宝坛</t>
  </si>
  <si>
    <t>平英</t>
  </si>
  <si>
    <t>1、建设路基挡墙，长约40m左右 ，高6m
2、路面恢复30m</t>
  </si>
  <si>
    <t>东门镇大镜村大崇挡土墙及巷道硬化项目工程</t>
  </si>
  <si>
    <t>大崇</t>
  </si>
  <si>
    <t>屯内及周边硬化3405㎡。</t>
  </si>
  <si>
    <t>龙岸镇北源村洞南屯巷道硬化项目工程</t>
  </si>
  <si>
    <t>洞坎水库</t>
  </si>
  <si>
    <t>龙岸</t>
  </si>
  <si>
    <t>北源</t>
  </si>
  <si>
    <t>洞南</t>
  </si>
  <si>
    <t>挡土墙长32m，路面修复硬化161㎡；交通工程及沿线设施。</t>
  </si>
  <si>
    <t>东门镇大镜村泥秋屯屯前排洪渠项目工程</t>
  </si>
  <si>
    <t>（1）新建1条排洪渠，长60m，尺寸为宽200cm×高150cm，采用C20片石混凝土浇筑；修复1条排洪渠，长89m；(2)修复1条屯内道路，长186m/563.5㎡；(3)盖板明涵1座。</t>
  </si>
  <si>
    <t>平安村达敢、龙黑、老朋基础设施改善工程</t>
  </si>
  <si>
    <t>东兴</t>
  </si>
  <si>
    <t>平安</t>
  </si>
  <si>
    <t>达敢、龙黑、老朋</t>
  </si>
  <si>
    <t>1、硬化达敢屯屯内道路约690m
2、龙黑屯坝头居民点护坡挡土墙100m、高5.5米m,及排水设施
3、及上述村屯道路防护栏10.118km。</t>
  </si>
  <si>
    <t>天峨县纳直乡那里村龙里至六果道路硬化项目</t>
  </si>
  <si>
    <t>纳直乡</t>
  </si>
  <si>
    <t>那里村</t>
  </si>
  <si>
    <t>龙里</t>
  </si>
  <si>
    <t>整治通屯道路1条，总长约11.303km，平均宽度约3.5m；</t>
  </si>
  <si>
    <t>天峨县纳直乡那里村拉孟龙至龙里道路硬化项目</t>
  </si>
  <si>
    <t>拉孟龙（真龙）、龙里</t>
  </si>
  <si>
    <t>整治通屯道路1条，总长约10.091km，平均宽度约3.5m；</t>
  </si>
  <si>
    <t>天峨县六排镇仁顶村尧里水库移民基础设施项目</t>
  </si>
  <si>
    <t>“补短板、强弱项”项目</t>
  </si>
  <si>
    <t>仁顶村、
龙坪村、令当村</t>
  </si>
  <si>
    <t>尧里屯、高架屯，龙坪屯，纳杠屯</t>
  </si>
  <si>
    <t>硬化尧里至胡家坡至交腮道路1条，路线总长2.768Km，路基宽度4.5m；竣工牌1座以及其他相关设施。</t>
  </si>
  <si>
    <t>合运村板福屯水库移民道路屯护墙工程</t>
  </si>
  <si>
    <t>乔音水库</t>
  </si>
  <si>
    <t>乔音乡</t>
  </si>
  <si>
    <t>合运村</t>
  </si>
  <si>
    <t>新建护墙总长34m，高7m，基础深1m，总砌墙工程量243.6m³。</t>
  </si>
  <si>
    <r>
      <rPr>
        <sz val="10"/>
        <rFont val="宋体"/>
        <charset val="134"/>
      </rPr>
      <t>巴甲</t>
    </r>
    <r>
      <rPr>
        <sz val="10"/>
        <rFont val="Times New Roman"/>
        <charset val="134"/>
      </rPr>
      <t>9</t>
    </r>
    <r>
      <rPr>
        <sz val="10"/>
        <rFont val="宋体"/>
        <charset val="134"/>
      </rPr>
      <t>组文化活动中心项目</t>
    </r>
  </si>
  <si>
    <t>巴甲村</t>
  </si>
  <si>
    <t>1.装修240㎡的文化活动室（含水电）；
2.生态文化广场硬化480㎡（水毁重建）。
3.场边护墙长30m。</t>
  </si>
  <si>
    <t>巴甲村那东文化活动中心项目</t>
  </si>
  <si>
    <r>
      <rPr>
        <sz val="10"/>
        <rFont val="Times New Roman"/>
        <charset val="134"/>
      </rPr>
      <t>6</t>
    </r>
    <r>
      <rPr>
        <sz val="10"/>
        <rFont val="宋体"/>
        <charset val="134"/>
      </rPr>
      <t>、</t>
    </r>
    <r>
      <rPr>
        <sz val="10"/>
        <rFont val="Times New Roman"/>
        <charset val="134"/>
      </rPr>
      <t>7</t>
    </r>
  </si>
  <si>
    <t>1.新建巴甲村那东屯文化活动室120平方米及其配套设施；
2.新建挡土墙216m3；</t>
  </si>
  <si>
    <t>合运村五组那残屯农田防护堤</t>
  </si>
  <si>
    <t>1.新建防护堤1处，总长360m，其中：左岸200m，右岸160m。总砌墙工程量1255.1m³。</t>
  </si>
  <si>
    <t>巴甲村牙里屯水库移民活动场所受灾修复项目</t>
  </si>
  <si>
    <r>
      <rPr>
        <sz val="10"/>
        <rFont val="Times New Roman"/>
        <charset val="134"/>
      </rPr>
      <t>5</t>
    </r>
    <r>
      <rPr>
        <sz val="10"/>
        <rFont val="宋体"/>
        <charset val="134"/>
      </rPr>
      <t>、</t>
    </r>
    <r>
      <rPr>
        <sz val="10"/>
        <rFont val="Times New Roman"/>
        <charset val="134"/>
      </rPr>
      <t>6</t>
    </r>
    <r>
      <rPr>
        <sz val="10"/>
        <rFont val="宋体"/>
        <charset val="134"/>
      </rPr>
      <t>、</t>
    </r>
    <r>
      <rPr>
        <sz val="10"/>
        <rFont val="Times New Roman"/>
        <charset val="134"/>
      </rPr>
      <t>14</t>
    </r>
  </si>
  <si>
    <t>维修</t>
  </si>
  <si>
    <t>1.修缮凉亭2座（含拆旧），维修水池栏杆，水毁重建池边水沟等；</t>
  </si>
  <si>
    <t>合运村拉右屯内挡墙及道路修复项目</t>
  </si>
  <si>
    <t>新建屯内挡土墙50m，总砌墙工程量350m³；屯内道路修复200㎡。</t>
  </si>
  <si>
    <t>大化县贡川乡上桥屯码头改造工程</t>
  </si>
  <si>
    <t>改造、扩建</t>
  </si>
  <si>
    <t>1、道路工程：道路689㎡；
2、环境整治：码头工程：地面铺装1162.82㎡、花池83.31㎡；
3、其他：仿木护栏334.55m、排水沟45m、平台58.86㎡、栈道99.87㎡、毛石挡墙71.65m，混凝土挡土墙12.2m，项目标志牌1块。</t>
  </si>
  <si>
    <t>忻城县红渡镇六蝶村古奋屯道路工程</t>
  </si>
  <si>
    <t>红渡</t>
  </si>
  <si>
    <t>六蝶</t>
  </si>
  <si>
    <t>古奋</t>
  </si>
  <si>
    <t>复建、新建</t>
  </si>
  <si>
    <t>复建村级水毁道路0.348km，砼路面厚20cm,宽4.5m, 新建屯级道路0.257km，砼路面厚18cm,宽3.5m。</t>
  </si>
  <si>
    <t>附件3-4</t>
  </si>
  <si>
    <t>2025年大中型水库移民后期扶持资金及中央水库移民扶持基金（提前批）项目明细表-小型农业水利设施项目</t>
  </si>
  <si>
    <t>县(市、区）</t>
  </si>
  <si>
    <r>
      <rPr>
        <b/>
        <sz val="10"/>
        <color rgb="FF000000"/>
        <rFont val="宋体"/>
        <charset val="134"/>
        <scheme val="minor"/>
      </rPr>
      <t>所属</t>
    </r>
    <r>
      <rPr>
        <b/>
        <sz val="10"/>
        <color rgb="FF000000"/>
        <rFont val="宋体"/>
        <charset val="134"/>
        <scheme val="minor"/>
      </rPr>
      <t xml:space="preserve">
</t>
    </r>
    <r>
      <rPr>
        <b/>
        <sz val="10"/>
        <color rgb="FF000000"/>
        <rFont val="宋体"/>
        <charset val="134"/>
        <scheme val="minor"/>
      </rPr>
      <t>水库</t>
    </r>
  </si>
  <si>
    <r>
      <rPr>
        <b/>
        <sz val="10"/>
        <color rgb="FF000000"/>
        <rFont val="宋体"/>
        <charset val="134"/>
        <scheme val="minor"/>
      </rPr>
      <t>户数</t>
    </r>
    <r>
      <rPr>
        <b/>
        <sz val="10"/>
        <color rgb="FF000000"/>
        <rFont val="宋体"/>
        <charset val="134"/>
        <scheme val="minor"/>
      </rPr>
      <t xml:space="preserve">
</t>
    </r>
    <r>
      <rPr>
        <b/>
        <sz val="10"/>
        <color rgb="FF000000"/>
        <rFont val="宋体"/>
        <charset val="134"/>
        <scheme val="minor"/>
      </rPr>
      <t>(户)</t>
    </r>
  </si>
  <si>
    <r>
      <rPr>
        <b/>
        <sz val="10"/>
        <color rgb="FF000000"/>
        <rFont val="宋体"/>
        <charset val="134"/>
        <scheme val="minor"/>
      </rPr>
      <t>其中：</t>
    </r>
    <r>
      <rPr>
        <b/>
        <sz val="10"/>
        <color rgb="FF000000"/>
        <rFont val="宋体"/>
        <charset val="134"/>
        <scheme val="minor"/>
      </rPr>
      <t xml:space="preserve">
</t>
    </r>
    <r>
      <rPr>
        <b/>
        <sz val="10"/>
        <color rgb="FF000000"/>
        <rFont val="宋体"/>
        <charset val="134"/>
        <scheme val="minor"/>
      </rPr>
      <t>移民(户)</t>
    </r>
  </si>
  <si>
    <r>
      <rPr>
        <b/>
        <sz val="10"/>
        <color rgb="FF000000"/>
        <rFont val="宋体"/>
        <charset val="134"/>
        <scheme val="minor"/>
      </rPr>
      <t>人数</t>
    </r>
    <r>
      <rPr>
        <b/>
        <sz val="10"/>
        <color rgb="FF000000"/>
        <rFont val="宋体"/>
        <charset val="134"/>
        <scheme val="minor"/>
      </rPr>
      <t xml:space="preserve">
</t>
    </r>
    <r>
      <rPr>
        <b/>
        <sz val="10"/>
        <color rgb="FF000000"/>
        <rFont val="宋体"/>
        <charset val="134"/>
        <scheme val="minor"/>
      </rPr>
      <t>(人)</t>
    </r>
  </si>
  <si>
    <r>
      <rPr>
        <b/>
        <sz val="10"/>
        <color rgb="FF000000"/>
        <rFont val="宋体"/>
        <charset val="134"/>
        <scheme val="minor"/>
      </rPr>
      <t>其中：</t>
    </r>
    <r>
      <rPr>
        <b/>
        <sz val="10"/>
        <color rgb="FF000000"/>
        <rFont val="宋体"/>
        <charset val="134"/>
        <scheme val="minor"/>
      </rPr>
      <t xml:space="preserve">
</t>
    </r>
    <r>
      <rPr>
        <b/>
        <sz val="10"/>
        <color rgb="FF000000"/>
        <rFont val="宋体"/>
        <charset val="134"/>
        <scheme val="minor"/>
      </rPr>
      <t>移民(人)</t>
    </r>
  </si>
  <si>
    <t>乔利乡兴科村古荣屯、临江屯人饮改造工程</t>
  </si>
  <si>
    <t>百龙滩电站</t>
  </si>
  <si>
    <t>乔利乡</t>
  </si>
  <si>
    <t>兴科村</t>
  </si>
  <si>
    <t>古荣屯、临江屯</t>
  </si>
  <si>
    <t>古荣屯人饮高位水池维修1座；临江屯人饮净水设备过滤料更换及设备维修、管道闸阀更换等</t>
  </si>
  <si>
    <t>古零镇新杨村那方屯人饮管网维修</t>
  </si>
  <si>
    <t>古零镇</t>
  </si>
  <si>
    <t>新杨村</t>
  </si>
  <si>
    <t>那方屯</t>
  </si>
  <si>
    <t>人饮管网维修1589m。</t>
  </si>
  <si>
    <t>林圩镇片圩村内勇屯人饮改造工程</t>
  </si>
  <si>
    <t>内勇屯</t>
  </si>
  <si>
    <t>新建高位水池1座、更换潜水泵1套、管网改造等</t>
  </si>
  <si>
    <t>思陇镇太守社区六赐村三面光渠道项目</t>
  </si>
  <si>
    <t>思陇</t>
  </si>
  <si>
    <t>太守</t>
  </si>
  <si>
    <t>六赐</t>
  </si>
  <si>
    <t>新建三面光渠道1.453km.</t>
  </si>
  <si>
    <t>思陇镇太守社区六萌村三面光渠道项目</t>
  </si>
  <si>
    <t>六萌</t>
  </si>
  <si>
    <t>新建三面光渠道0.96km。</t>
  </si>
  <si>
    <t>思陇镇太守社区大普村三面光渠道项目</t>
  </si>
  <si>
    <t>大普</t>
  </si>
  <si>
    <t>新建三面光渠道0.605km。</t>
  </si>
  <si>
    <t>中华镇新塘村委民安村三面光渠道项目</t>
  </si>
  <si>
    <t>六佑</t>
  </si>
  <si>
    <t>中华</t>
  </si>
  <si>
    <t>新塘</t>
  </si>
  <si>
    <t>民安</t>
  </si>
  <si>
    <t>新建三面光渠道344m、圆管涵1道。</t>
  </si>
  <si>
    <t>宾州镇黄卢村委六思村三面光渠道项目</t>
  </si>
  <si>
    <t>宾州</t>
  </si>
  <si>
    <t>黄卢</t>
  </si>
  <si>
    <t>六思</t>
  </si>
  <si>
    <t>新建三面光渠道1.057km，硬化道路0.218km。</t>
  </si>
  <si>
    <t>柳城区</t>
  </si>
  <si>
    <t>龙排屯基础设施建设工程</t>
  </si>
  <si>
    <t>太平</t>
  </si>
  <si>
    <t>龙兴</t>
  </si>
  <si>
    <t>龙排</t>
  </si>
  <si>
    <t>1、安装压力式一体化净水设施1套；
2、安装缓释消毒器1套；安装深水泵1套；
3、上水镀锌钢管226m；给水PE管410.9m；入户PE管330m；灌溉PE管道326m；
4、混凝土路面破除及恢复310m²；
5、水塔检修爬梯改造</t>
  </si>
  <si>
    <t>寨隆镇更祥村红卫屯水库移民人饮工程</t>
  </si>
  <si>
    <t>寨隆镇</t>
  </si>
  <si>
    <t>更祥村</t>
  </si>
  <si>
    <t>红卫屯</t>
  </si>
  <si>
    <t>管道安装75管1200米，32管600米，合计1800米</t>
  </si>
  <si>
    <t>大埔镇水库移民人饮工程</t>
  </si>
  <si>
    <t>大埔电站</t>
  </si>
  <si>
    <t>大埔镇</t>
  </si>
  <si>
    <t>中回村、同境村</t>
  </si>
  <si>
    <t>中回屯、古婆屯</t>
  </si>
  <si>
    <t>1、中回屯新建引水DN200钢管550米，上水DN80钢管370米、供水PE管3606.7米，入户管3450米，高位水箱1座、安装泵机组和控制器1套、低压线路等；
2、古婆屯安装上水DN65钢管185米、输水dn90PE管756米，50立方水塔1座及低压线路等。</t>
  </si>
  <si>
    <t>鹿寨镇石路村龙旦屯四季山塘工程</t>
  </si>
  <si>
    <t>龙母水库</t>
  </si>
  <si>
    <t>鹿寨镇</t>
  </si>
  <si>
    <t>石路村</t>
  </si>
  <si>
    <t>龙旦屯</t>
  </si>
  <si>
    <t>改造龙旦屯四季山塘一座</t>
  </si>
  <si>
    <t>鹿寨镇石路村龙旦屯六野山塘工程</t>
  </si>
  <si>
    <t>改造龙旦屯六野山塘一座</t>
  </si>
  <si>
    <t>鹿寨镇波井村前进屯毛刀渠道工程</t>
  </si>
  <si>
    <t>龙兴电站</t>
  </si>
  <si>
    <t>波井村</t>
  </si>
  <si>
    <t>前进屯</t>
  </si>
  <si>
    <t>改造前进屯毛刀灌排渠道一条</t>
  </si>
  <si>
    <t>鹿寨镇波井村波井屯水应渠道工程</t>
  </si>
  <si>
    <t>波井屯</t>
  </si>
  <si>
    <t>新增波井屯水应渠灌排渠道一条</t>
  </si>
  <si>
    <t>鹿寨镇波井村波井屯拿运渠道工程</t>
  </si>
  <si>
    <t>新增波井屯拿运灌排渠道一条</t>
  </si>
  <si>
    <t>鹿寨镇波井村先锋三屯渠道工程</t>
  </si>
  <si>
    <t>先锋三队</t>
  </si>
  <si>
    <t>新增先锋三屯灌排渠道一条</t>
  </si>
  <si>
    <t>鹿寨镇波井村前进屯渠道工程</t>
  </si>
  <si>
    <t>新增前进屯灌排渠道一条</t>
  </si>
  <si>
    <t>鹿寨镇波井村前进屯老村口渠道工程</t>
  </si>
  <si>
    <t>新增前进屯老村口灌排渠道一条</t>
  </si>
  <si>
    <t>鹿寨镇石路村龙旦屯那腾山塘工程</t>
  </si>
  <si>
    <t>改造龙旦屯那腾山塘一座</t>
  </si>
  <si>
    <t>鹿寨镇石路村龙旦屯漏底山塘工程</t>
  </si>
  <si>
    <t>改造龙旦屯漏底山塘一座</t>
  </si>
  <si>
    <t>鹿寨镇独羊村黄石屯水库冲山塘工程</t>
  </si>
  <si>
    <t>独羊村</t>
  </si>
  <si>
    <t>黄石屯</t>
  </si>
  <si>
    <t>改造黄石屯水库冲山塘一座</t>
  </si>
  <si>
    <t>鹿寨镇独羊村黄石屯山塘水库一工程</t>
  </si>
  <si>
    <t>改造黄石屯一水库山塘一座</t>
  </si>
  <si>
    <t>鹿寨镇独羊村黄石屯山塘水库二工程</t>
  </si>
  <si>
    <t>改造黄石屯二水库山塘一座</t>
  </si>
  <si>
    <t>鹿寨镇波井村前进屯对景水库山塘工程</t>
  </si>
  <si>
    <t>改造前进屯对景水库山塘一座</t>
  </si>
  <si>
    <t>鹿寨镇波井村前进屯可沙水库山塘工程</t>
  </si>
  <si>
    <t>改造前进屯可沙水库山塘一座</t>
  </si>
  <si>
    <t>鹿寨镇波井村前进屯石母水库山塘工程</t>
  </si>
  <si>
    <t>改造前进屯石母水库山塘一座</t>
  </si>
  <si>
    <t>鹿寨镇波井村前进屯石夹水库山塘工程</t>
  </si>
  <si>
    <t>改造前进屯石夹水库山塘一座</t>
  </si>
  <si>
    <t>鹿寨镇波井村前进屯六兴水库山塘工程</t>
  </si>
  <si>
    <t>改造前进屯六兴水库山塘一座</t>
  </si>
  <si>
    <t>鹿寨镇波井村龙兴屯公谷水库山塘工程</t>
  </si>
  <si>
    <t>龙兴屯</t>
  </si>
  <si>
    <t>改造龙兴屯公谷水库山塘一座</t>
  </si>
  <si>
    <t>三江县良口乡和里村6-8组水库移民基础设施建设项目</t>
  </si>
  <si>
    <t>良口乡</t>
  </si>
  <si>
    <t>和里村委会</t>
  </si>
  <si>
    <t>6-8组</t>
  </si>
  <si>
    <t>修建排水沟9.287km，巷道硬化0.62km</t>
  </si>
  <si>
    <t>三江县良口乡良口村1-14组，17-18组水库移民农田水利灌溉工程</t>
  </si>
  <si>
    <t>良口村委会</t>
  </si>
  <si>
    <t>1-14组，17-18组</t>
  </si>
  <si>
    <t>新建4m高挡墙长51m，新建2.5m高挡墙长6m，新建2m高挡墙长16m，合计73m。拆除重建渠道尺寸（0.6×0.6m），长2106m，新建渠道尺寸（0.4×0.4m），长82m。</t>
  </si>
  <si>
    <t>三江县老堡乡老堡村1-4组水库移民农田水利维修工程</t>
  </si>
  <si>
    <t>老堡乡</t>
  </si>
  <si>
    <t>老堡村委会</t>
  </si>
  <si>
    <t>1-4组</t>
  </si>
  <si>
    <t>新建拦水坝一座，拦水坝长15m，两岸新建导流墙，上下游两侧各8m，共32m，均采用C25砼浇筑；安装PE100级1.0Mpa dn250塑料管 L=744m。</t>
  </si>
  <si>
    <t>三江县老堡乡塘库村1-3组，5组水库移民农田水利工程</t>
  </si>
  <si>
    <t>塘库村委会</t>
  </si>
  <si>
    <t>1-3组、5组</t>
  </si>
  <si>
    <t>拆除重建拦水坝一座，两岸新建导流墙，；新建渠道4条。其中1#渠道拆除重建，长514m，新建2#渠道，长356m，新建3#渠道，长431m，新建4#渠道，长249m。</t>
  </si>
  <si>
    <t>临桂镇凤凰村委金凤村饮水工程</t>
  </si>
  <si>
    <t>临桂</t>
  </si>
  <si>
    <t>凤凰</t>
  </si>
  <si>
    <t>金凤</t>
  </si>
  <si>
    <t>新建机井一眼（井深 150m、枯水期出水量 2m³/h）、机井泵房一座（面积 8m2）、净水处理设备基础平台一处、高位水池一座（容积 20m3）、敷设输配水管网长度2219m（其中：输水管长度612m、配水管网长度 1607m）、闸阀井2座、架设0.4KV 低压线路（三相）长度400m，配套深井泵（型号：100QJ2-140/28）1套、净水处理设备（除铁锰过滤罐）1套、消毒设备1套。</t>
  </si>
  <si>
    <t>兴安镇董田村委老腊树山灌溉沟渠三面光修建工程</t>
  </si>
  <si>
    <t>董田</t>
  </si>
  <si>
    <t>老腊树山(1队)、新腊树山(2队、3队)、小背村(8队、9队)</t>
  </si>
  <si>
    <t>三面光水沟长1750m，其中378m高0.8m，宽0.15m，1372m高0.4m、宽0.15m，底厚0.1m，混凝土结构</t>
  </si>
  <si>
    <t>界首镇合家村委兴漠村人饮工程</t>
  </si>
  <si>
    <t>界首镇</t>
  </si>
  <si>
    <t>合家</t>
  </si>
  <si>
    <t>兴漠村(23组)</t>
  </si>
  <si>
    <t>新建50m³水塔一座，水井一口，输水管等配套设施</t>
  </si>
  <si>
    <t>湘漓镇阳安村委兔子塘人畜饮水工程</t>
  </si>
  <si>
    <t>兔子塘(6组)</t>
  </si>
  <si>
    <t>新建30m³水塔一座，输水管等配套设施</t>
  </si>
  <si>
    <t>湘漓镇邓家村委太平寺村人饮工程</t>
  </si>
  <si>
    <t>邓家</t>
  </si>
  <si>
    <t>太平寺</t>
  </si>
  <si>
    <t>新建30m³容量水池一座，水井一口，输水管等配套设施</t>
  </si>
  <si>
    <t>崔家乡田心村委小里元村灌溉沟渠修建工程</t>
  </si>
  <si>
    <t>崔家乡</t>
  </si>
  <si>
    <t>小里园6队、高田8队</t>
  </si>
  <si>
    <t>三面光沟渠长726m，截面尺寸40×40×70cm， 沟渠边墙为C20砼浇筑，厚15cm，沟渠底厚8cm。</t>
  </si>
  <si>
    <t>兴安县崔家乡高泽村委东山、岩背、江百田村灌溉水渠修复加固</t>
  </si>
  <si>
    <t>崔家</t>
  </si>
  <si>
    <t>高泽</t>
  </si>
  <si>
    <t>东山、岩背、江百田</t>
  </si>
  <si>
    <t>修建水渠砌沟完成三面光2.045km，沟宽0.5m。水泥混凝土构筑</t>
  </si>
  <si>
    <t>湘漓镇义和村委田文村吊吊岩水沟三面光修建工程</t>
  </si>
  <si>
    <t>义和</t>
  </si>
  <si>
    <t>田文村、东桂村</t>
  </si>
  <si>
    <t>三面光沟渠长1017m，截面尺寸80×80×110cm， 沟渠边墙厚15cm，海底厚10cm，混凝土结构。</t>
  </si>
  <si>
    <t>高尚镇济中村委水南村灌溉沟渠三面光修建工程</t>
  </si>
  <si>
    <t>济中</t>
  </si>
  <si>
    <t>水南村、大坪村</t>
  </si>
  <si>
    <t>三面光沟渠422m，截面尺寸80×80×110cm， 沟渠边墙厚15cm，底板厚10cm；新建三面光沟渠660m，截面尺寸40×40×70cm，沟渠边墙厚15cm，底板厚8cm。混凝土结构</t>
  </si>
  <si>
    <t>藤县象棋镇共胜村简头组渠道工程</t>
  </si>
  <si>
    <t>金鸡水利枢纽</t>
  </si>
  <si>
    <t>象棋镇</t>
  </si>
  <si>
    <t>共胜村</t>
  </si>
  <si>
    <t>简头组</t>
  </si>
  <si>
    <t>渠道长130m，宽0.8*0.8m。</t>
  </si>
  <si>
    <t>藤县太平镇永平村库区移民渠道硬化工程</t>
  </si>
  <si>
    <t>黄垌水库</t>
  </si>
  <si>
    <t>太平镇</t>
  </si>
  <si>
    <t>永平村</t>
  </si>
  <si>
    <t>长滩等8个小组</t>
  </si>
  <si>
    <t>渠道硬化8.75km。</t>
  </si>
  <si>
    <t>蒙山镇新联村南亭组水坝灌溉工程</t>
  </si>
  <si>
    <t>新联村</t>
  </si>
  <si>
    <t>南停组</t>
  </si>
  <si>
    <t>拦水坝1座，道路硬化534㎡。</t>
  </si>
  <si>
    <t>西河镇桐油坪村搬迁组、夏朝组、古响组渠道工程</t>
  </si>
  <si>
    <t>桐油坪村</t>
  </si>
  <si>
    <t>搬迁组、夏朝组、古响组</t>
  </si>
  <si>
    <t>修建渠道1445m。</t>
  </si>
  <si>
    <t>西河镇桐油坪村腾罩拦河坝改造项目</t>
  </si>
  <si>
    <t>维修、改造拦水坝1座。</t>
  </si>
  <si>
    <t>岑溪市波塘镇新廉村平博组饮水管路工程</t>
  </si>
  <si>
    <t>都目水库</t>
  </si>
  <si>
    <t>波塘镇</t>
  </si>
  <si>
    <t>新廉村村委会</t>
  </si>
  <si>
    <t>平博组</t>
  </si>
  <si>
    <t>新建饮水管路2450m</t>
  </si>
  <si>
    <t>岑溪市安平镇成美村十一组排水沟工程</t>
  </si>
  <si>
    <t>塘坪水库</t>
  </si>
  <si>
    <t>安平镇</t>
  </si>
  <si>
    <t>成美村</t>
  </si>
  <si>
    <t>十一组</t>
  </si>
  <si>
    <t>建设排水渠300m。</t>
  </si>
  <si>
    <t>银海区福成镇宁海村委平新门前垌排灌渠项目</t>
  </si>
  <si>
    <t>宁海</t>
  </si>
  <si>
    <t>平新</t>
  </si>
  <si>
    <t>新建排灌渠总长115m，C25砼结构，内宽800mm，深度600mm，坡度0.003，沟墙厚度200mm.底厚150mm，100厚级配碎石，过人桥2处。</t>
  </si>
  <si>
    <t>浦北县张黄镇十字村委石颈、李屋塘村水库移民农田水利基础设施项目（续建）</t>
  </si>
  <si>
    <t>张黄镇</t>
  </si>
  <si>
    <t>十字</t>
  </si>
  <si>
    <t>石颈、李屋塘</t>
  </si>
  <si>
    <t>排水、排污工程：1#渠道600*600长265m，2#渠道600*600长230m，3#渠道600*600长330m，4#渠道600*600长390m，5#渠道600*600长720m，总长1935m。</t>
  </si>
  <si>
    <t>浦北县江城街道合群村委大水麓、大禾孔水库移民小型农业水利设施项目</t>
  </si>
  <si>
    <t>合群</t>
  </si>
  <si>
    <t>大禾孔</t>
  </si>
  <si>
    <t>7.其他：新建1#渠道规格600*600（mm)，长430米。
新建2#渠道规格600*600(mm），长670米。
新建3#渠道规格600*600（mm）,长度495米。</t>
  </si>
  <si>
    <t>浦北县江城街道合群村委大田头水库移民小型农业水利设施项目</t>
  </si>
  <si>
    <t>大田头</t>
  </si>
  <si>
    <t>7.其他：新建1#渠道，规格600*600（mm)，长530米；
新建2#渠道规格600*600(mm），长595米。</t>
  </si>
  <si>
    <t>浦北县江城街道长田村委岭头山水库移民小型农业水利设施项目</t>
  </si>
  <si>
    <t>长田</t>
  </si>
  <si>
    <t>岭头山</t>
  </si>
  <si>
    <t>7.其他：新建1#渠道，规格600*600（mm)，长830米</t>
  </si>
  <si>
    <t>浦北县江城街道长田村委珊瑚塘村水库移民小型农业水利设施项目</t>
  </si>
  <si>
    <t>珊瑚塘</t>
  </si>
  <si>
    <t>7.其他：新建1#渠道，规格600*600（mm)，长730米</t>
  </si>
  <si>
    <t>浦北县张黄镇十字村委黄泥田水库移民小型农业水利设施项目</t>
  </si>
  <si>
    <t>黄泥田</t>
  </si>
  <si>
    <t>7.其他：渠道规格600*600（mm)，长370米。
渠道规格800*800(mm），长95米。
渠道规格1000*1000（mm）,长度417米。</t>
  </si>
  <si>
    <t>木梓镇龙塘村8、9队饮水工程</t>
  </si>
  <si>
    <t>龙塘村</t>
  </si>
  <si>
    <t>8、9</t>
  </si>
  <si>
    <t>新建清水池1座（50m3），消毒间1间，埋设de63PE100(1.6Mpa)引水管745m，埋设de75PE100(1.6Mpa)输水管70m，安装de110PE100管（1.0MPa）10m缓释消毒器1套等</t>
  </si>
  <si>
    <t>桥圩镇下李村新村屯三面光水渠工程</t>
  </si>
  <si>
    <t>仙衣滩水电厂</t>
  </si>
  <si>
    <t>桥圩镇</t>
  </si>
  <si>
    <t>下李村</t>
  </si>
  <si>
    <t>改造三面光灌溉渠道总长670米（2条），渠内宽0.4~0.6米，渠内高0.4~0.6米，采用C25砼浇筑边墙和底板。</t>
  </si>
  <si>
    <t>平南县东华镇东平社区高遥屯大塘塘坝加固工程</t>
  </si>
  <si>
    <t>东华镇</t>
  </si>
  <si>
    <t>东平社区</t>
  </si>
  <si>
    <t>高遥屯</t>
  </si>
  <si>
    <t>在塘坝内坡新建砼挡墙，长70米、高3米，挡墙底宽1.5米、面宽1米；新修排水渠道150米，高0.8米，宽0.6米。</t>
  </si>
  <si>
    <t>平南县东华镇东平社区高遥屯过意冲拦水坝加固工程</t>
  </si>
  <si>
    <t>拆除旧坝，新建砼坝，长13米、高2.5米，坝面宽1米；新修排水渠道500米，高0.4米，宽0.4米；坝面渠道清淤150米。</t>
  </si>
  <si>
    <t>平南县东华镇东平社区高遥屯古寿冲山塘塘坝加固维修工程</t>
  </si>
  <si>
    <t>拆除旧石头坝，向前移30米新建砼坝，长30米、高3米，坝面宽2米；新修排水渠道300米，高0.6米，宽0.5米。</t>
  </si>
  <si>
    <t>桂平市木根镇宁垌村19、21队水库移民基础设施项目</t>
  </si>
  <si>
    <t>整治0.6m×0.6m水渠2条，C25素砼现浇，总长合计3000m，其中：19队786m，21队2214m；项目竣工牌1块。</t>
  </si>
  <si>
    <t>桂平市西山镇福山村2队水库移民基础设施项目</t>
  </si>
  <si>
    <t>整治水渠2条，总长2km，其中：1.2m×1.0m水渠1.5km，0.8m×0.8m水渠0.5km。</t>
  </si>
  <si>
    <t>旧村水塘</t>
  </si>
  <si>
    <t>对旧村水塘进行清淤，对下游水道维修加固</t>
  </si>
  <si>
    <t>米步坪电灌站</t>
  </si>
  <si>
    <t>重建米步坪电灌站</t>
  </si>
  <si>
    <t>坝城电灌站</t>
  </si>
  <si>
    <t>重建坝城电灌站</t>
  </si>
  <si>
    <t>贵港市桂平市石龙镇新村中村屯陈村湾水渠建设工程</t>
  </si>
  <si>
    <t>在原有的泥水沟基础上建设800米的三面光水渠，40cmx40cm</t>
  </si>
  <si>
    <t>贵港市桂平市石龙镇新村下村屯独木垌水渠建设工程</t>
  </si>
  <si>
    <t>在现有的路基、水田边上建设水渠1.2公里，规格40X40</t>
  </si>
  <si>
    <t>贵港市桂平市石龙镇新村下村屯独木电灌站建设工程</t>
  </si>
  <si>
    <t>在独流江边建设小型电灌站、抽水容量35千瓦</t>
  </si>
  <si>
    <t>贵港市桂平市社步镇宁江村官江屯小型泵站改造工程</t>
  </si>
  <si>
    <t>宁江村民委员会</t>
  </si>
  <si>
    <t>修建管道
1000米，
新建功率
10kW提水
泵站2座</t>
  </si>
  <si>
    <t>贵港市桂平市社步镇新民村耀村屯新妇塘改造工程</t>
  </si>
  <si>
    <t>加固塘坝
50米，全塘清淤。</t>
  </si>
  <si>
    <t>贵港市桂平市大洋镇大洋村大洋街1.2队大岭冲至奎罗冲水渠三面光改造工程</t>
  </si>
  <si>
    <t>修建断面40×40cm三面光渠道1500米</t>
  </si>
  <si>
    <t>贵港市桂平市大洋镇大洋村大洋街1.2队大岭冲至负排水渠三面光改造工程</t>
  </si>
  <si>
    <t>修建断面40×40cm三面光渠道1000米</t>
  </si>
  <si>
    <t>贵港市桂平市大洋镇大洋村大洋街1.2队大岭冲至旱呆水渠三面光改造工程</t>
  </si>
  <si>
    <t>修建断面40×40cm三面光渠道2000米</t>
  </si>
  <si>
    <t>贵港市桂平市大洋镇大洋村和屋屯木山塘至四连塘支渠三面光改造工程</t>
  </si>
  <si>
    <t>修建断面40×40cm三面光渠道450米</t>
  </si>
  <si>
    <t>贵港市桂平市大洋镇大洋村和屋屯水库道口至流垌支渠三面光改造工程</t>
  </si>
  <si>
    <t>修建断面40×40cm三面光渠道2700米</t>
  </si>
  <si>
    <t>贵港市桂平市大洋镇大洋村和屋屯水库道口至细长冲支渠三面光改造工程</t>
  </si>
  <si>
    <t>修建断面40×40cm三面光渠道1900米</t>
  </si>
  <si>
    <t>贵港市桂平市大洋镇蕉树村白南屯三面光水渠建设工程</t>
  </si>
  <si>
    <t>由蕉树村白南屯间乌至大碑头三面光水渠，长2000米，宽1米，高1.2米.</t>
  </si>
  <si>
    <t>贵港市桂平市大洋镇石步村排洪道电灌</t>
  </si>
  <si>
    <r>
      <rPr>
        <sz val="10"/>
        <color rgb="FF000000"/>
        <rFont val="宋体"/>
        <charset val="134"/>
        <scheme val="minor"/>
      </rPr>
      <t>大洋镇</t>
    </r>
    <r>
      <rPr>
        <sz val="10"/>
        <color rgb="FF000000"/>
        <rFont val="宋体"/>
        <charset val="134"/>
        <scheme val="minor"/>
      </rPr>
      <t xml:space="preserve"> </t>
    </r>
    <r>
      <rPr>
        <sz val="10"/>
        <color rgb="FF000000"/>
        <rFont val="宋体"/>
        <charset val="134"/>
        <scheme val="minor"/>
      </rPr>
      <t>石步村民委员会</t>
    </r>
  </si>
  <si>
    <t>新建功率100kW提水泵站1座，从大洋河供水上大洋水库至石步总灌溉渠道.</t>
  </si>
  <si>
    <t>贵港市桂平市大洋镇石步村长塘屯高标准水利建设项目</t>
  </si>
  <si>
    <t>玉林市玉州区仁东镇木根村、都甘村牛尿圳渠改造工程</t>
  </si>
  <si>
    <t>鲤鱼湾水库</t>
  </si>
  <si>
    <t>仁东镇</t>
  </si>
  <si>
    <t>木根村、都甘村</t>
  </si>
  <si>
    <t>莫一</t>
  </si>
  <si>
    <t>修建断面内空2米×高1.2米三面光渠道2300米</t>
  </si>
  <si>
    <t>陆川县平乐镇桥头村7队山塘改造项目</t>
  </si>
  <si>
    <t>东成水库</t>
  </si>
  <si>
    <t>平乐镇</t>
  </si>
  <si>
    <t>桥头村</t>
  </si>
  <si>
    <t>7队</t>
  </si>
  <si>
    <t>山塘改造</t>
  </si>
  <si>
    <t>陆川县平乐镇桥头村8队山塘改造项目</t>
  </si>
  <si>
    <t>8队</t>
  </si>
  <si>
    <t>陆川县平乐镇桥头村13队灌排渠道</t>
  </si>
  <si>
    <t>13队</t>
  </si>
  <si>
    <t>新建灌排渠道</t>
  </si>
  <si>
    <t>陆川县平乐镇桥头村10队灌排渠道</t>
  </si>
  <si>
    <t>10队</t>
  </si>
  <si>
    <t>陆川县平乐镇桥头村9队灌排渠道</t>
  </si>
  <si>
    <t>陆川县平乐镇桥头村11队灌排渠道</t>
  </si>
  <si>
    <t>11队</t>
  </si>
  <si>
    <t>陆川县平乐镇桥头村5队灌排渠道</t>
  </si>
  <si>
    <t>5队</t>
  </si>
  <si>
    <t>陆川县平乐镇桥头村6队灌排渠道</t>
  </si>
  <si>
    <t>6队</t>
  </si>
  <si>
    <t>陆川县平乐镇桥头村2队灌排渠道</t>
  </si>
  <si>
    <t>2队</t>
  </si>
  <si>
    <t>陆川县平乐镇桥头村3队灌排渠道</t>
  </si>
  <si>
    <t>3队</t>
  </si>
  <si>
    <t>陆川县平乐镇桥头村4队灌排渠道</t>
  </si>
  <si>
    <t>4队</t>
  </si>
  <si>
    <t>陆川县大桥镇陆透村黄瑶队山塘堤坝修复工程项目</t>
  </si>
  <si>
    <t>陆透水库</t>
  </si>
  <si>
    <t>大桥镇</t>
  </si>
  <si>
    <t>陆透村</t>
  </si>
  <si>
    <t>黄瑶队</t>
  </si>
  <si>
    <t>修复堤坝</t>
  </si>
  <si>
    <t>陆川县平乐镇石村六度5队崩塘灌排渠道　</t>
  </si>
  <si>
    <t>石村</t>
  </si>
  <si>
    <t>六度5队</t>
  </si>
  <si>
    <t>维修渠道</t>
  </si>
  <si>
    <t>陆川县平乐镇石村六度4队牛麻田灌排渠道　</t>
  </si>
  <si>
    <t>六度4队</t>
  </si>
  <si>
    <t>陆川县平乐镇石村六度1队甘萝坡灌排渠道　</t>
  </si>
  <si>
    <t>六度1队</t>
  </si>
  <si>
    <t>陆川县平乐镇石村度7队东城水库泄洪灌排渠道　</t>
  </si>
  <si>
    <t>六度7队</t>
  </si>
  <si>
    <t>陆川县平乐镇石村六度1队旧发电站水渠　</t>
  </si>
  <si>
    <t>大里镇高垌村太平田、生桂冲组饮用水项目</t>
  </si>
  <si>
    <t>大容山水库</t>
  </si>
  <si>
    <t>大里镇</t>
  </si>
  <si>
    <t>高垌村</t>
  </si>
  <si>
    <t>太平田、生桂冲组</t>
  </si>
  <si>
    <t>铺设Φ75饮用水管2500m,建不锈钢储水池1座24m³。</t>
  </si>
  <si>
    <t>民乐镇石垌村上岗组饮用水项目</t>
  </si>
  <si>
    <t>龙门水库</t>
  </si>
  <si>
    <t>民乐镇</t>
  </si>
  <si>
    <t>石垌村</t>
  </si>
  <si>
    <t>上岗组</t>
  </si>
  <si>
    <t>铺设Φ75饮用水管5.5km，建不锈钢蓄水池24m³。</t>
  </si>
  <si>
    <t>民乐镇莲塘村车田组饮用水项目</t>
  </si>
  <si>
    <t>莲塘村</t>
  </si>
  <si>
    <t>车田组</t>
  </si>
  <si>
    <t>铺设Φ75饮用水管3.7km，建不锈钢储水池一座24立方，硬化面积380㎡。</t>
  </si>
  <si>
    <t>北流市石窝镇大鹏村堰坝</t>
  </si>
  <si>
    <t>大鹏村</t>
  </si>
  <si>
    <r>
      <rPr>
        <sz val="10"/>
        <color rgb="FF000000"/>
        <rFont val="宋体"/>
        <charset val="134"/>
        <scheme val="minor"/>
      </rPr>
      <t>大同组</t>
    </r>
    <r>
      <rPr>
        <sz val="10"/>
        <color rgb="FF000000"/>
        <rFont val="宋体"/>
        <charset val="134"/>
        <scheme val="minor"/>
      </rPr>
      <t xml:space="preserve">
</t>
    </r>
    <r>
      <rPr>
        <sz val="10"/>
        <color rgb="FF000000"/>
        <rFont val="宋体"/>
        <charset val="134"/>
        <scheme val="minor"/>
      </rPr>
      <t>大冲组</t>
    </r>
    <r>
      <rPr>
        <sz val="10"/>
        <color rgb="FF000000"/>
        <rFont val="宋体"/>
        <charset val="134"/>
        <scheme val="minor"/>
      </rPr>
      <t xml:space="preserve">
</t>
    </r>
    <r>
      <rPr>
        <sz val="10"/>
        <color rgb="FF000000"/>
        <rFont val="宋体"/>
        <charset val="134"/>
        <scheme val="minor"/>
      </rPr>
      <t>大屋组</t>
    </r>
  </si>
  <si>
    <t>新建大同冲堰坝1座，坡坝约长5m
新建众碑堰坝1座，坡坝约长5m
大屋组六眼根塘底坡堰坝1座，坡坝约长5m</t>
  </si>
  <si>
    <t>北流市石窝镇大鹏村三面光水渠</t>
  </si>
  <si>
    <r>
      <rPr>
        <sz val="10"/>
        <color rgb="FF000000"/>
        <rFont val="宋体"/>
        <charset val="134"/>
        <scheme val="minor"/>
      </rPr>
      <t>大屋组</t>
    </r>
    <r>
      <rPr>
        <sz val="10"/>
        <color rgb="FF000000"/>
        <rFont val="宋体"/>
        <charset val="134"/>
        <scheme val="minor"/>
      </rPr>
      <t xml:space="preserve">
</t>
    </r>
    <r>
      <rPr>
        <sz val="10"/>
        <color rgb="FF000000"/>
        <rFont val="宋体"/>
        <charset val="134"/>
        <scheme val="minor"/>
      </rPr>
      <t>大沙组</t>
    </r>
    <r>
      <rPr>
        <sz val="10"/>
        <color rgb="FF000000"/>
        <rFont val="宋体"/>
        <charset val="134"/>
        <scheme val="minor"/>
      </rPr>
      <t xml:space="preserve">
</t>
    </r>
    <r>
      <rPr>
        <sz val="10"/>
        <color rgb="FF000000"/>
        <rFont val="宋体"/>
        <charset val="134"/>
        <scheme val="minor"/>
      </rPr>
      <t>上马组</t>
    </r>
  </si>
  <si>
    <t>新建沙田坡至顾昌松屋边水沟三面光水渠500米
新建鸭龙坡至打角垌水沟三面光水渠700米
新建牛路坡至大沙田水沟三面光水渠1000米
新建塘面尾至顾氏旧屋门口水沟三面光水渠150米
新建大沙碑至落龙水沟三面光水渠1100米
新建塘于冲垌至杀人冲水沟三面光水渠1000米</t>
  </si>
  <si>
    <t>北流市石窝镇上珍村三面光水渠</t>
  </si>
  <si>
    <t>上珍村</t>
  </si>
  <si>
    <r>
      <rPr>
        <sz val="10"/>
        <color rgb="FF000000"/>
        <rFont val="宋体"/>
        <charset val="134"/>
        <scheme val="minor"/>
      </rPr>
      <t>长田组</t>
    </r>
    <r>
      <rPr>
        <sz val="10"/>
        <color rgb="FF000000"/>
        <rFont val="宋体"/>
        <charset val="134"/>
        <scheme val="minor"/>
      </rPr>
      <t xml:space="preserve">
</t>
    </r>
    <r>
      <rPr>
        <sz val="10"/>
        <color rgb="FF000000"/>
        <rFont val="宋体"/>
        <charset val="134"/>
        <scheme val="minor"/>
      </rPr>
      <t>西冲组</t>
    </r>
    <r>
      <rPr>
        <sz val="10"/>
        <color rgb="FF000000"/>
        <rFont val="宋体"/>
        <charset val="134"/>
        <scheme val="minor"/>
      </rPr>
      <t xml:space="preserve">
</t>
    </r>
    <r>
      <rPr>
        <sz val="10"/>
        <color rgb="FF000000"/>
        <rFont val="宋体"/>
        <charset val="134"/>
        <scheme val="minor"/>
      </rPr>
      <t>东广塘组</t>
    </r>
    <r>
      <rPr>
        <sz val="10"/>
        <color rgb="FF000000"/>
        <rFont val="宋体"/>
        <charset val="134"/>
        <scheme val="minor"/>
      </rPr>
      <t xml:space="preserve">
</t>
    </r>
    <r>
      <rPr>
        <sz val="10"/>
        <color rgb="FF000000"/>
        <rFont val="宋体"/>
        <charset val="134"/>
        <scheme val="minor"/>
      </rPr>
      <t>山塘组</t>
    </r>
    <r>
      <rPr>
        <sz val="10"/>
        <color rgb="FF000000"/>
        <rFont val="宋体"/>
        <charset val="134"/>
        <scheme val="minor"/>
      </rPr>
      <t xml:space="preserve">
</t>
    </r>
    <r>
      <rPr>
        <sz val="10"/>
        <color rgb="FF000000"/>
        <rFont val="宋体"/>
        <charset val="134"/>
        <scheme val="minor"/>
      </rPr>
      <t>土坪组</t>
    </r>
    <r>
      <rPr>
        <sz val="10"/>
        <color rgb="FF000000"/>
        <rFont val="宋体"/>
        <charset val="134"/>
        <scheme val="minor"/>
      </rPr>
      <t xml:space="preserve">
</t>
    </r>
    <r>
      <rPr>
        <sz val="10"/>
        <color rgb="FF000000"/>
        <rFont val="宋体"/>
        <charset val="134"/>
        <scheme val="minor"/>
      </rPr>
      <t>双树田组</t>
    </r>
    <r>
      <rPr>
        <sz val="10"/>
        <color rgb="FF000000"/>
        <rFont val="宋体"/>
        <charset val="134"/>
        <scheme val="minor"/>
      </rPr>
      <t xml:space="preserve">
</t>
    </r>
    <r>
      <rPr>
        <sz val="10"/>
        <color rgb="FF000000"/>
        <rFont val="宋体"/>
        <charset val="134"/>
        <scheme val="minor"/>
      </rPr>
      <t>牙子水组</t>
    </r>
  </si>
  <si>
    <t>新建水渠长田组头陂至湾角
新建水渠长田组水陂至黄庆保家
新建水渠西冲组石岗陂至西冲组竹根陂
新建水渠西冲组水口田陂至鸡冠浪
新建水渠西冲组西冲坝至伍美塘
新建水渠东广塘组塘冲口陂至出水口
新建水渠东广塘组水河陂至出水口
新建山塘组坑口至过河田水渠0.3km
新建水渠土坪枕头塘陂至大平咀
新建水渠土坪组新陂至田口
新建水渠土坪大皇山陂至塘边组
新建水渠双树田组枧窝陂至合水
新建水渠双树田山尾陂至何屋
牙子水组贵木平至山屋三面光水渠800米
新建丛坑口至猴子界700米三面光水渠
新建水渠长田组社根陂至二陂
新建塘边组太阳碑至竹子塘水渠
新建大平咀组大坑碑至农田三面光水渠
新建水渠沙塘垌组大陂至长田勾组
新建水渠高佳组沙目墩陂至出水口
新建长冲组雷公塘至高郎垌三面水渠
新建水渠长田组大皇庵陂至山塘</t>
  </si>
  <si>
    <t>北流市西埌镇西岸村三面光水渠</t>
  </si>
  <si>
    <t>西岸村</t>
  </si>
  <si>
    <t>1组、3组、6组、11组、12组、13组、14组</t>
  </si>
  <si>
    <t>修建三面光水渠4千米</t>
  </si>
  <si>
    <t>北流市西埌镇西岸村修建陂坝项目</t>
  </si>
  <si>
    <t>1组、3组、6组</t>
  </si>
  <si>
    <t>重建坝长20米、坝高5米、坝宽2米规格的堰坝4座</t>
  </si>
  <si>
    <t>北流市隆盛镇长信村三面光水渠</t>
  </si>
  <si>
    <t>隆盛镇</t>
  </si>
  <si>
    <t>长信村</t>
  </si>
  <si>
    <r>
      <rPr>
        <sz val="10"/>
        <color rgb="FF000000"/>
        <rFont val="宋体"/>
        <charset val="134"/>
        <scheme val="minor"/>
      </rPr>
      <t>朱屋组</t>
    </r>
    <r>
      <rPr>
        <sz val="10"/>
        <color rgb="FF000000"/>
        <rFont val="宋体"/>
        <charset val="134"/>
        <scheme val="minor"/>
      </rPr>
      <t xml:space="preserve">
</t>
    </r>
    <r>
      <rPr>
        <sz val="10"/>
        <color rgb="FF000000"/>
        <rFont val="宋体"/>
        <charset val="134"/>
        <scheme val="minor"/>
      </rPr>
      <t>长塘组</t>
    </r>
  </si>
  <si>
    <t>朱屋组水渠修复长800米，宽0.6米，高0.8米
长塘组水渠修复长1000米，宽0.6米，高0.8米</t>
  </si>
  <si>
    <t>靖西市渠洋镇古柑村儒傲屯农田水利建设工程</t>
  </si>
  <si>
    <t>古柑村</t>
  </si>
  <si>
    <t>儒傲屯</t>
  </si>
  <si>
    <t>渠道1新建砼渠道长1645m，宽0.8m，高0.8m；渠道2新建砼渠道450m，宽0.6m，高0.6m；渠道3新建浆砌石335m，宽1.2m，高1.2m。项目标志牌1块</t>
  </si>
  <si>
    <t>那坡县百都乡果庇村坡松屯饮水项目</t>
  </si>
  <si>
    <t>那恩水库</t>
  </si>
  <si>
    <t>百都乡</t>
  </si>
  <si>
    <t>果庇村</t>
  </si>
  <si>
    <t>坡松屯</t>
  </si>
  <si>
    <t>新建过滤2座；100m³水池；水管1520m。</t>
  </si>
  <si>
    <t>那坡县百都乡果庇村果庇上屯饮水项目</t>
  </si>
  <si>
    <t>果庇上屯</t>
  </si>
  <si>
    <t>新建过虑1座、100m³水池；水管4860m。</t>
  </si>
  <si>
    <t>那坡县百省乡那龙村各卜屯饮水项目</t>
  </si>
  <si>
    <t>百省乡</t>
  </si>
  <si>
    <t>那龙村</t>
  </si>
  <si>
    <t>各卜屯</t>
  </si>
  <si>
    <t>新建100m³水池。</t>
  </si>
  <si>
    <t>西湾街道石梯村八都自然村渠道三面光修复工程</t>
  </si>
  <si>
    <t>西湾</t>
  </si>
  <si>
    <t>石梯</t>
  </si>
  <si>
    <t>砌筑水渠长500m，宽1.5m，高1.5m。</t>
  </si>
  <si>
    <t>沙田镇狮中村基础设施建设工程</t>
  </si>
  <si>
    <t>狮中</t>
  </si>
  <si>
    <t>新建拦水坝1座、400X600mm排水渠650m。道路硬化长108m，新建DN600钢筋混凝土圆管涵8m，挡土墙长40m，护栏安装40m。</t>
  </si>
  <si>
    <t>黄姚镇崩江村片区水库移民人饮工程</t>
  </si>
  <si>
    <t>周家水库</t>
  </si>
  <si>
    <t>黄姚</t>
  </si>
  <si>
    <t>崩江</t>
  </si>
  <si>
    <r>
      <rPr>
        <sz val="10"/>
        <color rgb="FF000000"/>
        <rFont val="宋体"/>
        <charset val="134"/>
        <scheme val="minor"/>
      </rPr>
      <t>华周一、二、三组</t>
    </r>
    <r>
      <rPr>
        <sz val="10"/>
        <color rgb="FF000000"/>
        <rFont val="宋体"/>
        <charset val="134"/>
        <scheme val="minor"/>
      </rPr>
      <t xml:space="preserve">
</t>
    </r>
    <r>
      <rPr>
        <sz val="10"/>
        <color rgb="FF000000"/>
        <rFont val="宋体"/>
        <charset val="134"/>
        <scheme val="minor"/>
      </rPr>
      <t>表洞一、二、三组</t>
    </r>
  </si>
  <si>
    <t>取水水源处新建快滤池一座，新建泵站和配电房一间，新建道路105m。新增三根供水管道，配水管采用PE，管网布置基本沿山边或原有渠道旁布设。</t>
  </si>
  <si>
    <t>蕉跟山塘</t>
  </si>
  <si>
    <t>马江</t>
  </si>
  <si>
    <t>古袍村</t>
  </si>
  <si>
    <t>大平组</t>
  </si>
  <si>
    <t>新建 砼渠道防渗</t>
  </si>
  <si>
    <t>松柏山塘</t>
  </si>
  <si>
    <t>上下寨屯</t>
  </si>
  <si>
    <t>南蛇陂</t>
  </si>
  <si>
    <t>塘面组</t>
  </si>
  <si>
    <t>新建永久坝</t>
  </si>
  <si>
    <t>圳山水圳</t>
  </si>
  <si>
    <t>湾岛村</t>
  </si>
  <si>
    <t>咸冲组</t>
  </si>
  <si>
    <t>三角圳</t>
  </si>
  <si>
    <t>大石冲圳</t>
  </si>
  <si>
    <t>冲口组</t>
  </si>
  <si>
    <t>水牛冲圳</t>
  </si>
  <si>
    <t>长有水圳</t>
  </si>
  <si>
    <t>礼仪口组</t>
  </si>
  <si>
    <t>独田圳</t>
  </si>
  <si>
    <t>检告组</t>
  </si>
  <si>
    <t>检告圳</t>
  </si>
  <si>
    <t>六拾抽水机站</t>
  </si>
  <si>
    <t>湾岛组</t>
  </si>
  <si>
    <t>重新安装抽水设备</t>
  </si>
  <si>
    <t>大虫冲</t>
  </si>
  <si>
    <t>砂冲村</t>
  </si>
  <si>
    <t>白屋屯</t>
  </si>
  <si>
    <t>黎哈圳</t>
  </si>
  <si>
    <t>白梅村</t>
  </si>
  <si>
    <t>下寨组</t>
  </si>
  <si>
    <t>过路陂头圳</t>
  </si>
  <si>
    <t>爽山圳</t>
  </si>
  <si>
    <t>仰山组</t>
  </si>
  <si>
    <t>河池</t>
  </si>
  <si>
    <t>金城江</t>
  </si>
  <si>
    <t>金城江区拔贡镇拉电村新圩屯基础设施建设工程</t>
  </si>
  <si>
    <t>新圩屯</t>
  </si>
  <si>
    <t>1、新建排水沟1241m，排水沟断面尺寸为30cm×30cm，均采用C25砼现浇结构。</t>
  </si>
  <si>
    <t>金城江区拔贡镇拉电村新村屯基础设施建设工程</t>
  </si>
  <si>
    <t>新村屯</t>
  </si>
  <si>
    <t>1、新建排水沟565m，排水沟断面尺寸为30cm×30cm，均采用C25砼现浇结构。</t>
  </si>
  <si>
    <t>金城江区拔贡镇下桥村上庙屯水利工程</t>
  </si>
  <si>
    <t>拔贡水库</t>
  </si>
  <si>
    <t>下桥村</t>
  </si>
  <si>
    <t>上庙屯</t>
  </si>
  <si>
    <t>1、新建水利沟渠375m，水利沟渠断面尺寸为30cm×30cm，均采用C25砼现浇结构。
2、修复水利沟渠966m，5cm水泥砂浆抹面。</t>
  </si>
  <si>
    <t>金城江区拔贡镇贡维村拉见屯排水沟工程</t>
  </si>
  <si>
    <t>拉见屯</t>
  </si>
  <si>
    <t>排水沟2.052km。</t>
  </si>
  <si>
    <t>金城江区拔贡镇下桥村福腊屯防洪排涝工程</t>
  </si>
  <si>
    <t>福腊屯</t>
  </si>
  <si>
    <t>1、新建防洪排洪渠道577m，3m*2m沟渠使用M10浆砌石挡墙
2、C25钢筋砼农桥1座。</t>
  </si>
  <si>
    <t>金城江区拔贡镇贡维村下维屯排水沟工程</t>
  </si>
  <si>
    <t>下维屯</t>
  </si>
  <si>
    <t>排水沟5.176km。</t>
  </si>
  <si>
    <t>罗城</t>
  </si>
  <si>
    <t>龙岸镇北源村洞南屯洞外田灌溉渠道项目工程</t>
  </si>
  <si>
    <t>新建4条渠道，共长697m；其中1#渠道长362m，2#渠道长80m，3#渠道长147m，4#渠道长108m，尺寸均为40cm×40cm，采用C20混凝土浇筑；新建1-φ0.5m钢筋混凝土圆管涵2道。</t>
  </si>
  <si>
    <t>东门镇大境村香境屯机耕路排水沟及挡土土墙水毁项目工程</t>
  </si>
  <si>
    <t>香境</t>
  </si>
  <si>
    <t>1、现需建设路基挡墙及排水沟，长约300m左右 ，高2.5m，排水沟40*40</t>
  </si>
  <si>
    <t>环江</t>
  </si>
  <si>
    <t>陈双村高龙屯排水沟设施工程</t>
  </si>
  <si>
    <t>下桥水电站</t>
  </si>
  <si>
    <t>思恩</t>
  </si>
  <si>
    <t>陈双</t>
  </si>
  <si>
    <t>高龙</t>
  </si>
  <si>
    <t>1、新建排水沟2925m、旧水沟改造180m</t>
  </si>
  <si>
    <t>天峨</t>
  </si>
  <si>
    <t>天峨县纳直乡那里村龙里供水保障工程</t>
  </si>
  <si>
    <t>龙滩水电站</t>
  </si>
  <si>
    <t>龙里屯</t>
  </si>
  <si>
    <t>简易拦水坝1座；过滤池1座；金属结构设备安装工程，含镀锌钢管9660m；</t>
  </si>
  <si>
    <t>天峨县向阳镇向阳村加朗屯弄劳坡供水保障工程</t>
  </si>
  <si>
    <t>向阳镇</t>
  </si>
  <si>
    <t>向阳村</t>
  </si>
  <si>
    <t>加朗（纳念）</t>
  </si>
  <si>
    <t>新建过滤池1座；新建100m³高位水池1座；引水管安装1916m；配水管安装3114m。</t>
  </si>
  <si>
    <t>天峨县更新乡安亭村巴朝屯水库移民基础设施项目</t>
  </si>
  <si>
    <t>更新乡</t>
  </si>
  <si>
    <t>安亭村</t>
  </si>
  <si>
    <t>巴朝</t>
  </si>
  <si>
    <t>新建1座拦水坝；新建1座过滤池；新建一座300m³高位水池；新建引水管长1640m；新建配水管长1140m；新建太阳能路灯共26个。</t>
  </si>
  <si>
    <t>天峨县纳直乡百河村百河、拉号、甲林、拉收供水保障工程</t>
  </si>
  <si>
    <t>百河村、纳直村</t>
  </si>
  <si>
    <t>百河、拉号、甲林、拉收、</t>
  </si>
  <si>
    <t>①百河：新建过滤池2座，新配备简易消毒设备1套，铺设引水管采用镀锌钢管内衬pe复合管，引水管总长为6000m。
②拉号：新建20m³调压水池1座，新配备简易消毒设备1套，铺设引水管采用镀锌钢管内衬pe复合管，引水管总长为2400m。
③甲林：新建简易拦水坝1座，新建过滤池1座，新建50m³水池1座，新配备简易消毒设备1套；铺设引水管采用镀锌钢管内衬pe复合管，引水管总长为990m。
④拉收：新建50m³水池3座，新配备简易消毒设备3套。
单项工名称如下：
简易拦水坝（1座）。
过滤池（3座）。
50m³高位水池（4座）
20m³高位水池（4座）。
管网土方及附属建筑工程。</t>
  </si>
  <si>
    <t>天峨县三堡乡塘袍村里者屯供水保障工程</t>
  </si>
  <si>
    <t>三堡乡</t>
  </si>
  <si>
    <t>塘袍村</t>
  </si>
  <si>
    <t>里者（里且）</t>
  </si>
  <si>
    <t>新建过滤池1座；新建50m³高位水池1座；新建引水管长1646m。</t>
  </si>
  <si>
    <t>坡结乡纳构村打火屯供水保障工程</t>
  </si>
  <si>
    <t>龙滩库区</t>
  </si>
  <si>
    <t>坡结乡</t>
  </si>
  <si>
    <t>纳构村</t>
  </si>
  <si>
    <t>打火</t>
  </si>
  <si>
    <t>1.新建集水过滤池 1 座；
2.铺设引水管和输水管均采用镀锌钢管内衬 pe
复合管，新铺设引水管（输水管）总长为 4048m。</t>
  </si>
  <si>
    <t>天峨县向阳镇向阳村加朗屯、和平供水保障工程</t>
  </si>
  <si>
    <t>加朗（纳念）、和平</t>
  </si>
  <si>
    <t>建筑工程：新建过滤池1座；新建200m³高位水池1座；
金属设备及安装工程：新建引水管长14028m。</t>
  </si>
  <si>
    <t>下老乡圭里村龙哈水库移民基础设施项目</t>
  </si>
  <si>
    <t>下老乡</t>
  </si>
  <si>
    <t>圭里村</t>
  </si>
  <si>
    <t>龙哈</t>
  </si>
  <si>
    <t>1.新建拦水坝 1 座
2.新建集水过滤池 1 座
3.新增潜水泵 1 套
4.铺设引水管均采用镀锌钢管内衬 pe 复合管，新铺设引水管总长为 441m。</t>
  </si>
  <si>
    <t>向阳镇治安村更州屯供水保障工程</t>
  </si>
  <si>
    <t>治安村</t>
  </si>
  <si>
    <t>更州</t>
  </si>
  <si>
    <t>1.新建引水管长4302m;新建配水管长540m;新建入户管504m。</t>
  </si>
  <si>
    <t>坡结乡纳构村交必屯供水保障工程</t>
  </si>
  <si>
    <t>交必</t>
  </si>
  <si>
    <t>1.新建道路护栏5处共491m。</t>
  </si>
  <si>
    <t>三堡乡三堡村中沙屯供水保障工程</t>
  </si>
  <si>
    <t>三堡村</t>
  </si>
  <si>
    <t>中沙屯</t>
  </si>
  <si>
    <t>1.新建200m³高位水池；
2.新建引水管长1116m、配水管长1302m、新建入户管324m；
3.更换泵房设备，并新增一套户外智能无压一体化泵站；
4.新增变压器一台;
5.新增低压线路320m并沿途布设电杆,直线段电杆间距为50m，转弯处电杆间距20~30m。</t>
  </si>
  <si>
    <t>三堡乡三堡村龙门屯老寨供水保障工程</t>
  </si>
  <si>
    <t>龙门屯</t>
  </si>
  <si>
    <t>1.新建100m³高位水池
2.新建引水管长4800m;新建配水管长1848m。
新建入户管828m。</t>
  </si>
  <si>
    <t>东兰</t>
  </si>
  <si>
    <t>东兰县大同乡信河村提级供水供水工程</t>
  </si>
  <si>
    <t>下二、下一上、下一下、哄上、哄下、圩一二三、纳虽等</t>
  </si>
  <si>
    <t>建筑工程：150m扬程抽水泵1台、120m扬程抽水泵1台、16㎡电线长300m、临时便道200m、300m³水池一座、100m³水池一座；
管道敷设：DN150管长1104m、DN100管长3783m、DN80个长2280m、DN65管长1762m、DN50管长4039m、DN32管长430m、拆除4㎡旧泵房、新建9㎡泵房1座、破除路面宽0.4m深0.5m长163m及恢复、新建9㎡消毒房一间，220V二氧化氯生器消毒机1台、一体化净水器1套，220V电线长1652m；
机电设备及安装工程；
金属结构设备及安装工程；</t>
  </si>
  <si>
    <t>东兰县东兰镇江洞村板爱屯饮水工程</t>
  </si>
  <si>
    <t>东兰镇</t>
  </si>
  <si>
    <t>江洞村</t>
  </si>
  <si>
    <t>板爱</t>
  </si>
  <si>
    <t>(2)排水、排污:新建拦水坝1座；2m³过滤池1座、集水池；DN50镀锌钢管1472m，排污阀3个，排气阀3个，开光阀1个；</t>
  </si>
  <si>
    <t>东兰县隘洞镇纳盘村纳算屯饮水工程</t>
  </si>
  <si>
    <t>纳盘村</t>
  </si>
  <si>
    <t>那算</t>
  </si>
  <si>
    <t>(2)排水、排污:新建100m³蓄水池1座；消毒间1座，消毒设备1套；</t>
  </si>
  <si>
    <t>巴马镇赐福村六怀了饮水工程</t>
  </si>
  <si>
    <t>六怀了</t>
  </si>
  <si>
    <t>150立方水池一个，输水管道300m。</t>
  </si>
  <si>
    <t>巴马镇元吉村那洞盘洞饮水工程</t>
  </si>
  <si>
    <t>元吉</t>
  </si>
  <si>
    <t>那洞、盘洞</t>
  </si>
  <si>
    <t>新建50立方水池一座，DN50热镀锌钢管732m；入户管网DN20热镀锌钢管768m）。</t>
  </si>
  <si>
    <t>巴马镇赐福村江良饮水工程</t>
  </si>
  <si>
    <t>江良</t>
  </si>
  <si>
    <t>1、新建泵房1个。                    2、打井一口（口径200，井深180m）。                                        3、DN50热镀锌钢管：570m，DN32热镀锌钢管：240m，DN25热镀锌钢管338m。</t>
  </si>
  <si>
    <t>巴马县巴马镇赐福村街上屯人饮工程</t>
  </si>
  <si>
    <t>街上</t>
  </si>
  <si>
    <t>水井及泵房1座16㎡；200m³蓄水池1座；供水管网改造提升2.1km；路面破除及恢复420㎡；地下水井及配套设施1项；</t>
  </si>
  <si>
    <t>巴马县凤凰乡凤凰村康呈、康屯农村供水工程</t>
  </si>
  <si>
    <t>康呈、康屯</t>
  </si>
  <si>
    <t>新建DN50供水管道4.724km，DN40配水管道0.67km；镇墩12个，支墩7个，水管跨路11处；</t>
  </si>
  <si>
    <t>巴马县凤凰乡那钱屯农村供水工程</t>
  </si>
  <si>
    <t>那钱</t>
  </si>
  <si>
    <t>新建引水堰坝1座；取水池1座；过滤池1座；DN50供水管道0.8km；</t>
  </si>
  <si>
    <t>巴马县那社乡那勤村那乐、那坟屯农村供水工程</t>
  </si>
  <si>
    <t>所略水库</t>
  </si>
  <si>
    <t>那社</t>
  </si>
  <si>
    <t>那勤</t>
  </si>
  <si>
    <t>那乐、那坟</t>
  </si>
  <si>
    <t>新建50m³蓄水池1座；引水堰坝1座；取水池1座；维修原有过滤池1座；DN150配水管道20m；</t>
  </si>
  <si>
    <t>凤山</t>
  </si>
  <si>
    <t>合运村板福屯人畜饮水工程</t>
  </si>
  <si>
    <t xml:space="preserve">新建:高位水池1座（60m³）;集水过滤池1座;取水堰1座(长4m）;输、配水钢管总长2000m。
</t>
  </si>
  <si>
    <t>合运村弄合屯那盘田水库移民农田防护墙工程</t>
  </si>
  <si>
    <t>5、7</t>
  </si>
  <si>
    <t>新建防护堤2处，总长360m，其中：左岸290m，高1.8m，基础深1m，，顶宽0.7m；右岸70m，高1.8m，基础深1m，，顶宽0.7m。总砌墙工程量1156m³。</t>
  </si>
  <si>
    <t>合运村拉党屯内道路及排水沟修复项目</t>
  </si>
  <si>
    <t>2、3</t>
  </si>
  <si>
    <t>1.修建M7.5浆砌石防护堤工程全长60m；
2.修建屯内排水沟水源出水点浆砌石无盖水池（1座）；
3.修建屯内浆砌石排水沟全长60m。
4.修复屯内道路240m。</t>
  </si>
  <si>
    <t>巴甲村9组板朋屯巴伟至甲罗水库移民农田防护堤项目</t>
  </si>
  <si>
    <t>9组</t>
  </si>
  <si>
    <t>新建护墙200m（左右岸各100m），墙高1.8m，基础深1m，总砌墙工程量765.2m³。</t>
  </si>
  <si>
    <t>巴甲村巴类屯防护堤</t>
  </si>
  <si>
    <t>新建防护堤1处，总长376m，其中：左岸206m，高1.8m，基础深1m；右岸170m，高1.8m，基础深1m。总砌墙工程量946.70m³。</t>
  </si>
  <si>
    <t>都安</t>
  </si>
  <si>
    <t>百旺镇八甫村六卓屯农田排涝工程</t>
  </si>
  <si>
    <t>八甫</t>
  </si>
  <si>
    <t>六卓</t>
  </si>
  <si>
    <t>新建排涝渠道1500米</t>
  </si>
  <si>
    <t>百旺镇六兀至六卓农田排涝工程</t>
  </si>
  <si>
    <t>六兀六卓</t>
  </si>
  <si>
    <t>新建排涝渠道2000m。（图纸预算表是渠道1529m）</t>
  </si>
  <si>
    <t>百旺镇庭律村妙阳至六国屯排涝工程</t>
  </si>
  <si>
    <t>庭律</t>
  </si>
  <si>
    <t>妙阳、六国</t>
  </si>
  <si>
    <t>新建排涝渠道1500m。（图纸预算表是渠道1171m）</t>
  </si>
  <si>
    <t>百旺镇百旺社区上同六屯排涝工程</t>
  </si>
  <si>
    <t>上同六</t>
  </si>
  <si>
    <t>新建排涝渠道2000m。（图纸预算表是渠道964m）</t>
  </si>
  <si>
    <t>北景镇六华村集中供水工程</t>
  </si>
  <si>
    <t>北景</t>
  </si>
  <si>
    <t>六华</t>
  </si>
  <si>
    <t>六华（受益有：六华、丘一、丘二、丘三、丘四等）</t>
  </si>
  <si>
    <t>改、扩建</t>
  </si>
  <si>
    <t>500m³水池(1座)；2m³过滤池(1座)；水源拦水坝（9m）；施工便道（1492m）；消毒设备1套，DN100镀锌钢管2844m，管道闸阀、配件安装等。</t>
  </si>
  <si>
    <t>贡川乡等宦村排涝修复工程</t>
  </si>
  <si>
    <t>弄老、坡比、坡存、坡辽、坡洪、坡眉</t>
  </si>
  <si>
    <t>左排涝渠工程：原有排涝渠清理（长1540m），原有排涝渠加高（长624m），新建排涝渠1.0m*1.0m（长96m）。右排涝渠工程：原有排涝渠清理（长868m），原有排涝渠加高（长106m）。土方开挖2021.1m³，石方开挖0m³，土石方回填1282.5m³，混凝土141.78m³，浆砌石2657.88 m³。</t>
  </si>
  <si>
    <t>百马乡永靖村那龙屯饮水工程</t>
  </si>
  <si>
    <t>百马</t>
  </si>
  <si>
    <t>永靖</t>
  </si>
  <si>
    <t>那龙</t>
  </si>
  <si>
    <t>100m³水池(1座)，2m³过滤池(2座)，施工便道（60m），消毒设备1套，抽水设备1套，D32镀锌钢管3390m，D25镀锌钢管552m，D40镀锌钢管252m，D65镀锌钢管72m，管道闸阀及配件安装等。</t>
  </si>
  <si>
    <t>北景镇板兰村弄林屯饮水工程</t>
  </si>
  <si>
    <t>板兰</t>
  </si>
  <si>
    <t>弄林</t>
  </si>
  <si>
    <t>200m³水池(1座)，2m³过滤池(1座)，施工便道（50m），消毒设备1套，D32镀锌钢管216m，D25镀锌钢管204m，管道配件及闸阀等。</t>
  </si>
  <si>
    <t>乙圩乡巴追村坡乱屯人饮工程</t>
  </si>
  <si>
    <t>乙圩</t>
  </si>
  <si>
    <r>
      <rPr>
        <sz val="10"/>
        <color rgb="FF000000"/>
        <rFont val="宋体"/>
        <charset val="0"/>
        <scheme val="minor"/>
      </rPr>
      <t>巴追</t>
    </r>
    <r>
      <rPr>
        <sz val="10"/>
        <color rgb="FF000000"/>
        <rFont val="宋体"/>
        <charset val="0"/>
        <scheme val="minor"/>
      </rPr>
      <t xml:space="preserve"> </t>
    </r>
  </si>
  <si>
    <t>坡乱</t>
  </si>
  <si>
    <t>改建提升</t>
  </si>
  <si>
    <t>机打井1处包出水满足抽水要求，泵房1座，（注：利用原蓄水池），水管路支墩，抽水泵1套，泵房及配电，供电设施，DN40热镀锌钢管480m，DN32热镀锌钢管510m，闸阀、总水表等。</t>
  </si>
  <si>
    <t>大化镇达悟码头至上乔村屯道路水毁修复工程</t>
  </si>
  <si>
    <t>达悟</t>
  </si>
  <si>
    <t>吾一、吾二、吾三、吾四</t>
  </si>
  <si>
    <t>浆彻片石挡土墙长55米89m³，级配碎石基层（厚10厘米）1641平方米，道路硬化1525平方米（砼C25厚20厘米），混凝土排水沟268米，Φ1-0.5排水涵洞20米两道，防护拦48米等，项目标志牌1块。</t>
  </si>
  <si>
    <t>武宣县桐岭镇龙山村委水库移民人饮工程</t>
  </si>
  <si>
    <t>各村组</t>
  </si>
  <si>
    <t>新建给水管道约18485m，并更换687个智能远传式水表</t>
  </si>
  <si>
    <t>天等县宁干乡宁干村那利屯产业配套灌溉项目</t>
  </si>
  <si>
    <t>宁干村委会</t>
  </si>
  <si>
    <t>那利</t>
  </si>
  <si>
    <t>地表敷设镀锌钢管长500m。</t>
  </si>
  <si>
    <t>天等县把荷乡把兰村巴法屯山塘水坝维修工程</t>
  </si>
  <si>
    <t>若兰水库</t>
  </si>
  <si>
    <t>把荷乡</t>
  </si>
  <si>
    <t>把兰村委会</t>
  </si>
  <si>
    <t>巴法</t>
  </si>
  <si>
    <t>维修山塘水坝长112m</t>
  </si>
  <si>
    <t>天等县把荷乡把兰村通洞屯水库移民人饮工程</t>
  </si>
  <si>
    <t>通洞</t>
  </si>
  <si>
    <t>新建1座泵房、1座100m³水池、打井1座，铺设管网共2215m及闸阀等配套设施。</t>
  </si>
</sst>
</file>

<file path=xl/styles.xml><?xml version="1.0" encoding="utf-8"?>
<styleSheet xmlns="http://schemas.openxmlformats.org/spreadsheetml/2006/main" xmlns:mc="http://schemas.openxmlformats.org/markup-compatibility/2006" xmlns:xr9="http://schemas.microsoft.com/office/spreadsheetml/2016/revision9" mc:Ignorable="xr9">
  <numFmts count="12">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_ "/>
    <numFmt numFmtId="178" formatCode="0;[Red]0"/>
    <numFmt numFmtId="179" formatCode="0.00;[Red]0.00"/>
    <numFmt numFmtId="180" formatCode="0_);[Red]\(0\)"/>
    <numFmt numFmtId="181" formatCode="0_);\(0\)"/>
    <numFmt numFmtId="182" formatCode="0.00_);[Red]\(0.00\)"/>
    <numFmt numFmtId="183" formatCode="0.0000_ "/>
  </numFmts>
  <fonts count="88">
    <font>
      <sz val="11"/>
      <color theme="1"/>
      <name val="宋体"/>
      <charset val="134"/>
      <scheme val="minor"/>
    </font>
    <font>
      <sz val="10"/>
      <name val="宋体"/>
      <charset val="0"/>
    </font>
    <font>
      <sz val="12"/>
      <color rgb="FF000000"/>
      <name val="黑体"/>
      <charset val="134"/>
    </font>
    <font>
      <sz val="22"/>
      <color rgb="FF000000"/>
      <name val="方正小标宋_GBK"/>
      <charset val="134"/>
    </font>
    <font>
      <b/>
      <sz val="10"/>
      <color rgb="FF000000"/>
      <name val="宋体"/>
      <charset val="134"/>
      <scheme val="minor"/>
    </font>
    <font>
      <b/>
      <sz val="10"/>
      <name val="Times New Roman"/>
      <charset val="134"/>
    </font>
    <font>
      <sz val="10"/>
      <color rgb="FF000000"/>
      <name val="宋体"/>
      <charset val="134"/>
      <scheme val="minor"/>
    </font>
    <font>
      <sz val="11"/>
      <color rgb="FF000000"/>
      <name val="宋体"/>
      <charset val="134"/>
      <scheme val="minor"/>
    </font>
    <font>
      <sz val="10"/>
      <color rgb="FF000000"/>
      <name val="宋体"/>
      <charset val="0"/>
      <scheme val="minor"/>
    </font>
    <font>
      <b/>
      <sz val="11"/>
      <color rgb="FF000000"/>
      <name val="宋体"/>
      <charset val="134"/>
      <scheme val="minor"/>
    </font>
    <font>
      <sz val="10"/>
      <name val="宋体"/>
      <charset val="134"/>
      <scheme val="minor"/>
    </font>
    <font>
      <sz val="10"/>
      <name val="宋体"/>
      <charset val="134"/>
    </font>
    <font>
      <b/>
      <sz val="10"/>
      <color rgb="FF000000"/>
      <name val="宋体"/>
      <charset val="0"/>
      <scheme val="minor"/>
    </font>
    <font>
      <sz val="10"/>
      <color rgb="FF00B0F0"/>
      <name val="宋体"/>
      <charset val="0"/>
      <scheme val="minor"/>
    </font>
    <font>
      <sz val="10"/>
      <name val="Times New Roman"/>
      <charset val="134"/>
    </font>
    <font>
      <sz val="10"/>
      <color rgb="FF000000"/>
      <name val="宋体"/>
      <charset val="134"/>
    </font>
    <font>
      <sz val="10"/>
      <color rgb="FF000000"/>
      <name val="仿宋_GB2312"/>
      <charset val="134"/>
    </font>
    <font>
      <sz val="9"/>
      <color rgb="FF000000"/>
      <name val="宋体"/>
      <charset val="134"/>
      <scheme val="minor"/>
    </font>
    <font>
      <sz val="12"/>
      <name val="方正小标宋_GBK"/>
      <charset val="134"/>
    </font>
    <font>
      <sz val="20"/>
      <name val="方正小标宋_GBK"/>
      <charset val="134"/>
    </font>
    <font>
      <sz val="10"/>
      <color rgb="FF000000"/>
      <name val="Times New Roman"/>
      <charset val="134"/>
    </font>
    <font>
      <sz val="10"/>
      <name val="Times New Roman"/>
      <charset val="0"/>
    </font>
    <font>
      <sz val="20"/>
      <name val="方正小标宋_GBK"/>
      <charset val="0"/>
    </font>
    <font>
      <b/>
      <sz val="20"/>
      <name val="方正小标宋_GBK"/>
      <charset val="134"/>
    </font>
    <font>
      <sz val="10"/>
      <color rgb="FF000000"/>
      <name val="Times New Roman"/>
      <charset val="0"/>
    </font>
    <font>
      <b/>
      <sz val="10"/>
      <name val="Times New Roman"/>
      <charset val="0"/>
    </font>
    <font>
      <b/>
      <sz val="10"/>
      <color rgb="FF000000"/>
      <name val="Times New Roman"/>
      <charset val="0"/>
    </font>
    <font>
      <sz val="10"/>
      <color rgb="FF000000"/>
      <name val="宋体"/>
      <charset val="0"/>
    </font>
    <font>
      <sz val="10"/>
      <name val="宋体"/>
      <charset val="0"/>
      <scheme val="minor"/>
    </font>
    <font>
      <b/>
      <sz val="10"/>
      <color rgb="FF000000"/>
      <name val="Times New Roman"/>
      <charset val="134"/>
    </font>
    <font>
      <sz val="11"/>
      <name val="宋体"/>
      <charset val="134"/>
      <scheme val="minor"/>
    </font>
    <font>
      <b/>
      <sz val="10"/>
      <name val="宋体"/>
      <charset val="134"/>
    </font>
    <font>
      <b/>
      <sz val="10"/>
      <name val="宋体"/>
      <charset val="0"/>
    </font>
    <font>
      <sz val="12"/>
      <name val="宋体"/>
      <charset val="134"/>
    </font>
    <font>
      <sz val="10"/>
      <color theme="1"/>
      <name val="宋体"/>
      <charset val="134"/>
    </font>
    <font>
      <sz val="16"/>
      <name val="黑体"/>
      <charset val="134"/>
    </font>
    <font>
      <sz val="11"/>
      <color theme="1"/>
      <name val="黑体"/>
      <charset val="134"/>
    </font>
    <font>
      <b/>
      <sz val="11"/>
      <color theme="1"/>
      <name val="宋体"/>
      <charset val="134"/>
      <scheme val="minor"/>
    </font>
    <font>
      <sz val="16"/>
      <color theme="1"/>
      <name val="黑体"/>
      <charset val="134"/>
    </font>
    <font>
      <sz val="20"/>
      <color theme="1"/>
      <name val="方正小标宋_GBK"/>
      <charset val="134"/>
    </font>
    <font>
      <sz val="11"/>
      <name val="黑体"/>
      <charset val="134"/>
    </font>
    <font>
      <b/>
      <sz val="14"/>
      <color theme="1" tint="0.0499893185216834"/>
      <name val="黑体"/>
      <charset val="134"/>
    </font>
    <font>
      <sz val="14"/>
      <color theme="1" tint="0.0499893185216834"/>
      <name val="黑体"/>
      <charset val="134"/>
    </font>
    <font>
      <sz val="11"/>
      <color theme="1"/>
      <name val="宋体"/>
      <charset val="134"/>
    </font>
    <font>
      <b/>
      <sz val="11"/>
      <color theme="1"/>
      <name val="宋体"/>
      <charset val="134"/>
    </font>
    <font>
      <b/>
      <sz val="11"/>
      <name val="黑体"/>
      <charset val="134"/>
    </font>
    <font>
      <sz val="14"/>
      <color theme="1" tint="0.0499893185216834"/>
      <name val="方正仿宋_GBK"/>
      <charset val="134"/>
    </font>
    <font>
      <sz val="14"/>
      <name val="方正仿宋_GBK"/>
      <charset val="134"/>
    </font>
    <font>
      <sz val="12"/>
      <name val="黑体"/>
      <charset val="134"/>
    </font>
    <font>
      <sz val="12"/>
      <color theme="1" tint="0.0499893185216834"/>
      <name val="宋体"/>
      <charset val="134"/>
    </font>
    <font>
      <sz val="10"/>
      <color theme="1" tint="0.0499893185216834"/>
      <name val="宋体"/>
      <charset val="134"/>
    </font>
    <font>
      <b/>
      <sz val="18"/>
      <color theme="1" tint="0.0499893185216834"/>
      <name val="宋体"/>
      <charset val="134"/>
    </font>
    <font>
      <sz val="14"/>
      <name val="黑体"/>
      <charset val="134"/>
    </font>
    <font>
      <sz val="14"/>
      <color theme="1" tint="0.0499893185216834"/>
      <name val="CESI仿宋-GB2312"/>
      <charset val="134"/>
    </font>
    <font>
      <sz val="14"/>
      <name val="CESI仿宋-GB2312"/>
      <charset val="134"/>
    </font>
    <font>
      <sz val="12"/>
      <color theme="1" tint="0.0499893185216834"/>
      <name val="黑体"/>
      <charset val="134"/>
    </font>
    <font>
      <b/>
      <sz val="12"/>
      <name val="Times New Roman"/>
      <charset val="134"/>
    </font>
    <font>
      <b/>
      <sz val="14"/>
      <color theme="1" tint="0.0499893185216834"/>
      <name val="宋体"/>
      <charset val="134"/>
    </font>
    <font>
      <sz val="12"/>
      <name val="Times New Roman"/>
      <charset val="134"/>
    </font>
    <font>
      <sz val="14"/>
      <color theme="1" tint="0.0499893185216834"/>
      <name val="宋体"/>
      <charset val="134"/>
    </font>
    <font>
      <sz val="12"/>
      <color rgb="FFFF0000"/>
      <name val="Times New Roman"/>
      <charset val="134"/>
    </font>
    <font>
      <sz val="14"/>
      <name val="宋体"/>
      <charset val="134"/>
    </font>
    <font>
      <sz val="12"/>
      <color theme="1" tint="0.0499893185216834"/>
      <name val="方正仿宋_GBK"/>
      <charset val="134"/>
    </font>
    <font>
      <sz val="14"/>
      <color theme="1"/>
      <name val="黑体"/>
      <charset val="134"/>
    </font>
    <font>
      <sz val="14"/>
      <color theme="1"/>
      <name val="方正仿宋_GBK"/>
      <charset val="134"/>
    </font>
    <font>
      <b/>
      <sz val="14"/>
      <name val="方正仿宋_GBK"/>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Arial Unicode MS"/>
      <charset val="0"/>
    </font>
    <font>
      <vertAlign val="superscript"/>
      <sz val="10"/>
      <name val="宋体"/>
      <charset val="134"/>
    </font>
    <font>
      <sz val="10"/>
      <name val="方正仿宋_GBK"/>
      <charset val="0"/>
    </font>
  </fonts>
  <fills count="35">
    <fill>
      <patternFill patternType="none"/>
    </fill>
    <fill>
      <patternFill patternType="gray125"/>
    </fill>
    <fill>
      <patternFill patternType="solid">
        <fgColor rgb="FFFF0000"/>
        <bgColor indexed="64"/>
      </patternFill>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8">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000000"/>
      </left>
      <right/>
      <top/>
      <bottom style="thin">
        <color rgb="FF000000"/>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diagonal/>
    </border>
    <border>
      <left style="thin">
        <color auto="1"/>
      </left>
      <right style="thin">
        <color auto="1"/>
      </right>
      <top/>
      <bottom/>
      <diagonal/>
    </border>
    <border>
      <left style="thin">
        <color auto="1"/>
      </left>
      <right/>
      <top/>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style="thin">
        <color auto="1"/>
      </top>
      <bottom/>
      <diagonal/>
    </border>
    <border>
      <left/>
      <right/>
      <top/>
      <bottom style="thin">
        <color auto="1"/>
      </bottom>
      <diagonal/>
    </border>
    <border>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6"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0" fillId="4" borderId="20" applyNumberFormat="0" applyFont="0" applyAlignment="0" applyProtection="0">
      <alignment vertical="center"/>
    </xf>
    <xf numFmtId="0" fontId="68" fillId="0" borderId="0" applyNumberFormat="0" applyFill="0" applyBorder="0" applyAlignment="0" applyProtection="0">
      <alignment vertical="center"/>
    </xf>
    <xf numFmtId="0" fontId="69" fillId="0" borderId="0" applyNumberFormat="0" applyFill="0" applyBorder="0" applyAlignment="0" applyProtection="0">
      <alignment vertical="center"/>
    </xf>
    <xf numFmtId="0" fontId="70" fillId="0" borderId="0" applyNumberFormat="0" applyFill="0" applyBorder="0" applyAlignment="0" applyProtection="0">
      <alignment vertical="center"/>
    </xf>
    <xf numFmtId="0" fontId="71" fillId="0" borderId="21" applyNumberFormat="0" applyFill="0" applyAlignment="0" applyProtection="0">
      <alignment vertical="center"/>
    </xf>
    <xf numFmtId="0" fontId="72" fillId="0" borderId="21" applyNumberFormat="0" applyFill="0" applyAlignment="0" applyProtection="0">
      <alignment vertical="center"/>
    </xf>
    <xf numFmtId="0" fontId="73" fillId="0" borderId="22" applyNumberFormat="0" applyFill="0" applyAlignment="0" applyProtection="0">
      <alignment vertical="center"/>
    </xf>
    <xf numFmtId="0" fontId="73" fillId="0" borderId="0" applyNumberFormat="0" applyFill="0" applyBorder="0" applyAlignment="0" applyProtection="0">
      <alignment vertical="center"/>
    </xf>
    <xf numFmtId="0" fontId="74" fillId="5" borderId="23" applyNumberFormat="0" applyAlignment="0" applyProtection="0">
      <alignment vertical="center"/>
    </xf>
    <xf numFmtId="0" fontId="75" fillId="6" borderId="24" applyNumberFormat="0" applyAlignment="0" applyProtection="0">
      <alignment vertical="center"/>
    </xf>
    <xf numFmtId="0" fontId="76" fillId="6" borderId="23" applyNumberFormat="0" applyAlignment="0" applyProtection="0">
      <alignment vertical="center"/>
    </xf>
    <xf numFmtId="0" fontId="77" fillId="7" borderId="25" applyNumberFormat="0" applyAlignment="0" applyProtection="0">
      <alignment vertical="center"/>
    </xf>
    <xf numFmtId="0" fontId="78" fillId="0" borderId="26" applyNumberFormat="0" applyFill="0" applyAlignment="0" applyProtection="0">
      <alignment vertical="center"/>
    </xf>
    <xf numFmtId="0" fontId="79" fillId="0" borderId="27" applyNumberFormat="0" applyFill="0" applyAlignment="0" applyProtection="0">
      <alignment vertical="center"/>
    </xf>
    <xf numFmtId="0" fontId="80" fillId="8" borderId="0" applyNumberFormat="0" applyBorder="0" applyAlignment="0" applyProtection="0">
      <alignment vertical="center"/>
    </xf>
    <xf numFmtId="0" fontId="81" fillId="9" borderId="0" applyNumberFormat="0" applyBorder="0" applyAlignment="0" applyProtection="0">
      <alignment vertical="center"/>
    </xf>
    <xf numFmtId="0" fontId="82" fillId="10" borderId="0" applyNumberFormat="0" applyBorder="0" applyAlignment="0" applyProtection="0">
      <alignment vertical="center"/>
    </xf>
    <xf numFmtId="0" fontId="83" fillId="11" borderId="0" applyNumberFormat="0" applyBorder="0" applyAlignment="0" applyProtection="0">
      <alignment vertical="center"/>
    </xf>
    <xf numFmtId="0" fontId="84" fillId="12" borderId="0" applyNumberFormat="0" applyBorder="0" applyAlignment="0" applyProtection="0">
      <alignment vertical="center"/>
    </xf>
    <xf numFmtId="0" fontId="84" fillId="13" borderId="0" applyNumberFormat="0" applyBorder="0" applyAlignment="0" applyProtection="0">
      <alignment vertical="center"/>
    </xf>
    <xf numFmtId="0" fontId="83" fillId="14" borderId="0" applyNumberFormat="0" applyBorder="0" applyAlignment="0" applyProtection="0">
      <alignment vertical="center"/>
    </xf>
    <xf numFmtId="0" fontId="83" fillId="15" borderId="0" applyNumberFormat="0" applyBorder="0" applyAlignment="0" applyProtection="0">
      <alignment vertical="center"/>
    </xf>
    <xf numFmtId="0" fontId="84" fillId="16" borderId="0" applyNumberFormat="0" applyBorder="0" applyAlignment="0" applyProtection="0">
      <alignment vertical="center"/>
    </xf>
    <xf numFmtId="0" fontId="84" fillId="17" borderId="0" applyNumberFormat="0" applyBorder="0" applyAlignment="0" applyProtection="0">
      <alignment vertical="center"/>
    </xf>
    <xf numFmtId="0" fontId="83" fillId="18" borderId="0" applyNumberFormat="0" applyBorder="0" applyAlignment="0" applyProtection="0">
      <alignment vertical="center"/>
    </xf>
    <xf numFmtId="0" fontId="83" fillId="19" borderId="0" applyNumberFormat="0" applyBorder="0" applyAlignment="0" applyProtection="0">
      <alignment vertical="center"/>
    </xf>
    <xf numFmtId="0" fontId="84" fillId="20" borderId="0" applyNumberFormat="0" applyBorder="0" applyAlignment="0" applyProtection="0">
      <alignment vertical="center"/>
    </xf>
    <xf numFmtId="0" fontId="84" fillId="21" borderId="0" applyNumberFormat="0" applyBorder="0" applyAlignment="0" applyProtection="0">
      <alignment vertical="center"/>
    </xf>
    <xf numFmtId="0" fontId="83" fillId="22" borderId="0" applyNumberFormat="0" applyBorder="0" applyAlignment="0" applyProtection="0">
      <alignment vertical="center"/>
    </xf>
    <xf numFmtId="0" fontId="83" fillId="23" borderId="0" applyNumberFormat="0" applyBorder="0" applyAlignment="0" applyProtection="0">
      <alignment vertical="center"/>
    </xf>
    <xf numFmtId="0" fontId="84" fillId="24" borderId="0" applyNumberFormat="0" applyBorder="0" applyAlignment="0" applyProtection="0">
      <alignment vertical="center"/>
    </xf>
    <xf numFmtId="0" fontId="84" fillId="25" borderId="0" applyNumberFormat="0" applyBorder="0" applyAlignment="0" applyProtection="0">
      <alignment vertical="center"/>
    </xf>
    <xf numFmtId="0" fontId="83" fillId="26" borderId="0" applyNumberFormat="0" applyBorder="0" applyAlignment="0" applyProtection="0">
      <alignment vertical="center"/>
    </xf>
    <xf numFmtId="0" fontId="83" fillId="27" borderId="0" applyNumberFormat="0" applyBorder="0" applyAlignment="0" applyProtection="0">
      <alignment vertical="center"/>
    </xf>
    <xf numFmtId="0" fontId="84" fillId="28" borderId="0" applyNumberFormat="0" applyBorder="0" applyAlignment="0" applyProtection="0">
      <alignment vertical="center"/>
    </xf>
    <xf numFmtId="0" fontId="84" fillId="29" borderId="0" applyNumberFormat="0" applyBorder="0" applyAlignment="0" applyProtection="0">
      <alignment vertical="center"/>
    </xf>
    <xf numFmtId="0" fontId="83" fillId="30" borderId="0" applyNumberFormat="0" applyBorder="0" applyAlignment="0" applyProtection="0">
      <alignment vertical="center"/>
    </xf>
    <xf numFmtId="0" fontId="83" fillId="31" borderId="0" applyNumberFormat="0" applyBorder="0" applyAlignment="0" applyProtection="0">
      <alignment vertical="center"/>
    </xf>
    <xf numFmtId="0" fontId="84" fillId="32" borderId="0" applyNumberFormat="0" applyBorder="0" applyAlignment="0" applyProtection="0">
      <alignment vertical="center"/>
    </xf>
    <xf numFmtId="0" fontId="84" fillId="33" borderId="0" applyNumberFormat="0" applyBorder="0" applyAlignment="0" applyProtection="0">
      <alignment vertical="center"/>
    </xf>
    <xf numFmtId="0" fontId="83" fillId="34" borderId="0" applyNumberFormat="0" applyBorder="0" applyAlignment="0" applyProtection="0">
      <alignment vertical="center"/>
    </xf>
    <xf numFmtId="0" fontId="33" fillId="0" borderId="0">
      <alignment vertical="center"/>
    </xf>
    <xf numFmtId="0" fontId="33" fillId="0" borderId="0">
      <alignment vertical="center"/>
    </xf>
    <xf numFmtId="0" fontId="33" fillId="0" borderId="0"/>
  </cellStyleXfs>
  <cellXfs count="434">
    <xf numFmtId="0" fontId="0" fillId="0" borderId="0" xfId="0">
      <alignment vertical="center"/>
    </xf>
    <xf numFmtId="0" fontId="1" fillId="0" borderId="0" xfId="0" applyFont="1" applyFill="1" applyBorder="1" applyAlignment="1">
      <alignment vertical="center" wrapText="1"/>
    </xf>
    <xf numFmtId="0" fontId="2" fillId="0" borderId="0" xfId="0" applyFont="1" applyFill="1" applyAlignment="1">
      <alignment horizontal="left" vertical="center" wrapText="1"/>
    </xf>
    <xf numFmtId="176" fontId="3" fillId="0" borderId="0" xfId="0" applyNumberFormat="1" applyFont="1" applyFill="1" applyAlignment="1">
      <alignment horizontal="center" vertical="center" wrapText="1"/>
    </xf>
    <xf numFmtId="176" fontId="4" fillId="0" borderId="1" xfId="0" applyNumberFormat="1" applyFont="1" applyFill="1" applyBorder="1" applyAlignment="1">
      <alignment horizontal="center" vertical="center" wrapText="1"/>
    </xf>
    <xf numFmtId="177" fontId="4" fillId="0" borderId="1" xfId="0" applyNumberFormat="1" applyFont="1" applyFill="1" applyBorder="1" applyAlignment="1">
      <alignment horizontal="center" vertical="center" wrapText="1"/>
    </xf>
    <xf numFmtId="177" fontId="5" fillId="0" borderId="1" xfId="0" applyNumberFormat="1" applyFont="1" applyFill="1" applyBorder="1" applyAlignment="1">
      <alignment horizontal="center" vertical="center" wrapText="1"/>
    </xf>
    <xf numFmtId="177" fontId="6"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177" fontId="7" fillId="0" borderId="1" xfId="0" applyNumberFormat="1" applyFont="1" applyFill="1" applyBorder="1" applyAlignment="1">
      <alignment horizontal="center" vertical="center" wrapText="1"/>
    </xf>
    <xf numFmtId="176" fontId="6"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177" fontId="9"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177" fontId="6" fillId="0" borderId="1" xfId="0" applyNumberFormat="1" applyFont="1" applyFill="1" applyBorder="1" applyAlignment="1">
      <alignment vertical="center" wrapText="1"/>
    </xf>
    <xf numFmtId="177" fontId="6" fillId="0" borderId="1" xfId="0" applyNumberFormat="1" applyFont="1" applyFill="1" applyBorder="1" applyAlignment="1">
      <alignment horizontal="left" vertical="center" wrapText="1"/>
    </xf>
    <xf numFmtId="177" fontId="6" fillId="0" borderId="1" xfId="0" applyNumberFormat="1" applyFont="1" applyFill="1" applyBorder="1" applyAlignment="1">
      <alignment horizontal="center" vertical="center"/>
    </xf>
    <xf numFmtId="177" fontId="6" fillId="0" borderId="1" xfId="0" applyNumberFormat="1" applyFont="1" applyFill="1" applyBorder="1" applyAlignment="1"/>
    <xf numFmtId="177" fontId="10" fillId="0" borderId="2" xfId="0" applyNumberFormat="1" applyFont="1" applyFill="1" applyBorder="1" applyAlignment="1">
      <alignment horizontal="center" vertical="center" wrapText="1"/>
    </xf>
    <xf numFmtId="177" fontId="10" fillId="0" borderId="3" xfId="0" applyNumberFormat="1" applyFont="1" applyFill="1" applyBorder="1" applyAlignment="1">
      <alignment horizontal="center" vertical="center" wrapText="1"/>
    </xf>
    <xf numFmtId="177" fontId="10" fillId="0" borderId="2" xfId="0" applyNumberFormat="1" applyFont="1" applyFill="1" applyBorder="1" applyAlignment="1">
      <alignment vertical="center" wrapText="1"/>
    </xf>
    <xf numFmtId="177" fontId="11" fillId="0" borderId="2" xfId="0" applyNumberFormat="1" applyFont="1" applyFill="1" applyBorder="1" applyAlignment="1">
      <alignment horizontal="center" vertical="center" wrapText="1"/>
    </xf>
    <xf numFmtId="177" fontId="12" fillId="0" borderId="1" xfId="0" applyNumberFormat="1" applyFont="1" applyFill="1" applyBorder="1" applyAlignment="1">
      <alignment horizontal="center" vertical="center" wrapText="1"/>
    </xf>
    <xf numFmtId="0" fontId="12" fillId="0" borderId="1" xfId="0" applyFont="1" applyFill="1" applyBorder="1" applyAlignment="1">
      <alignment horizontal="center" vertical="center"/>
    </xf>
    <xf numFmtId="0" fontId="12" fillId="0" borderId="1" xfId="0" applyFont="1" applyFill="1" applyBorder="1" applyAlignment="1">
      <alignment horizontal="center" vertical="center" wrapText="1"/>
    </xf>
    <xf numFmtId="0" fontId="8" fillId="0" borderId="1" xfId="0" applyFont="1" applyFill="1" applyBorder="1" applyAlignment="1">
      <alignment horizontal="center" vertical="center"/>
    </xf>
    <xf numFmtId="177" fontId="8" fillId="0" borderId="1" xfId="0" applyNumberFormat="1" applyFont="1" applyFill="1" applyBorder="1" applyAlignment="1">
      <alignment horizontal="center" vertical="center" wrapText="1"/>
    </xf>
    <xf numFmtId="178" fontId="4"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178" fontId="6" fillId="0" borderId="1" xfId="0" applyNumberFormat="1" applyFont="1" applyFill="1" applyBorder="1" applyAlignment="1">
      <alignment horizontal="center" vertical="center" wrapText="1"/>
    </xf>
    <xf numFmtId="178" fontId="7" fillId="0" borderId="1" xfId="0" applyNumberFormat="1" applyFont="1" applyFill="1" applyBorder="1" applyAlignment="1">
      <alignment horizontal="center" vertical="center" wrapText="1"/>
    </xf>
    <xf numFmtId="178" fontId="7" fillId="0" borderId="1" xfId="0" applyNumberFormat="1" applyFont="1" applyFill="1" applyBorder="1" applyAlignment="1">
      <alignment horizontal="center" vertical="center"/>
    </xf>
    <xf numFmtId="179" fontId="6" fillId="0" borderId="1" xfId="0" applyNumberFormat="1" applyFont="1" applyFill="1" applyBorder="1" applyAlignment="1">
      <alignment horizontal="center" vertical="center" wrapText="1"/>
    </xf>
    <xf numFmtId="0" fontId="6" fillId="0" borderId="1" xfId="0" applyFont="1" applyFill="1" applyBorder="1">
      <alignment vertical="center"/>
    </xf>
    <xf numFmtId="178" fontId="8" fillId="0" borderId="1" xfId="0" applyNumberFormat="1" applyFont="1" applyFill="1" applyBorder="1" applyAlignment="1">
      <alignment horizontal="center" vertical="center"/>
    </xf>
    <xf numFmtId="177" fontId="10" fillId="0" borderId="2" xfId="0" applyNumberFormat="1" applyFont="1" applyFill="1" applyBorder="1" applyAlignment="1">
      <alignment horizontal="center" vertical="center"/>
    </xf>
    <xf numFmtId="180" fontId="12" fillId="0" borderId="1" xfId="0" applyNumberFormat="1" applyFont="1" applyFill="1" applyBorder="1" applyAlignment="1">
      <alignment horizontal="center" vertical="center" wrapText="1"/>
    </xf>
    <xf numFmtId="178" fontId="12" fillId="0" borderId="1" xfId="0" applyNumberFormat="1" applyFont="1" applyFill="1" applyBorder="1" applyAlignment="1">
      <alignment horizontal="center" vertical="center" wrapText="1"/>
    </xf>
    <xf numFmtId="178" fontId="8" fillId="0" borderId="1" xfId="0" applyNumberFormat="1" applyFont="1" applyFill="1" applyBorder="1" applyAlignment="1">
      <alignment horizontal="center" vertical="center" wrapText="1"/>
    </xf>
    <xf numFmtId="177" fontId="13" fillId="0" borderId="1" xfId="0" applyNumberFormat="1" applyFont="1" applyFill="1" applyBorder="1" applyAlignment="1">
      <alignment horizontal="center" vertical="center" wrapText="1"/>
    </xf>
    <xf numFmtId="0" fontId="8" fillId="0" borderId="1" xfId="0" applyFont="1" applyFill="1" applyBorder="1" applyAlignment="1">
      <alignment vertical="center" wrapText="1"/>
    </xf>
    <xf numFmtId="0" fontId="8" fillId="0" borderId="1" xfId="0" applyFont="1" applyFill="1" applyBorder="1" applyAlignment="1"/>
    <xf numFmtId="176" fontId="8" fillId="0" borderId="1" xfId="0" applyNumberFormat="1"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0" fontId="8" fillId="0" borderId="1" xfId="0" applyFont="1" applyFill="1" applyBorder="1" applyAlignment="1">
      <alignment horizontal="left" vertical="center" wrapText="1"/>
    </xf>
    <xf numFmtId="177" fontId="8" fillId="0" borderId="1" xfId="0" applyNumberFormat="1" applyFont="1" applyFill="1" applyBorder="1" applyAlignment="1">
      <alignment horizontal="center" vertical="center"/>
    </xf>
    <xf numFmtId="0" fontId="12" fillId="0" borderId="1" xfId="0" applyFont="1" applyFill="1" applyBorder="1" applyAlignment="1">
      <alignment vertical="center" wrapText="1"/>
    </xf>
    <xf numFmtId="0" fontId="6" fillId="0" borderId="1" xfId="0" applyFont="1" applyFill="1" applyBorder="1" applyAlignment="1">
      <alignment horizontal="left" vertical="center" wrapText="1"/>
    </xf>
    <xf numFmtId="176" fontId="6" fillId="0" borderId="1" xfId="0" applyNumberFormat="1" applyFont="1" applyFill="1" applyBorder="1" applyAlignment="1">
      <alignment horizontal="left" vertical="center" wrapText="1"/>
    </xf>
    <xf numFmtId="177" fontId="14" fillId="0" borderId="1" xfId="0" applyNumberFormat="1" applyFont="1" applyFill="1" applyBorder="1" applyAlignment="1">
      <alignment horizontal="center" vertical="center" wrapText="1"/>
    </xf>
    <xf numFmtId="177" fontId="11" fillId="0" borderId="1" xfId="0" applyNumberFormat="1" applyFont="1" applyFill="1" applyBorder="1" applyAlignment="1">
      <alignment horizontal="center" vertical="center" wrapText="1"/>
    </xf>
    <xf numFmtId="0" fontId="6" fillId="0" borderId="2" xfId="0" applyFont="1" applyFill="1" applyBorder="1" applyAlignment="1">
      <alignment horizontal="center" vertical="center" wrapText="1"/>
    </xf>
    <xf numFmtId="0" fontId="14" fillId="0" borderId="1" xfId="0" applyFont="1" applyFill="1" applyBorder="1" applyAlignment="1">
      <alignment horizontal="left" vertical="center" wrapText="1"/>
    </xf>
    <xf numFmtId="177" fontId="15" fillId="0" borderId="1" xfId="0" applyNumberFormat="1" applyFont="1" applyFill="1" applyBorder="1" applyAlignment="1">
      <alignment horizontal="left" vertical="center" wrapText="1"/>
    </xf>
    <xf numFmtId="176" fontId="8" fillId="0" borderId="1" xfId="0" applyNumberFormat="1" applyFont="1" applyFill="1" applyBorder="1" applyAlignment="1">
      <alignment vertical="center" wrapText="1"/>
    </xf>
    <xf numFmtId="177" fontId="8" fillId="0" borderId="1" xfId="0" applyNumberFormat="1" applyFont="1" applyFill="1" applyBorder="1" applyAlignment="1">
      <alignment vertical="center" wrapText="1"/>
    </xf>
    <xf numFmtId="0" fontId="12" fillId="0" borderId="1" xfId="0" applyFont="1" applyFill="1" applyBorder="1" applyAlignment="1">
      <alignment horizontal="left" vertical="center" wrapText="1"/>
    </xf>
    <xf numFmtId="178" fontId="6" fillId="0" borderId="1" xfId="0" applyNumberFormat="1" applyFont="1" applyFill="1" applyBorder="1" applyAlignment="1">
      <alignment horizontal="center" vertical="center"/>
    </xf>
    <xf numFmtId="178" fontId="16" fillId="0" borderId="1" xfId="0" applyNumberFormat="1" applyFont="1" applyFill="1" applyBorder="1" applyAlignment="1">
      <alignment horizontal="center" vertical="center" wrapText="1"/>
    </xf>
    <xf numFmtId="0" fontId="6" fillId="0" borderId="2" xfId="0" applyFont="1" applyFill="1" applyBorder="1" applyAlignment="1">
      <alignment horizontal="left" vertical="center" wrapText="1"/>
    </xf>
    <xf numFmtId="178" fontId="6" fillId="0" borderId="2" xfId="0"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0" fontId="15" fillId="0" borderId="2" xfId="0" applyFont="1" applyFill="1" applyBorder="1" applyAlignment="1">
      <alignment horizontal="left" vertical="center" wrapText="1"/>
    </xf>
    <xf numFmtId="178" fontId="6" fillId="0" borderId="3" xfId="0" applyNumberFormat="1" applyFont="1" applyFill="1" applyBorder="1" applyAlignment="1">
      <alignment horizontal="center" vertical="center" wrapText="1"/>
    </xf>
    <xf numFmtId="177" fontId="17"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xf>
    <xf numFmtId="178" fontId="6" fillId="0" borderId="1" xfId="0" applyNumberFormat="1" applyFont="1" applyFill="1" applyBorder="1" applyAlignment="1">
      <alignment horizontal="left" vertical="center" wrapText="1"/>
    </xf>
    <xf numFmtId="0" fontId="18" fillId="0" borderId="0" xfId="0" applyFont="1" applyFill="1" applyBorder="1" applyAlignment="1">
      <alignment horizontal="left" vertical="center" wrapText="1"/>
    </xf>
    <xf numFmtId="0" fontId="18" fillId="0" borderId="0" xfId="0" applyFont="1" applyFill="1" applyBorder="1" applyAlignment="1">
      <alignment horizontal="center" vertical="center" wrapText="1"/>
    </xf>
    <xf numFmtId="0" fontId="19" fillId="0" borderId="0" xfId="51" applyFont="1" applyFill="1" applyAlignment="1">
      <alignment horizontal="center" vertical="center"/>
    </xf>
    <xf numFmtId="176" fontId="5" fillId="0" borderId="1" xfId="0" applyNumberFormat="1" applyFont="1" applyFill="1" applyBorder="1" applyAlignment="1">
      <alignment horizontal="center" vertical="center" wrapText="1"/>
    </xf>
    <xf numFmtId="177" fontId="20"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21" fillId="0" borderId="1" xfId="0" applyFont="1" applyFill="1" applyBorder="1" applyAlignment="1">
      <alignment horizontal="center" vertical="center" wrapText="1"/>
    </xf>
    <xf numFmtId="177" fontId="15" fillId="0" borderId="1" xfId="0" applyNumberFormat="1" applyFont="1" applyFill="1" applyBorder="1" applyAlignment="1">
      <alignment horizontal="center" vertical="center" wrapText="1"/>
    </xf>
    <xf numFmtId="0" fontId="14" fillId="0" borderId="1" xfId="0" applyFont="1" applyFill="1" applyBorder="1" applyAlignment="1">
      <alignment horizontal="center" vertical="center"/>
    </xf>
    <xf numFmtId="0" fontId="15" fillId="0" borderId="1" xfId="0" applyFont="1" applyFill="1" applyBorder="1" applyAlignment="1">
      <alignment vertical="center" wrapText="1"/>
    </xf>
    <xf numFmtId="0" fontId="11" fillId="0" borderId="1" xfId="0" applyFont="1" applyFill="1" applyBorder="1" applyAlignment="1">
      <alignment horizontal="left" vertical="center" wrapText="1"/>
    </xf>
    <xf numFmtId="177" fontId="14" fillId="0" borderId="1" xfId="0" applyNumberFormat="1" applyFont="1" applyFill="1" applyBorder="1" applyAlignment="1">
      <alignment horizontal="center" vertical="center"/>
    </xf>
    <xf numFmtId="179" fontId="18" fillId="0" borderId="0" xfId="0" applyNumberFormat="1" applyFont="1" applyFill="1" applyBorder="1" applyAlignment="1">
      <alignment horizontal="left" vertical="center" wrapText="1"/>
    </xf>
    <xf numFmtId="177" fontId="18" fillId="0" borderId="0" xfId="0" applyNumberFormat="1" applyFont="1" applyFill="1" applyBorder="1" applyAlignment="1">
      <alignment horizontal="left" vertical="center" wrapText="1"/>
    </xf>
    <xf numFmtId="179" fontId="19" fillId="0" borderId="0" xfId="51" applyNumberFormat="1" applyFont="1" applyFill="1" applyAlignment="1">
      <alignment horizontal="center" vertical="center"/>
    </xf>
    <xf numFmtId="179" fontId="5" fillId="0" borderId="1" xfId="0" applyNumberFormat="1" applyFont="1" applyFill="1" applyBorder="1" applyAlignment="1">
      <alignment horizontal="center" vertical="center" wrapText="1"/>
    </xf>
    <xf numFmtId="179" fontId="14" fillId="0" borderId="1" xfId="0" applyNumberFormat="1" applyFont="1" applyFill="1" applyBorder="1" applyAlignment="1">
      <alignment horizontal="center" vertical="center" wrapText="1"/>
    </xf>
    <xf numFmtId="0" fontId="14" fillId="0" borderId="1" xfId="0" applyFont="1" applyFill="1" applyBorder="1" applyAlignment="1">
      <alignment vertical="center" wrapText="1"/>
    </xf>
    <xf numFmtId="177" fontId="10" fillId="0" borderId="1" xfId="0" applyNumberFormat="1" applyFont="1" applyFill="1" applyBorder="1" applyAlignment="1">
      <alignment horizontal="center" vertical="center" wrapText="1"/>
    </xf>
    <xf numFmtId="0" fontId="19" fillId="0" borderId="0" xfId="0" applyFont="1" applyFill="1" applyBorder="1" applyAlignment="1">
      <alignment horizontal="left" vertical="center" wrapText="1"/>
    </xf>
    <xf numFmtId="0" fontId="22" fillId="0" borderId="0" xfId="0" applyFont="1" applyFill="1" applyBorder="1" applyAlignment="1">
      <alignment horizontal="center" vertical="center" wrapText="1"/>
    </xf>
    <xf numFmtId="0" fontId="23" fillId="0" borderId="0" xfId="51" applyFont="1" applyFill="1" applyAlignment="1">
      <alignment horizontal="center" vertical="center"/>
    </xf>
    <xf numFmtId="177" fontId="21" fillId="0" borderId="4" xfId="0" applyNumberFormat="1" applyFont="1" applyFill="1" applyBorder="1" applyAlignment="1">
      <alignment horizontal="center" vertical="center" wrapText="1"/>
    </xf>
    <xf numFmtId="177" fontId="21" fillId="0" borderId="5" xfId="0" applyNumberFormat="1" applyFont="1" applyFill="1" applyBorder="1" applyAlignment="1">
      <alignment horizontal="center" vertical="center" wrapText="1"/>
    </xf>
    <xf numFmtId="0" fontId="21" fillId="0" borderId="6" xfId="0" applyFont="1" applyFill="1" applyBorder="1" applyAlignment="1">
      <alignment horizontal="center" vertical="center" wrapText="1"/>
    </xf>
    <xf numFmtId="0" fontId="21" fillId="0" borderId="2" xfId="0" applyFont="1" applyFill="1" applyBorder="1" applyAlignment="1">
      <alignment horizontal="center" vertical="center" wrapText="1"/>
    </xf>
    <xf numFmtId="0" fontId="24" fillId="0" borderId="6" xfId="0" applyFont="1" applyFill="1" applyBorder="1" applyAlignment="1">
      <alignment horizontal="center" vertical="center" wrapText="1"/>
    </xf>
    <xf numFmtId="0" fontId="24" fillId="0" borderId="2"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25" fillId="0" borderId="2" xfId="0" applyFont="1" applyFill="1" applyBorder="1" applyAlignment="1">
      <alignment horizontal="center" vertical="center" wrapText="1"/>
    </xf>
    <xf numFmtId="177" fontId="14" fillId="0" borderId="1" xfId="0" applyNumberFormat="1" applyFont="1" applyFill="1" applyBorder="1" applyAlignment="1">
      <alignment horizontal="left" vertical="center" wrapText="1"/>
    </xf>
    <xf numFmtId="0" fontId="20" fillId="0" borderId="6" xfId="0" applyFont="1" applyFill="1" applyBorder="1" applyAlignment="1">
      <alignment horizontal="center" vertical="center"/>
    </xf>
    <xf numFmtId="0" fontId="20" fillId="0" borderId="2" xfId="0" applyFont="1" applyFill="1" applyBorder="1" applyAlignment="1">
      <alignment horizontal="center" vertical="center"/>
    </xf>
    <xf numFmtId="177" fontId="15" fillId="0" borderId="1" xfId="0" applyNumberFormat="1" applyFont="1" applyFill="1" applyBorder="1" applyAlignment="1">
      <alignment vertical="center" wrapText="1"/>
    </xf>
    <xf numFmtId="177" fontId="14" fillId="0" borderId="1" xfId="0" applyNumberFormat="1" applyFont="1" applyFill="1" applyBorder="1" applyAlignment="1"/>
    <xf numFmtId="177" fontId="14" fillId="0" borderId="1" xfId="0" applyNumberFormat="1" applyFont="1" applyFill="1" applyBorder="1" applyAlignment="1">
      <alignment horizontal="center"/>
    </xf>
    <xf numFmtId="177" fontId="11" fillId="0" borderId="1" xfId="0" applyNumberFormat="1" applyFont="1" applyFill="1" applyBorder="1" applyAlignment="1">
      <alignment horizontal="left" vertical="center" wrapText="1"/>
    </xf>
    <xf numFmtId="177" fontId="10" fillId="0" borderId="1" xfId="0" applyNumberFormat="1" applyFont="1" applyFill="1" applyBorder="1" applyAlignment="1">
      <alignment horizontal="left" vertical="center" wrapText="1"/>
    </xf>
    <xf numFmtId="0" fontId="21" fillId="0" borderId="1" xfId="0" applyFont="1" applyFill="1" applyBorder="1" applyAlignment="1">
      <alignment horizontal="center" vertical="center"/>
    </xf>
    <xf numFmtId="0" fontId="15" fillId="0" borderId="1" xfId="0" applyFont="1" applyFill="1" applyBorder="1" applyAlignment="1">
      <alignment horizontal="left" vertical="center" wrapText="1"/>
    </xf>
    <xf numFmtId="0" fontId="11" fillId="0" borderId="1" xfId="0" applyFont="1" applyFill="1" applyBorder="1" applyAlignment="1">
      <alignment vertical="center" wrapText="1"/>
    </xf>
    <xf numFmtId="176" fontId="15" fillId="0" borderId="1" xfId="0" applyNumberFormat="1" applyFont="1" applyFill="1" applyBorder="1" applyAlignment="1">
      <alignment horizontal="left" vertical="center" wrapText="1"/>
    </xf>
    <xf numFmtId="176" fontId="11" fillId="0" borderId="1" xfId="0" applyNumberFormat="1" applyFont="1" applyFill="1" applyBorder="1" applyAlignment="1">
      <alignment vertical="center" wrapText="1"/>
    </xf>
    <xf numFmtId="176" fontId="11" fillId="0" borderId="1" xfId="0" applyNumberFormat="1" applyFont="1" applyFill="1" applyBorder="1" applyAlignment="1">
      <alignment horizontal="center" vertical="center" wrapText="1"/>
    </xf>
    <xf numFmtId="0" fontId="21" fillId="0" borderId="1" xfId="0" applyFont="1" applyFill="1" applyBorder="1" applyAlignment="1"/>
    <xf numFmtId="0" fontId="21" fillId="0" borderId="1" xfId="0" applyFont="1" applyFill="1" applyBorder="1" applyAlignment="1">
      <alignment horizontal="center"/>
    </xf>
    <xf numFmtId="0" fontId="24" fillId="0" borderId="1" xfId="0" applyFont="1" applyFill="1" applyBorder="1" applyAlignment="1">
      <alignment horizontal="center" vertical="center"/>
    </xf>
    <xf numFmtId="0" fontId="24" fillId="0" borderId="1" xfId="0" applyFont="1" applyFill="1" applyBorder="1" applyAlignment="1"/>
    <xf numFmtId="177" fontId="25" fillId="0" borderId="1" xfId="0" applyNumberFormat="1" applyFont="1" applyFill="1" applyBorder="1" applyAlignment="1">
      <alignment horizontal="center" vertical="center" wrapText="1"/>
    </xf>
    <xf numFmtId="177" fontId="26" fillId="0" borderId="1" xfId="0" applyNumberFormat="1" applyFont="1" applyFill="1" applyBorder="1" applyAlignment="1">
      <alignment horizontal="center" vertical="center" wrapText="1"/>
    </xf>
    <xf numFmtId="177" fontId="1" fillId="0" borderId="1" xfId="0" applyNumberFormat="1" applyFont="1" applyFill="1" applyBorder="1" applyAlignment="1">
      <alignment horizontal="center" vertical="center" wrapText="1"/>
    </xf>
    <xf numFmtId="177" fontId="21" fillId="0" borderId="1" xfId="0" applyNumberFormat="1" applyFont="1" applyFill="1" applyBorder="1" applyAlignment="1">
      <alignment horizontal="center" vertical="center" wrapText="1"/>
    </xf>
    <xf numFmtId="177" fontId="24" fillId="0" borderId="1" xfId="0" applyNumberFormat="1" applyFont="1" applyFill="1" applyBorder="1" applyAlignment="1">
      <alignment horizontal="center" vertical="center" wrapText="1"/>
    </xf>
    <xf numFmtId="177" fontId="27"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xf>
    <xf numFmtId="0" fontId="28" fillId="0" borderId="1" xfId="0" applyFont="1" applyFill="1" applyBorder="1" applyAlignment="1">
      <alignment horizontal="center" vertical="center" wrapText="1"/>
    </xf>
    <xf numFmtId="0" fontId="28" fillId="0" borderId="2" xfId="0" applyFont="1" applyFill="1" applyBorder="1" applyAlignment="1">
      <alignment horizontal="center" vertical="center"/>
    </xf>
    <xf numFmtId="177" fontId="28" fillId="0" borderId="2" xfId="0" applyNumberFormat="1" applyFont="1" applyFill="1" applyBorder="1" applyAlignment="1">
      <alignment horizontal="center" vertical="center" wrapText="1"/>
    </xf>
    <xf numFmtId="179" fontId="14" fillId="0" borderId="1" xfId="0" applyNumberFormat="1" applyFont="1" applyFill="1" applyBorder="1" applyAlignment="1">
      <alignment horizontal="center" vertical="center"/>
    </xf>
    <xf numFmtId="177" fontId="10" fillId="0" borderId="1" xfId="0" applyNumberFormat="1" applyFont="1" applyFill="1" applyBorder="1" applyAlignment="1">
      <alignment horizontal="center" vertical="center"/>
    </xf>
    <xf numFmtId="178" fontId="14" fillId="0" borderId="1" xfId="0" applyNumberFormat="1" applyFont="1" applyFill="1" applyBorder="1" applyAlignment="1">
      <alignment horizontal="center" vertical="center" wrapText="1"/>
    </xf>
    <xf numFmtId="179" fontId="20" fillId="0" borderId="1" xfId="0" applyNumberFormat="1" applyFont="1" applyFill="1" applyBorder="1" applyAlignment="1">
      <alignment horizontal="center" vertical="center" wrapText="1"/>
    </xf>
    <xf numFmtId="0" fontId="20" fillId="0" borderId="1" xfId="0" applyFont="1" applyFill="1" applyBorder="1" applyAlignment="1">
      <alignment horizontal="center" vertical="center" wrapText="1"/>
    </xf>
    <xf numFmtId="179" fontId="26" fillId="0" borderId="1" xfId="0" applyNumberFormat="1" applyFont="1" applyFill="1" applyBorder="1" applyAlignment="1">
      <alignment horizontal="center" vertical="center" wrapText="1"/>
    </xf>
    <xf numFmtId="179" fontId="21" fillId="0" borderId="1" xfId="0" applyNumberFormat="1" applyFont="1" applyFill="1" applyBorder="1" applyAlignment="1">
      <alignment horizontal="center" vertical="center" wrapText="1"/>
    </xf>
    <xf numFmtId="177" fontId="28" fillId="0" borderId="1" xfId="0" applyNumberFormat="1" applyFont="1" applyFill="1" applyBorder="1" applyAlignment="1">
      <alignment horizontal="center" vertical="center" wrapText="1"/>
    </xf>
    <xf numFmtId="179" fontId="24" fillId="0" borderId="1" xfId="0" applyNumberFormat="1" applyFont="1" applyFill="1" applyBorder="1" applyAlignment="1">
      <alignment horizontal="center" vertical="center" wrapText="1"/>
    </xf>
    <xf numFmtId="177" fontId="10" fillId="0" borderId="6" xfId="0" applyNumberFormat="1" applyFont="1" applyFill="1" applyBorder="1" applyAlignment="1">
      <alignment horizontal="center" vertical="center" wrapText="1"/>
    </xf>
    <xf numFmtId="176" fontId="11" fillId="0" borderId="1" xfId="0" applyNumberFormat="1" applyFont="1" applyFill="1" applyBorder="1" applyAlignment="1">
      <alignment horizontal="left" vertical="center" wrapText="1"/>
    </xf>
    <xf numFmtId="0" fontId="20" fillId="0" borderId="6" xfId="0" applyFont="1" applyFill="1" applyBorder="1">
      <alignment vertical="center"/>
    </xf>
    <xf numFmtId="0" fontId="21" fillId="0" borderId="0" xfId="0" applyFont="1" applyFill="1" applyBorder="1" applyAlignment="1">
      <alignment vertical="center" wrapText="1"/>
    </xf>
    <xf numFmtId="0" fontId="26" fillId="0" borderId="6" xfId="0" applyFont="1" applyFill="1" applyBorder="1" applyAlignment="1">
      <alignment horizontal="center" vertical="center"/>
    </xf>
    <xf numFmtId="0" fontId="26" fillId="0" borderId="2" xfId="0" applyFont="1" applyFill="1" applyBorder="1" applyAlignment="1">
      <alignment horizontal="center" vertical="center"/>
    </xf>
    <xf numFmtId="177" fontId="28" fillId="0" borderId="6" xfId="0" applyNumberFormat="1" applyFont="1" applyFill="1" applyBorder="1" applyAlignment="1">
      <alignment horizontal="center" vertical="center" wrapText="1"/>
    </xf>
    <xf numFmtId="0" fontId="20" fillId="0" borderId="0" xfId="0" applyFont="1" applyFill="1" applyAlignment="1"/>
    <xf numFmtId="178" fontId="5" fillId="0" borderId="1" xfId="0" applyNumberFormat="1" applyFont="1" applyFill="1" applyBorder="1" applyAlignment="1">
      <alignment horizontal="center" vertical="center" wrapText="1"/>
    </xf>
    <xf numFmtId="0" fontId="20" fillId="0" borderId="1" xfId="0" applyFont="1" applyFill="1" applyBorder="1" applyAlignment="1">
      <alignment horizontal="center" vertical="center"/>
    </xf>
    <xf numFmtId="0" fontId="21" fillId="0" borderId="1" xfId="0" applyFont="1" applyFill="1" applyBorder="1" applyAlignment="1">
      <alignment vertical="center" wrapText="1"/>
    </xf>
    <xf numFmtId="0" fontId="29" fillId="0" borderId="1" xfId="0" applyFont="1" applyFill="1" applyBorder="1" applyAlignment="1">
      <alignment horizontal="center" vertical="center" wrapText="1"/>
    </xf>
    <xf numFmtId="0" fontId="24" fillId="0" borderId="1" xfId="0" applyFont="1" applyFill="1" applyBorder="1" applyAlignment="1">
      <alignment horizontal="center" vertical="center" wrapText="1"/>
    </xf>
    <xf numFmtId="0" fontId="27" fillId="0" borderId="1" xfId="0" applyFont="1" applyFill="1" applyBorder="1" applyAlignment="1">
      <alignment horizontal="center" vertical="center" wrapText="1"/>
    </xf>
    <xf numFmtId="0" fontId="21" fillId="0" borderId="1" xfId="0" applyFont="1" applyFill="1" applyBorder="1" applyAlignment="1">
      <alignment horizontal="left" vertical="center" wrapText="1"/>
    </xf>
    <xf numFmtId="179" fontId="29" fillId="0" borderId="1" xfId="0" applyNumberFormat="1" applyFont="1" applyFill="1" applyBorder="1" applyAlignment="1">
      <alignment horizontal="center" vertical="center" wrapText="1"/>
    </xf>
    <xf numFmtId="0" fontId="20" fillId="0" borderId="1" xfId="0" applyFont="1" applyFill="1" applyBorder="1" applyAlignment="1"/>
    <xf numFmtId="0" fontId="20" fillId="0" borderId="6" xfId="0" applyNumberFormat="1" applyFont="1" applyFill="1" applyBorder="1" applyAlignment="1">
      <alignment horizontal="center" vertical="center"/>
    </xf>
    <xf numFmtId="0" fontId="20" fillId="0" borderId="0" xfId="0" applyFont="1" applyFill="1" applyAlignment="1">
      <alignment horizontal="center" vertical="center"/>
    </xf>
    <xf numFmtId="0" fontId="28" fillId="0" borderId="6" xfId="0" applyFont="1" applyFill="1" applyBorder="1" applyAlignment="1">
      <alignment horizontal="center" vertical="center" wrapText="1"/>
    </xf>
    <xf numFmtId="0" fontId="28" fillId="0" borderId="2"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14" fillId="0" borderId="6" xfId="0" applyFont="1" applyFill="1" applyBorder="1" applyAlignment="1">
      <alignment horizontal="center" vertical="center" wrapText="1"/>
    </xf>
    <xf numFmtId="0" fontId="14" fillId="0" borderId="2" xfId="0" applyFont="1" applyFill="1" applyBorder="1" applyAlignment="1">
      <alignment horizontal="center" vertical="center" wrapText="1"/>
    </xf>
    <xf numFmtId="0" fontId="14" fillId="0" borderId="6" xfId="0" applyNumberFormat="1" applyFont="1" applyFill="1" applyBorder="1" applyAlignment="1">
      <alignment horizontal="center" vertical="center" wrapText="1"/>
    </xf>
    <xf numFmtId="0" fontId="14" fillId="0" borderId="2" xfId="0" applyNumberFormat="1" applyFont="1" applyFill="1" applyBorder="1" applyAlignment="1">
      <alignment horizontal="center" vertical="center" wrapText="1"/>
    </xf>
    <xf numFmtId="176" fontId="14" fillId="0" borderId="1" xfId="0" applyNumberFormat="1" applyFont="1" applyFill="1" applyBorder="1" applyAlignment="1">
      <alignment horizontal="center" vertical="center" wrapText="1"/>
    </xf>
    <xf numFmtId="0" fontId="25" fillId="0" borderId="1" xfId="0" applyFont="1" applyFill="1" applyBorder="1" applyAlignment="1">
      <alignment horizontal="center" vertical="center" wrapText="1"/>
    </xf>
    <xf numFmtId="0" fontId="25" fillId="0" borderId="1" xfId="0" applyFont="1" applyFill="1" applyBorder="1" applyAlignment="1">
      <alignment vertical="center" wrapText="1"/>
    </xf>
    <xf numFmtId="0" fontId="5" fillId="0" borderId="1" xfId="0" applyFont="1" applyFill="1" applyBorder="1" applyAlignment="1">
      <alignment horizontal="center" vertical="center" wrapText="1"/>
    </xf>
    <xf numFmtId="176" fontId="14" fillId="0" borderId="1" xfId="0" applyNumberFormat="1" applyFont="1" applyFill="1" applyBorder="1" applyAlignment="1">
      <alignment horizontal="left" vertical="center" wrapText="1"/>
    </xf>
    <xf numFmtId="0" fontId="1" fillId="0" borderId="1" xfId="0" applyFont="1" applyFill="1" applyBorder="1" applyAlignment="1">
      <alignment horizontal="left" vertical="center" wrapText="1"/>
    </xf>
    <xf numFmtId="0" fontId="25" fillId="0" borderId="1" xfId="0" applyFont="1" applyFill="1" applyBorder="1" applyAlignment="1">
      <alignment horizontal="left" vertical="center" wrapText="1"/>
    </xf>
    <xf numFmtId="0" fontId="1" fillId="0" borderId="1" xfId="0" applyFont="1" applyFill="1" applyBorder="1" applyAlignment="1">
      <alignment vertical="center" wrapText="1"/>
    </xf>
    <xf numFmtId="177" fontId="20" fillId="0" borderId="6" xfId="0" applyNumberFormat="1" applyFont="1" applyFill="1" applyBorder="1" applyAlignment="1">
      <alignment horizontal="center" vertical="center" wrapText="1"/>
    </xf>
    <xf numFmtId="177" fontId="20" fillId="0" borderId="2" xfId="0" applyNumberFormat="1" applyFont="1" applyFill="1" applyBorder="1" applyAlignment="1">
      <alignment horizontal="center" vertical="center" wrapText="1"/>
    </xf>
    <xf numFmtId="0" fontId="26" fillId="0" borderId="6" xfId="0" applyFont="1" applyFill="1" applyBorder="1" applyAlignment="1">
      <alignment horizontal="center" vertical="center" wrapText="1"/>
    </xf>
    <xf numFmtId="0" fontId="26" fillId="0" borderId="2" xfId="0" applyFont="1" applyFill="1" applyBorder="1" applyAlignment="1">
      <alignment horizontal="center" vertical="center" wrapText="1"/>
    </xf>
    <xf numFmtId="49" fontId="14" fillId="0" borderId="1" xfId="0" applyNumberFormat="1" applyFont="1" applyFill="1" applyBorder="1" applyAlignment="1">
      <alignment horizontal="left" vertical="center" wrapText="1"/>
    </xf>
    <xf numFmtId="0" fontId="20" fillId="0" borderId="6" xfId="0" applyNumberFormat="1" applyFont="1" applyFill="1" applyBorder="1" applyAlignment="1">
      <alignment horizontal="center" vertical="center" wrapText="1"/>
    </xf>
    <xf numFmtId="177" fontId="20" fillId="0" borderId="0" xfId="0" applyNumberFormat="1" applyFont="1" applyFill="1" applyBorder="1" applyAlignment="1">
      <alignment horizontal="center" vertical="center" wrapText="1"/>
    </xf>
    <xf numFmtId="177" fontId="29" fillId="0" borderId="6" xfId="0" applyNumberFormat="1" applyFont="1" applyFill="1" applyBorder="1" applyAlignment="1">
      <alignment horizontal="center" vertical="center" wrapText="1"/>
    </xf>
    <xf numFmtId="177" fontId="29" fillId="0" borderId="2" xfId="0" applyNumberFormat="1" applyFont="1" applyFill="1" applyBorder="1" applyAlignment="1">
      <alignment horizontal="center" vertical="center" wrapText="1"/>
    </xf>
    <xf numFmtId="177" fontId="14" fillId="0" borderId="6" xfId="0" applyNumberFormat="1" applyFont="1" applyFill="1" applyBorder="1" applyAlignment="1">
      <alignment horizontal="center" vertical="center" wrapText="1"/>
    </xf>
    <xf numFmtId="177" fontId="14" fillId="0" borderId="2" xfId="0" applyNumberFormat="1" applyFont="1" applyFill="1" applyBorder="1" applyAlignment="1">
      <alignment horizontal="center" vertical="center" wrapText="1"/>
    </xf>
    <xf numFmtId="0" fontId="11" fillId="0" borderId="1" xfId="0" applyFont="1" applyFill="1" applyBorder="1" applyAlignment="1">
      <alignment horizontal="center" vertical="center"/>
    </xf>
    <xf numFmtId="177" fontId="5" fillId="0" borderId="1" xfId="0" applyNumberFormat="1" applyFont="1" applyFill="1" applyBorder="1" applyAlignment="1">
      <alignment horizontal="left" vertical="center" wrapText="1"/>
    </xf>
    <xf numFmtId="177" fontId="5" fillId="0" borderId="6" xfId="0" applyNumberFormat="1" applyFont="1" applyFill="1" applyBorder="1" applyAlignment="1">
      <alignment horizontal="center" vertical="center" wrapText="1"/>
    </xf>
    <xf numFmtId="177" fontId="5" fillId="0" borderId="2" xfId="0" applyNumberFormat="1" applyFont="1" applyFill="1" applyBorder="1" applyAlignment="1">
      <alignment horizontal="center" vertical="center" wrapText="1"/>
    </xf>
    <xf numFmtId="0" fontId="30" fillId="0" borderId="0" xfId="0" applyFont="1" applyFill="1">
      <alignment vertical="center"/>
    </xf>
    <xf numFmtId="176" fontId="31" fillId="0" borderId="1" xfId="0" applyNumberFormat="1" applyFont="1" applyFill="1" applyBorder="1" applyAlignment="1">
      <alignment horizontal="center" vertical="center" wrapText="1"/>
    </xf>
    <xf numFmtId="177" fontId="31" fillId="0" borderId="1" xfId="0" applyNumberFormat="1" applyFont="1" applyFill="1" applyBorder="1" applyAlignment="1">
      <alignment horizontal="center" vertical="center" wrapText="1"/>
    </xf>
    <xf numFmtId="177" fontId="10" fillId="0" borderId="1" xfId="0" applyNumberFormat="1" applyFont="1" applyFill="1" applyBorder="1" applyAlignment="1">
      <alignment vertical="center" wrapText="1"/>
    </xf>
    <xf numFmtId="177" fontId="32" fillId="0" borderId="1" xfId="0" applyNumberFormat="1" applyFont="1" applyFill="1" applyBorder="1" applyAlignment="1">
      <alignment horizontal="center" vertical="center" wrapText="1"/>
    </xf>
    <xf numFmtId="0" fontId="10" fillId="0" borderId="1" xfId="0" applyFont="1" applyFill="1" applyBorder="1" applyAlignment="1">
      <alignment horizontal="center" vertical="center"/>
    </xf>
    <xf numFmtId="0" fontId="10" fillId="0" borderId="1" xfId="0" applyFont="1" applyFill="1" applyBorder="1" applyAlignment="1">
      <alignment horizontal="center" vertical="center" wrapText="1"/>
    </xf>
    <xf numFmtId="0" fontId="30" fillId="0" borderId="1" xfId="0" applyFont="1" applyFill="1" applyBorder="1" applyAlignment="1">
      <alignment horizontal="center" vertical="center" wrapText="1"/>
    </xf>
    <xf numFmtId="179" fontId="31" fillId="0" borderId="1" xfId="0" applyNumberFormat="1" applyFont="1" applyFill="1" applyBorder="1" applyAlignment="1">
      <alignment horizontal="center" vertical="center" wrapText="1"/>
    </xf>
    <xf numFmtId="179" fontId="25" fillId="0" borderId="1" xfId="0" applyNumberFormat="1" applyFont="1" applyFill="1" applyBorder="1" applyAlignment="1">
      <alignment horizontal="center" vertical="center" wrapText="1"/>
    </xf>
    <xf numFmtId="177" fontId="21" fillId="0" borderId="1" xfId="0" applyNumberFormat="1" applyFont="1" applyFill="1" applyBorder="1" applyAlignment="1">
      <alignment horizontal="left" vertical="center" wrapText="1"/>
    </xf>
    <xf numFmtId="176" fontId="10" fillId="0" borderId="1" xfId="0" applyNumberFormat="1" applyFont="1" applyFill="1" applyBorder="1" applyAlignment="1">
      <alignment horizontal="center" vertical="center" wrapText="1"/>
    </xf>
    <xf numFmtId="0" fontId="10" fillId="0" borderId="1" xfId="0" applyFont="1" applyFill="1" applyBorder="1" applyAlignment="1">
      <alignment horizontal="left" vertical="center" wrapText="1"/>
    </xf>
    <xf numFmtId="177" fontId="31" fillId="0" borderId="7" xfId="0" applyNumberFormat="1" applyFont="1" applyFill="1" applyBorder="1" applyAlignment="1">
      <alignment horizontal="center" vertical="center" wrapText="1"/>
    </xf>
    <xf numFmtId="177" fontId="5" fillId="0" borderId="7" xfId="0" applyNumberFormat="1" applyFont="1" applyFill="1" applyBorder="1" applyAlignment="1">
      <alignment horizontal="center" vertical="center" wrapText="1"/>
    </xf>
    <xf numFmtId="0" fontId="1" fillId="0" borderId="2" xfId="0" applyFont="1" applyFill="1" applyBorder="1" applyAlignment="1">
      <alignment horizontal="center" vertical="center" wrapText="1"/>
    </xf>
    <xf numFmtId="177" fontId="11" fillId="0" borderId="6" xfId="0" applyNumberFormat="1" applyFont="1" applyFill="1" applyBorder="1" applyAlignment="1">
      <alignment horizontal="center" vertical="center" wrapText="1"/>
    </xf>
    <xf numFmtId="0" fontId="14" fillId="0" borderId="6" xfId="0" applyFont="1" applyFill="1" applyBorder="1" applyAlignment="1">
      <alignment horizontal="center" vertical="center"/>
    </xf>
    <xf numFmtId="0" fontId="14" fillId="0" borderId="2" xfId="0" applyFont="1" applyFill="1" applyBorder="1" applyAlignment="1">
      <alignment horizontal="center" vertical="center"/>
    </xf>
    <xf numFmtId="0" fontId="25" fillId="0" borderId="6" xfId="0" applyFont="1" applyFill="1" applyBorder="1" applyAlignment="1">
      <alignment horizontal="center" vertical="center"/>
    </xf>
    <xf numFmtId="0" fontId="25" fillId="0" borderId="2" xfId="0" applyFont="1" applyFill="1" applyBorder="1" applyAlignment="1">
      <alignment horizontal="center" vertical="center"/>
    </xf>
    <xf numFmtId="177" fontId="10" fillId="0" borderId="7" xfId="0" applyNumberFormat="1" applyFont="1" applyFill="1" applyBorder="1" applyAlignment="1">
      <alignment horizontal="center" vertical="center" wrapText="1"/>
    </xf>
    <xf numFmtId="177" fontId="30" fillId="0" borderId="1" xfId="0" applyNumberFormat="1" applyFont="1" applyFill="1" applyBorder="1" applyAlignment="1">
      <alignment horizontal="center" vertical="center" wrapText="1"/>
    </xf>
    <xf numFmtId="0" fontId="11" fillId="0" borderId="6" xfId="0" applyFont="1" applyFill="1" applyBorder="1" applyAlignment="1">
      <alignment horizontal="center" vertical="center" wrapText="1"/>
    </xf>
    <xf numFmtId="0" fontId="32" fillId="0" borderId="1" xfId="0" applyFont="1" applyFill="1" applyBorder="1" applyAlignment="1">
      <alignment horizontal="center" vertical="center" wrapText="1"/>
    </xf>
    <xf numFmtId="0" fontId="10" fillId="0" borderId="1" xfId="0" applyFont="1" applyFill="1" applyBorder="1" applyAlignment="1">
      <alignment vertical="center" wrapText="1"/>
    </xf>
    <xf numFmtId="176" fontId="11" fillId="0" borderId="1" xfId="0" applyNumberFormat="1" applyFont="1" applyFill="1" applyBorder="1" applyAlignment="1">
      <alignment horizontal="justify" vertical="center" wrapText="1"/>
    </xf>
    <xf numFmtId="176" fontId="10" fillId="0" borderId="1" xfId="0" applyNumberFormat="1" applyFont="1" applyFill="1" applyBorder="1" applyAlignment="1">
      <alignment horizontal="justify" vertical="center" wrapText="1"/>
    </xf>
    <xf numFmtId="0" fontId="28" fillId="0" borderId="2" xfId="0" applyFont="1" applyFill="1" applyBorder="1" applyAlignment="1">
      <alignment horizontal="left" vertical="center" wrapText="1"/>
    </xf>
    <xf numFmtId="49" fontId="10" fillId="0" borderId="1" xfId="0" applyNumberFormat="1" applyFont="1" applyFill="1" applyBorder="1" applyAlignment="1">
      <alignment horizontal="center" vertical="center" wrapText="1"/>
    </xf>
    <xf numFmtId="180" fontId="14" fillId="0" borderId="1" xfId="0" applyNumberFormat="1" applyFont="1" applyFill="1" applyBorder="1" applyAlignment="1">
      <alignment horizontal="center" vertical="center" wrapText="1"/>
    </xf>
    <xf numFmtId="0" fontId="10" fillId="0" borderId="6" xfId="0" applyFont="1" applyFill="1" applyBorder="1" applyAlignment="1">
      <alignment horizontal="center" vertical="center" wrapText="1"/>
    </xf>
    <xf numFmtId="181" fontId="10" fillId="0" borderId="6" xfId="0" applyNumberFormat="1" applyFont="1" applyFill="1" applyBorder="1" applyAlignment="1">
      <alignment horizontal="center" vertical="center" wrapText="1"/>
    </xf>
    <xf numFmtId="177" fontId="14" fillId="0" borderId="0" xfId="0" applyNumberFormat="1" applyFont="1" applyFill="1" applyBorder="1" applyAlignment="1">
      <alignment horizontal="center" vertical="center" wrapText="1"/>
    </xf>
    <xf numFmtId="0" fontId="10" fillId="0" borderId="2" xfId="0" applyFont="1" applyFill="1" applyBorder="1" applyAlignment="1">
      <alignment horizontal="center" vertical="center" wrapText="1"/>
    </xf>
    <xf numFmtId="0" fontId="11" fillId="0" borderId="1" xfId="0" applyFont="1" applyFill="1" applyBorder="1" applyAlignment="1">
      <alignment horizontal="justify" vertical="center" wrapText="1"/>
    </xf>
    <xf numFmtId="0" fontId="11" fillId="0" borderId="1" xfId="0" applyFont="1" applyFill="1" applyBorder="1" applyAlignment="1">
      <alignment vertical="center"/>
    </xf>
    <xf numFmtId="0" fontId="11" fillId="0" borderId="7" xfId="0" applyFont="1" applyFill="1" applyBorder="1" applyAlignment="1">
      <alignment vertical="center"/>
    </xf>
    <xf numFmtId="0" fontId="0" fillId="0" borderId="0" xfId="0" applyFill="1">
      <alignment vertical="center"/>
    </xf>
    <xf numFmtId="0" fontId="18" fillId="0" borderId="0" xfId="0" applyFont="1" applyFill="1" applyAlignment="1">
      <alignment horizontal="left" vertical="center" wrapText="1"/>
    </xf>
    <xf numFmtId="0" fontId="19" fillId="0" borderId="0" xfId="51" applyFont="1" applyFill="1" applyAlignment="1">
      <alignment horizontal="center" vertical="center" wrapText="1"/>
    </xf>
    <xf numFmtId="0" fontId="21" fillId="0" borderId="8" xfId="0" applyFont="1" applyFill="1" applyBorder="1" applyAlignment="1">
      <alignment horizontal="center" vertical="center" wrapText="1"/>
    </xf>
    <xf numFmtId="177" fontId="21" fillId="0" borderId="9" xfId="0" applyNumberFormat="1" applyFont="1" applyFill="1" applyBorder="1" applyAlignment="1">
      <alignment horizontal="center" vertical="center" wrapText="1"/>
    </xf>
    <xf numFmtId="0" fontId="21" fillId="0" borderId="3" xfId="0" applyFont="1" applyFill="1" applyBorder="1" applyAlignment="1">
      <alignment horizontal="center" vertical="center" wrapText="1"/>
    </xf>
    <xf numFmtId="0" fontId="24" fillId="0" borderId="3"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20" fillId="0" borderId="3" xfId="0" applyFont="1" applyFill="1" applyBorder="1" applyAlignment="1">
      <alignment horizontal="center" vertical="center"/>
    </xf>
    <xf numFmtId="177" fontId="11" fillId="0" borderId="3" xfId="0" applyNumberFormat="1" applyFont="1" applyFill="1" applyBorder="1" applyAlignment="1">
      <alignment horizontal="center" vertical="center" wrapText="1"/>
    </xf>
    <xf numFmtId="0" fontId="20" fillId="0" borderId="2" xfId="0" applyFont="1" applyFill="1" applyBorder="1">
      <alignment vertical="center"/>
    </xf>
    <xf numFmtId="0" fontId="20" fillId="0" borderId="0" xfId="0" applyFont="1" applyFill="1" applyAlignment="1">
      <alignment vertical="center" wrapText="1"/>
    </xf>
    <xf numFmtId="0" fontId="26" fillId="0" borderId="3" xfId="0" applyFont="1" applyFill="1" applyBorder="1" applyAlignment="1">
      <alignment horizontal="center" vertical="center"/>
    </xf>
    <xf numFmtId="0" fontId="11" fillId="0" borderId="2" xfId="0" applyFont="1" applyFill="1" applyBorder="1" applyAlignment="1">
      <alignment horizontal="center" vertical="center" wrapText="1"/>
    </xf>
    <xf numFmtId="0" fontId="26" fillId="0" borderId="2" xfId="0" applyNumberFormat="1" applyFont="1" applyFill="1" applyBorder="1" applyAlignment="1">
      <alignment horizontal="center" vertical="center"/>
    </xf>
    <xf numFmtId="0" fontId="26" fillId="0" borderId="0" xfId="0" applyFont="1" applyFill="1" applyAlignment="1">
      <alignment horizontal="center" vertical="center"/>
    </xf>
    <xf numFmtId="182" fontId="11" fillId="0" borderId="1" xfId="0" applyNumberFormat="1" applyFont="1" applyFill="1" applyBorder="1" applyAlignment="1">
      <alignment horizontal="center" vertical="center" wrapText="1"/>
    </xf>
    <xf numFmtId="179" fontId="20" fillId="0" borderId="1" xfId="0" applyNumberFormat="1" applyFont="1" applyFill="1" applyBorder="1" applyAlignment="1">
      <alignment horizontal="center" vertical="center"/>
    </xf>
    <xf numFmtId="0" fontId="20" fillId="0" borderId="6"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21" fillId="0" borderId="2" xfId="0" applyNumberFormat="1" applyFont="1" applyFill="1" applyBorder="1" applyAlignment="1">
      <alignment horizontal="center" vertical="center" wrapText="1"/>
    </xf>
    <xf numFmtId="0" fontId="21" fillId="0" borderId="0" xfId="0" applyFont="1" applyFill="1" applyBorder="1" applyAlignment="1">
      <alignment horizontal="center" vertical="center" wrapText="1"/>
    </xf>
    <xf numFmtId="0" fontId="20" fillId="0" borderId="2" xfId="0" applyNumberFormat="1" applyFont="1" applyFill="1" applyBorder="1" applyAlignment="1">
      <alignment horizontal="center" vertical="center"/>
    </xf>
    <xf numFmtId="0" fontId="24" fillId="0" borderId="2" xfId="0" applyFont="1" applyFill="1" applyBorder="1" applyAlignment="1">
      <alignment horizontal="center" vertical="center"/>
    </xf>
    <xf numFmtId="0" fontId="10" fillId="0" borderId="2" xfId="0" applyFont="1" applyFill="1" applyBorder="1" applyAlignment="1">
      <alignment horizontal="center" vertical="center"/>
    </xf>
    <xf numFmtId="0" fontId="24" fillId="0" borderId="2" xfId="0" applyNumberFormat="1" applyFont="1" applyFill="1" applyBorder="1" applyAlignment="1">
      <alignment horizontal="center" vertical="center" wrapText="1"/>
    </xf>
    <xf numFmtId="0" fontId="24" fillId="0" borderId="3" xfId="0" applyFont="1" applyFill="1" applyBorder="1" applyAlignment="1">
      <alignment horizontal="center" vertical="center"/>
    </xf>
    <xf numFmtId="179" fontId="21" fillId="0" borderId="1" xfId="0" applyNumberFormat="1" applyFont="1" applyFill="1" applyBorder="1" applyAlignment="1">
      <alignment horizontal="center" vertical="center"/>
    </xf>
    <xf numFmtId="179" fontId="24" fillId="0" borderId="1" xfId="0" applyNumberFormat="1" applyFont="1" applyFill="1" applyBorder="1" applyAlignment="1">
      <alignment horizontal="center" vertical="center"/>
    </xf>
    <xf numFmtId="0" fontId="26" fillId="0" borderId="6" xfId="0" applyNumberFormat="1" applyFont="1" applyFill="1" applyBorder="1" applyAlignment="1">
      <alignment horizontal="center" vertical="center"/>
    </xf>
    <xf numFmtId="0" fontId="21" fillId="0" borderId="6" xfId="0" applyNumberFormat="1" applyFont="1" applyFill="1" applyBorder="1" applyAlignment="1">
      <alignment horizontal="center" vertical="center" wrapText="1"/>
    </xf>
    <xf numFmtId="0" fontId="10" fillId="0" borderId="3" xfId="0" applyFont="1" applyFill="1" applyBorder="1" applyAlignment="1">
      <alignment horizontal="center" vertical="center"/>
    </xf>
    <xf numFmtId="0" fontId="28" fillId="0" borderId="1" xfId="0" applyFont="1" applyFill="1" applyBorder="1" applyAlignment="1">
      <alignment vertical="center" wrapText="1"/>
    </xf>
    <xf numFmtId="176" fontId="14" fillId="0" borderId="2" xfId="0" applyNumberFormat="1" applyFont="1" applyFill="1" applyBorder="1" applyAlignment="1">
      <alignment horizontal="center" vertical="center" wrapText="1"/>
    </xf>
    <xf numFmtId="176" fontId="20" fillId="0" borderId="1" xfId="0" applyNumberFormat="1" applyFont="1" applyFill="1" applyBorder="1" applyAlignment="1">
      <alignment horizontal="center" vertical="center" wrapText="1"/>
    </xf>
    <xf numFmtId="0" fontId="24" fillId="0" borderId="1" xfId="0" applyFont="1" applyFill="1" applyBorder="1" applyAlignment="1">
      <alignment vertical="center" wrapText="1"/>
    </xf>
    <xf numFmtId="0" fontId="28" fillId="0" borderId="3" xfId="0" applyFont="1" applyFill="1" applyBorder="1" applyAlignment="1">
      <alignment horizontal="center" vertical="center" wrapText="1"/>
    </xf>
    <xf numFmtId="176" fontId="14" fillId="0" borderId="3" xfId="0" applyNumberFormat="1" applyFont="1" applyFill="1" applyBorder="1" applyAlignment="1">
      <alignment horizontal="center" vertical="center" wrapText="1"/>
    </xf>
    <xf numFmtId="0" fontId="14" fillId="0" borderId="3" xfId="0" applyNumberFormat="1" applyFont="1" applyFill="1" applyBorder="1" applyAlignment="1">
      <alignment horizontal="center" vertical="center" wrapText="1"/>
    </xf>
    <xf numFmtId="176" fontId="15" fillId="0" borderId="1" xfId="0" applyNumberFormat="1" applyFont="1" applyFill="1" applyBorder="1" applyAlignment="1">
      <alignment horizontal="center" vertical="center" wrapText="1"/>
    </xf>
    <xf numFmtId="0" fontId="15" fillId="0" borderId="1" xfId="0" applyFont="1" applyFill="1" applyBorder="1" applyAlignment="1">
      <alignment horizontal="center" vertical="center"/>
    </xf>
    <xf numFmtId="0" fontId="14" fillId="0" borderId="1" xfId="0" applyFont="1" applyFill="1" applyBorder="1" applyAlignment="1"/>
    <xf numFmtId="0" fontId="24" fillId="0" borderId="6" xfId="0" applyFont="1" applyFill="1" applyBorder="1" applyAlignment="1">
      <alignment horizontal="center" vertical="center"/>
    </xf>
    <xf numFmtId="0" fontId="14" fillId="0" borderId="1" xfId="0" applyFont="1" applyFill="1" applyBorder="1">
      <alignment vertical="center"/>
    </xf>
    <xf numFmtId="0" fontId="20" fillId="0" borderId="1" xfId="0" applyFont="1" applyFill="1" applyBorder="1">
      <alignment vertical="center"/>
    </xf>
    <xf numFmtId="177" fontId="21" fillId="0" borderId="1" xfId="0" applyNumberFormat="1" applyFont="1" applyFill="1" applyBorder="1" applyAlignment="1">
      <alignment horizontal="center" vertical="center"/>
    </xf>
    <xf numFmtId="177" fontId="24" fillId="0" borderId="1" xfId="0" applyNumberFormat="1" applyFont="1" applyFill="1" applyBorder="1" applyAlignment="1">
      <alignment horizontal="center" vertical="center"/>
    </xf>
    <xf numFmtId="0" fontId="24" fillId="0" borderId="6" xfId="0" applyNumberFormat="1" applyFont="1" applyFill="1" applyBorder="1" applyAlignment="1">
      <alignment horizontal="center" vertical="center" wrapText="1"/>
    </xf>
    <xf numFmtId="176" fontId="14" fillId="0" borderId="6" xfId="0" applyNumberFormat="1" applyFont="1" applyFill="1" applyBorder="1" applyAlignment="1">
      <alignment horizontal="center" vertical="center" wrapText="1"/>
    </xf>
    <xf numFmtId="0" fontId="20" fillId="0" borderId="2" xfId="0" applyNumberFormat="1" applyFont="1" applyFill="1" applyBorder="1" applyAlignment="1">
      <alignment horizontal="center" vertical="center" wrapText="1"/>
    </xf>
    <xf numFmtId="177" fontId="20" fillId="0" borderId="3" xfId="0" applyNumberFormat="1" applyFont="1" applyFill="1" applyBorder="1" applyAlignment="1">
      <alignment horizontal="center" vertical="center" wrapText="1"/>
    </xf>
    <xf numFmtId="0" fontId="26" fillId="0" borderId="3" xfId="0" applyFont="1" applyFill="1" applyBorder="1" applyAlignment="1">
      <alignment horizontal="center" vertical="center" wrapText="1"/>
    </xf>
    <xf numFmtId="0" fontId="10" fillId="0" borderId="3" xfId="0" applyFont="1" applyFill="1" applyBorder="1" applyAlignment="1">
      <alignment horizontal="center" vertical="center" wrapText="1"/>
    </xf>
    <xf numFmtId="177" fontId="29" fillId="0" borderId="3" xfId="0" applyNumberFormat="1" applyFont="1" applyFill="1" applyBorder="1" applyAlignment="1">
      <alignment horizontal="center" vertical="center" wrapText="1"/>
    </xf>
    <xf numFmtId="177" fontId="14" fillId="0" borderId="3" xfId="0" applyNumberFormat="1" applyFont="1" applyFill="1" applyBorder="1" applyAlignment="1">
      <alignment horizontal="center" vertical="center" wrapText="1"/>
    </xf>
    <xf numFmtId="0" fontId="20" fillId="0" borderId="1" xfId="0" applyFont="1" applyFill="1" applyBorder="1" applyAlignment="1">
      <alignment horizontal="left" vertical="center" wrapText="1"/>
    </xf>
    <xf numFmtId="49" fontId="11" fillId="0" borderId="1" xfId="0" applyNumberFormat="1" applyFont="1" applyFill="1" applyBorder="1" applyAlignment="1">
      <alignment horizontal="left" vertical="center" wrapText="1"/>
    </xf>
    <xf numFmtId="0" fontId="28" fillId="0" borderId="1" xfId="0" applyFont="1" applyFill="1" applyBorder="1" applyAlignment="1">
      <alignment horizontal="center" vertical="center"/>
    </xf>
    <xf numFmtId="176" fontId="33" fillId="0" borderId="1" xfId="0" applyNumberFormat="1" applyFont="1" applyFill="1" applyBorder="1" applyAlignment="1">
      <alignment horizontal="center" vertical="center" wrapText="1"/>
    </xf>
    <xf numFmtId="177" fontId="5" fillId="0" borderId="3" xfId="0" applyNumberFormat="1" applyFont="1" applyFill="1" applyBorder="1" applyAlignment="1">
      <alignment horizontal="center" vertical="center" wrapText="1"/>
    </xf>
    <xf numFmtId="0" fontId="34" fillId="0" borderId="1" xfId="0" applyFont="1" applyFill="1" applyBorder="1" applyAlignment="1">
      <alignment vertical="center"/>
    </xf>
    <xf numFmtId="0" fontId="34" fillId="0" borderId="8" xfId="0" applyFont="1" applyFill="1" applyBorder="1" applyAlignment="1">
      <alignment vertical="center"/>
    </xf>
    <xf numFmtId="177" fontId="11" fillId="0" borderId="1" xfId="0" applyNumberFormat="1" applyFont="1" applyFill="1" applyBorder="1" applyAlignment="1" applyProtection="1">
      <alignment horizontal="center" vertical="center" wrapText="1"/>
      <protection locked="0"/>
    </xf>
    <xf numFmtId="179" fontId="14" fillId="0" borderId="1" xfId="0" applyNumberFormat="1" applyFont="1" applyFill="1" applyBorder="1" applyAlignment="1" applyProtection="1">
      <alignment horizontal="center" vertical="center" wrapText="1"/>
      <protection locked="0"/>
    </xf>
    <xf numFmtId="0" fontId="11" fillId="0" borderId="1" xfId="0" applyNumberFormat="1" applyFont="1" applyFill="1" applyBorder="1" applyAlignment="1">
      <alignment horizontal="center" vertical="center" wrapText="1"/>
    </xf>
    <xf numFmtId="177" fontId="14" fillId="0" borderId="1" xfId="0" applyNumberFormat="1" applyFont="1" applyFill="1" applyBorder="1" applyAlignment="1" applyProtection="1">
      <alignment horizontal="center" vertical="center" wrapText="1"/>
      <protection locked="0"/>
    </xf>
    <xf numFmtId="0" fontId="11" fillId="0" borderId="0" xfId="0" applyFont="1" applyAlignment="1">
      <alignment vertical="center"/>
    </xf>
    <xf numFmtId="0" fontId="11" fillId="0" borderId="0" xfId="0" applyFont="1" applyAlignment="1">
      <alignment horizontal="center" vertical="center"/>
    </xf>
    <xf numFmtId="0" fontId="11" fillId="0" borderId="0" xfId="0" applyFont="1" applyFill="1" applyAlignment="1">
      <alignment horizontal="center" vertical="center" wrapText="1"/>
    </xf>
    <xf numFmtId="0" fontId="11" fillId="0" borderId="0" xfId="0" applyFont="1" applyAlignment="1">
      <alignment horizontal="center" vertical="center" wrapText="1"/>
    </xf>
    <xf numFmtId="0" fontId="11" fillId="0" borderId="0" xfId="0" applyFont="1" applyAlignment="1">
      <alignment horizontal="justify" vertical="center" wrapText="1"/>
    </xf>
    <xf numFmtId="0" fontId="35" fillId="0" borderId="0" xfId="0" applyFont="1" applyFill="1" applyBorder="1" applyAlignment="1">
      <alignment horizontal="left" vertical="center" wrapText="1"/>
    </xf>
    <xf numFmtId="0" fontId="35" fillId="0" borderId="0" xfId="0" applyFont="1" applyFill="1" applyBorder="1" applyAlignment="1">
      <alignment horizontal="center" vertical="center" wrapText="1"/>
    </xf>
    <xf numFmtId="0" fontId="1" fillId="0" borderId="0" xfId="0" applyFont="1" applyFill="1" applyBorder="1" applyAlignment="1">
      <alignment horizontal="center" vertical="center" wrapText="1"/>
    </xf>
    <xf numFmtId="49" fontId="11" fillId="0" borderId="1" xfId="0" applyNumberFormat="1" applyFont="1" applyFill="1" applyBorder="1" applyAlignment="1">
      <alignment horizontal="center" vertical="center" wrapText="1"/>
    </xf>
    <xf numFmtId="0" fontId="35" fillId="0" borderId="0" xfId="0" applyFont="1" applyFill="1" applyBorder="1" applyAlignment="1">
      <alignment horizontal="justify" vertical="center" wrapText="1"/>
    </xf>
    <xf numFmtId="179" fontId="35" fillId="0" borderId="0" xfId="0" applyNumberFormat="1" applyFont="1" applyFill="1" applyBorder="1" applyAlignment="1">
      <alignment horizontal="center" vertical="center" wrapText="1"/>
    </xf>
    <xf numFmtId="177" fontId="1" fillId="0" borderId="1" xfId="0" applyNumberFormat="1" applyFont="1" applyFill="1" applyBorder="1" applyAlignment="1">
      <alignment horizontal="center" vertical="center"/>
    </xf>
    <xf numFmtId="178" fontId="1" fillId="0" borderId="1" xfId="0" applyNumberFormat="1" applyFont="1" applyFill="1" applyBorder="1" applyAlignment="1">
      <alignment horizontal="center" vertical="center" wrapText="1"/>
    </xf>
    <xf numFmtId="0" fontId="1" fillId="0" borderId="1" xfId="0" applyFont="1" applyFill="1" applyBorder="1" applyAlignment="1">
      <alignment horizontal="justify" vertical="center" wrapText="1"/>
    </xf>
    <xf numFmtId="177" fontId="1" fillId="0" borderId="1" xfId="0" applyNumberFormat="1" applyFont="1" applyFill="1" applyBorder="1" applyAlignment="1">
      <alignment vertical="center" wrapText="1"/>
    </xf>
    <xf numFmtId="179" fontId="1" fillId="0" borderId="1" xfId="0" applyNumberFormat="1" applyFont="1" applyFill="1" applyBorder="1" applyAlignment="1">
      <alignment horizontal="center" vertical="center" wrapText="1"/>
    </xf>
    <xf numFmtId="179" fontId="1" fillId="0" borderId="1" xfId="0" applyNumberFormat="1" applyFont="1" applyFill="1" applyBorder="1" applyAlignment="1">
      <alignment horizontal="center" vertical="center"/>
    </xf>
    <xf numFmtId="0" fontId="0" fillId="0" borderId="0" xfId="0" applyFill="1" applyBorder="1" applyAlignment="1">
      <alignment vertical="center"/>
    </xf>
    <xf numFmtId="0" fontId="36" fillId="0" borderId="0" xfId="0" applyFont="1" applyFill="1" applyBorder="1" applyAlignment="1">
      <alignment vertical="center"/>
    </xf>
    <xf numFmtId="0" fontId="37" fillId="0" borderId="0" xfId="0" applyFont="1" applyFill="1" applyBorder="1" applyAlignment="1">
      <alignment vertical="center"/>
    </xf>
    <xf numFmtId="0" fontId="0" fillId="0" borderId="0" xfId="0" applyFont="1" applyFill="1" applyBorder="1" applyAlignment="1">
      <alignment vertical="center"/>
    </xf>
    <xf numFmtId="0" fontId="38" fillId="0" borderId="0" xfId="0" applyFont="1" applyFill="1" applyBorder="1" applyAlignment="1">
      <alignment horizontal="left" vertical="center"/>
    </xf>
    <xf numFmtId="0" fontId="39" fillId="0" borderId="0" xfId="0" applyFont="1" applyFill="1" applyBorder="1" applyAlignment="1">
      <alignment horizontal="center" vertical="center"/>
    </xf>
    <xf numFmtId="176" fontId="40" fillId="0" borderId="1" xfId="0" applyNumberFormat="1" applyFont="1" applyFill="1" applyBorder="1" applyAlignment="1">
      <alignment horizontal="center" vertical="center" wrapText="1"/>
    </xf>
    <xf numFmtId="176" fontId="40" fillId="0" borderId="10" xfId="0" applyNumberFormat="1" applyFont="1" applyFill="1" applyBorder="1" applyAlignment="1">
      <alignment horizontal="center" vertical="center" wrapText="1"/>
    </xf>
    <xf numFmtId="176" fontId="40" fillId="0" borderId="11" xfId="0" applyNumberFormat="1" applyFont="1" applyFill="1" applyBorder="1" applyAlignment="1">
      <alignment horizontal="center" vertical="center" wrapText="1"/>
    </xf>
    <xf numFmtId="176" fontId="40" fillId="0" borderId="12" xfId="0" applyNumberFormat="1" applyFont="1" applyFill="1" applyBorder="1" applyAlignment="1">
      <alignment horizontal="center" vertical="center" wrapText="1"/>
    </xf>
    <xf numFmtId="176" fontId="40" fillId="0" borderId="13" xfId="0" applyNumberFormat="1" applyFont="1" applyFill="1" applyBorder="1" applyAlignment="1">
      <alignment horizontal="center" vertical="center" wrapText="1"/>
    </xf>
    <xf numFmtId="176" fontId="40" fillId="0" borderId="14" xfId="0" applyNumberFormat="1" applyFont="1" applyFill="1" applyBorder="1" applyAlignment="1">
      <alignment horizontal="center" vertical="center" wrapText="1"/>
    </xf>
    <xf numFmtId="176" fontId="40" fillId="0" borderId="15" xfId="0" applyNumberFormat="1" applyFont="1" applyFill="1" applyBorder="1" applyAlignment="1">
      <alignment horizontal="center" vertical="center" wrapText="1"/>
    </xf>
    <xf numFmtId="176" fontId="40" fillId="0" borderId="16" xfId="0" applyNumberFormat="1" applyFont="1" applyFill="1" applyBorder="1" applyAlignment="1">
      <alignment horizontal="center" vertical="center" wrapText="1"/>
    </xf>
    <xf numFmtId="0" fontId="41" fillId="0" borderId="8" xfId="50" applyNumberFormat="1" applyFont="1" applyFill="1" applyBorder="1" applyAlignment="1">
      <alignment horizontal="center" vertical="center" wrapText="1"/>
    </xf>
    <xf numFmtId="0" fontId="41" fillId="0" borderId="7" xfId="50" applyNumberFormat="1" applyFont="1" applyFill="1" applyBorder="1" applyAlignment="1">
      <alignment horizontal="center" vertical="center" wrapText="1"/>
    </xf>
    <xf numFmtId="0" fontId="42" fillId="0" borderId="1" xfId="51" applyFont="1" applyFill="1" applyBorder="1" applyAlignment="1">
      <alignment horizontal="center" vertical="center"/>
    </xf>
    <xf numFmtId="0" fontId="40" fillId="0" borderId="1" xfId="0" applyNumberFormat="1" applyFont="1" applyFill="1" applyBorder="1" applyAlignment="1">
      <alignment horizontal="center" vertical="center"/>
    </xf>
    <xf numFmtId="0" fontId="40" fillId="0" borderId="8" xfId="0" applyNumberFormat="1" applyFont="1" applyFill="1" applyBorder="1" applyAlignment="1">
      <alignment horizontal="center" vertical="center"/>
    </xf>
    <xf numFmtId="0" fontId="42" fillId="0" borderId="8" xfId="51" applyNumberFormat="1" applyFont="1" applyFill="1" applyBorder="1" applyAlignment="1">
      <alignment horizontal="center" vertical="center" wrapText="1"/>
    </xf>
    <xf numFmtId="0" fontId="42" fillId="0" borderId="7" xfId="51" applyNumberFormat="1" applyFont="1" applyFill="1" applyBorder="1" applyAlignment="1">
      <alignment horizontal="center" vertical="center" wrapText="1"/>
    </xf>
    <xf numFmtId="0" fontId="43" fillId="0" borderId="1" xfId="0" applyFont="1" applyFill="1" applyBorder="1" applyAlignment="1">
      <alignment horizontal="center" vertical="center"/>
    </xf>
    <xf numFmtId="0" fontId="43" fillId="0" borderId="8" xfId="0" applyFont="1" applyFill="1" applyBorder="1" applyAlignment="1">
      <alignment horizontal="center" vertical="center"/>
    </xf>
    <xf numFmtId="0" fontId="42" fillId="0" borderId="1" xfId="50" applyNumberFormat="1" applyFont="1" applyFill="1" applyBorder="1" applyAlignment="1">
      <alignment horizontal="center" vertical="center" wrapText="1"/>
    </xf>
    <xf numFmtId="0" fontId="42" fillId="0" borderId="1" xfId="51" applyNumberFormat="1" applyFont="1" applyFill="1" applyBorder="1" applyAlignment="1">
      <alignment horizontal="center" vertical="center" wrapText="1"/>
    </xf>
    <xf numFmtId="0" fontId="41" fillId="0" borderId="1" xfId="50" applyNumberFormat="1" applyFont="1" applyFill="1" applyBorder="1" applyAlignment="1">
      <alignment horizontal="center" vertical="center"/>
    </xf>
    <xf numFmtId="0" fontId="44" fillId="0" borderId="1" xfId="0" applyFont="1" applyFill="1" applyBorder="1" applyAlignment="1">
      <alignment horizontal="center" vertical="center"/>
    </xf>
    <xf numFmtId="0" fontId="44" fillId="0" borderId="8" xfId="0" applyFont="1" applyFill="1" applyBorder="1" applyAlignment="1">
      <alignment horizontal="center" vertical="center"/>
    </xf>
    <xf numFmtId="0" fontId="45" fillId="0" borderId="1" xfId="0" applyNumberFormat="1" applyFont="1" applyFill="1" applyBorder="1" applyAlignment="1">
      <alignment horizontal="center" vertical="center"/>
    </xf>
    <xf numFmtId="0" fontId="46" fillId="0" borderId="1" xfId="50" applyNumberFormat="1" applyFont="1" applyFill="1" applyBorder="1" applyAlignment="1">
      <alignment horizontal="center" vertical="center"/>
    </xf>
    <xf numFmtId="0" fontId="47" fillId="0" borderId="1" xfId="0" applyFont="1" applyFill="1" applyBorder="1" applyAlignment="1">
      <alignment horizontal="center" vertical="center"/>
    </xf>
    <xf numFmtId="0" fontId="47" fillId="0" borderId="1" xfId="0" applyFont="1" applyFill="1" applyBorder="1" applyAlignment="1">
      <alignment horizontal="center" vertical="center" wrapText="1"/>
    </xf>
    <xf numFmtId="176" fontId="48" fillId="0" borderId="0" xfId="0" applyNumberFormat="1" applyFont="1" applyFill="1" applyBorder="1" applyAlignment="1">
      <alignment horizontal="right" vertical="center"/>
    </xf>
    <xf numFmtId="176" fontId="40" fillId="0" borderId="17" xfId="0" applyNumberFormat="1" applyFont="1" applyFill="1" applyBorder="1" applyAlignment="1">
      <alignment horizontal="center" vertical="center" wrapText="1"/>
    </xf>
    <xf numFmtId="0" fontId="43" fillId="0" borderId="1" xfId="0" applyFont="1" applyFill="1" applyBorder="1" applyAlignment="1">
      <alignment vertical="center"/>
    </xf>
    <xf numFmtId="0" fontId="44" fillId="0" borderId="1" xfId="0" applyFont="1" applyFill="1" applyBorder="1" applyAlignment="1">
      <alignment vertical="center"/>
    </xf>
    <xf numFmtId="176" fontId="40" fillId="0" borderId="1" xfId="0" applyNumberFormat="1" applyFont="1" applyFill="1" applyBorder="1" applyAlignment="1">
      <alignment horizontal="center" vertical="center"/>
    </xf>
    <xf numFmtId="0" fontId="36" fillId="0" borderId="1" xfId="0" applyFont="1" applyFill="1" applyBorder="1" applyAlignment="1"/>
    <xf numFmtId="0" fontId="46" fillId="0" borderId="1" xfId="50" applyNumberFormat="1" applyFont="1" applyFill="1" applyBorder="1" applyAlignment="1">
      <alignment horizontal="center" vertical="center" wrapText="1"/>
    </xf>
    <xf numFmtId="0" fontId="0" fillId="0" borderId="1" xfId="0" applyFill="1" applyBorder="1" applyAlignment="1">
      <alignment vertical="center"/>
    </xf>
    <xf numFmtId="0" fontId="37" fillId="0" borderId="1" xfId="0" applyFont="1" applyFill="1" applyBorder="1" applyAlignment="1">
      <alignment vertical="center"/>
    </xf>
    <xf numFmtId="0" fontId="0" fillId="2" borderId="0" xfId="0" applyFill="1">
      <alignment vertical="center"/>
    </xf>
    <xf numFmtId="0" fontId="0" fillId="3" borderId="0" xfId="0" applyFill="1">
      <alignment vertical="center"/>
    </xf>
    <xf numFmtId="0" fontId="0" fillId="0" borderId="1" xfId="0" applyBorder="1">
      <alignment vertical="center"/>
    </xf>
    <xf numFmtId="0" fontId="0" fillId="2" borderId="1" xfId="0" applyFill="1" applyBorder="1">
      <alignment vertical="center"/>
    </xf>
    <xf numFmtId="0" fontId="0" fillId="3" borderId="1" xfId="0" applyFill="1" applyBorder="1">
      <alignment vertical="center"/>
    </xf>
    <xf numFmtId="0" fontId="49" fillId="0" borderId="0" xfId="51" applyFont="1" applyFill="1" applyAlignment="1">
      <alignment vertical="center"/>
    </xf>
    <xf numFmtId="0" fontId="42" fillId="0" borderId="0" xfId="51" applyFont="1" applyFill="1" applyBorder="1" applyAlignment="1">
      <alignment horizontal="center" vertical="center"/>
    </xf>
    <xf numFmtId="0" fontId="42" fillId="0" borderId="0" xfId="51" applyFont="1" applyFill="1" applyAlignment="1">
      <alignment horizontal="center" vertical="center"/>
    </xf>
    <xf numFmtId="0" fontId="42" fillId="0" borderId="0" xfId="51" applyFont="1" applyFill="1" applyAlignment="1">
      <alignment vertical="center"/>
    </xf>
    <xf numFmtId="0" fontId="46" fillId="0" borderId="0" xfId="51" applyFont="1" applyFill="1" applyAlignment="1">
      <alignment vertical="center"/>
    </xf>
    <xf numFmtId="0" fontId="41" fillId="0" borderId="0" xfId="51" applyFont="1" applyFill="1" applyAlignment="1">
      <alignment vertical="center"/>
    </xf>
    <xf numFmtId="0" fontId="50" fillId="0" borderId="0" xfId="51" applyFont="1" applyFill="1" applyAlignment="1">
      <alignment vertical="center"/>
    </xf>
    <xf numFmtId="0" fontId="49" fillId="0" borderId="0" xfId="51" applyFont="1" applyFill="1" applyAlignment="1">
      <alignment vertical="center" wrapText="1"/>
    </xf>
    <xf numFmtId="182" fontId="49" fillId="0" borderId="0" xfId="51" applyNumberFormat="1" applyFont="1" applyFill="1" applyAlignment="1">
      <alignment vertical="center" wrapText="1"/>
    </xf>
    <xf numFmtId="0" fontId="0" fillId="0" borderId="0" xfId="0" applyFill="1" applyAlignment="1">
      <alignment vertical="center"/>
    </xf>
    <xf numFmtId="0" fontId="51" fillId="0" borderId="0" xfId="51" applyFont="1" applyFill="1" applyAlignment="1">
      <alignment horizontal="center" vertical="center"/>
    </xf>
    <xf numFmtId="0" fontId="42" fillId="0" borderId="10" xfId="51" applyNumberFormat="1" applyFont="1" applyFill="1" applyBorder="1" applyAlignment="1">
      <alignment horizontal="center" vertical="center" wrapText="1"/>
    </xf>
    <xf numFmtId="0" fontId="42" fillId="0" borderId="10" xfId="51" applyFont="1" applyFill="1" applyBorder="1" applyAlignment="1">
      <alignment horizontal="center" vertical="center"/>
    </xf>
    <xf numFmtId="0" fontId="42" fillId="0" borderId="10" xfId="51" applyFont="1" applyFill="1" applyBorder="1" applyAlignment="1">
      <alignment horizontal="center" vertical="center" wrapText="1"/>
    </xf>
    <xf numFmtId="182" fontId="42" fillId="0" borderId="1" xfId="3" applyNumberFormat="1" applyFont="1" applyFill="1" applyBorder="1" applyAlignment="1" applyProtection="1">
      <alignment horizontal="center" vertical="center"/>
    </xf>
    <xf numFmtId="0" fontId="42" fillId="0" borderId="13" xfId="51" applyNumberFormat="1" applyFont="1" applyFill="1" applyBorder="1" applyAlignment="1">
      <alignment horizontal="center" vertical="center" wrapText="1"/>
    </xf>
    <xf numFmtId="0" fontId="42" fillId="0" borderId="13" xfId="51" applyFont="1" applyFill="1" applyBorder="1" applyAlignment="1">
      <alignment horizontal="center" vertical="center"/>
    </xf>
    <xf numFmtId="0" fontId="42" fillId="0" borderId="13" xfId="51" applyFont="1" applyFill="1" applyBorder="1" applyAlignment="1">
      <alignment horizontal="center" vertical="center" wrapText="1"/>
    </xf>
    <xf numFmtId="182" fontId="42" fillId="0" borderId="1" xfId="3" applyNumberFormat="1" applyFont="1" applyFill="1" applyBorder="1" applyAlignment="1" applyProtection="1">
      <alignment horizontal="center" vertical="center" wrapText="1"/>
    </xf>
    <xf numFmtId="10" fontId="42" fillId="0" borderId="1" xfId="3" applyNumberFormat="1" applyFont="1" applyFill="1" applyBorder="1" applyAlignment="1" applyProtection="1">
      <alignment horizontal="center" vertical="center"/>
    </xf>
    <xf numFmtId="0" fontId="42" fillId="0" borderId="15" xfId="51" applyFont="1" applyFill="1" applyBorder="1" applyAlignment="1">
      <alignment horizontal="center" vertical="center" wrapText="1"/>
    </xf>
    <xf numFmtId="0" fontId="42" fillId="0" borderId="15" xfId="51" applyNumberFormat="1" applyFont="1" applyFill="1" applyBorder="1" applyAlignment="1">
      <alignment horizontal="center" vertical="center" wrapText="1"/>
    </xf>
    <xf numFmtId="0" fontId="42" fillId="0" borderId="15" xfId="51" applyFont="1" applyFill="1" applyBorder="1" applyAlignment="1">
      <alignment horizontal="center" vertical="center"/>
    </xf>
    <xf numFmtId="183" fontId="42" fillId="0" borderId="1" xfId="51" applyNumberFormat="1" applyFont="1" applyFill="1" applyBorder="1" applyAlignment="1">
      <alignment horizontal="center" vertical="center"/>
    </xf>
    <xf numFmtId="182" fontId="42" fillId="0" borderId="1" xfId="51" applyNumberFormat="1" applyFont="1" applyFill="1" applyBorder="1" applyAlignment="1">
      <alignment horizontal="center" vertical="center"/>
    </xf>
    <xf numFmtId="176" fontId="42" fillId="0" borderId="1" xfId="51" applyNumberFormat="1" applyFont="1" applyFill="1" applyBorder="1" applyAlignment="1">
      <alignment horizontal="center" vertical="center"/>
    </xf>
    <xf numFmtId="183" fontId="52" fillId="0" borderId="1" xfId="0" applyNumberFormat="1" applyFont="1" applyFill="1" applyBorder="1" applyAlignment="1">
      <alignment horizontal="center" vertical="center"/>
    </xf>
    <xf numFmtId="182" fontId="42" fillId="0" borderId="1" xfId="51" applyNumberFormat="1" applyFont="1" applyFill="1" applyBorder="1" applyAlignment="1">
      <alignment horizontal="center" vertical="center" wrapText="1"/>
    </xf>
    <xf numFmtId="0" fontId="42" fillId="0" borderId="1" xfId="51" applyFont="1" applyFill="1" applyBorder="1" applyAlignment="1">
      <alignment horizontal="center" vertical="center" wrapText="1"/>
    </xf>
    <xf numFmtId="176" fontId="42" fillId="0" borderId="1" xfId="51" applyNumberFormat="1" applyFont="1" applyFill="1" applyBorder="1" applyAlignment="1">
      <alignment horizontal="center" vertical="center" wrapText="1"/>
    </xf>
    <xf numFmtId="183" fontId="42" fillId="0" borderId="1" xfId="51" applyNumberFormat="1" applyFont="1" applyFill="1" applyBorder="1" applyAlignment="1">
      <alignment horizontal="center" vertical="center" wrapText="1"/>
    </xf>
    <xf numFmtId="183" fontId="41" fillId="0" borderId="1" xfId="50" applyNumberFormat="1" applyFont="1" applyFill="1" applyBorder="1" applyAlignment="1">
      <alignment horizontal="center" vertical="center" wrapText="1"/>
    </xf>
    <xf numFmtId="182" fontId="41" fillId="0" borderId="1" xfId="50" applyNumberFormat="1" applyFont="1" applyFill="1" applyBorder="1" applyAlignment="1">
      <alignment horizontal="center" vertical="center" wrapText="1"/>
    </xf>
    <xf numFmtId="0" fontId="41" fillId="0" borderId="1" xfId="50" applyNumberFormat="1" applyFont="1" applyFill="1" applyBorder="1" applyAlignment="1">
      <alignment horizontal="center" vertical="center" wrapText="1"/>
    </xf>
    <xf numFmtId="176" fontId="41" fillId="0" borderId="1" xfId="50" applyNumberFormat="1" applyFont="1" applyFill="1" applyBorder="1" applyAlignment="1">
      <alignment horizontal="center" vertical="center" wrapText="1"/>
    </xf>
    <xf numFmtId="183" fontId="46" fillId="0" borderId="1" xfId="50" applyNumberFormat="1" applyFont="1" applyFill="1" applyBorder="1" applyAlignment="1">
      <alignment horizontal="center" vertical="center"/>
    </xf>
    <xf numFmtId="182" fontId="46" fillId="0" borderId="1" xfId="51" applyNumberFormat="1" applyFont="1" applyFill="1" applyBorder="1" applyAlignment="1">
      <alignment horizontal="center" vertical="center"/>
    </xf>
    <xf numFmtId="176" fontId="53" fillId="0" borderId="1" xfId="50" applyNumberFormat="1" applyFont="1" applyFill="1" applyBorder="1" applyAlignment="1">
      <alignment horizontal="center" vertical="center" wrapText="1"/>
    </xf>
    <xf numFmtId="183" fontId="47" fillId="0" borderId="1" xfId="0" applyNumberFormat="1" applyFont="1" applyFill="1" applyBorder="1" applyAlignment="1">
      <alignment horizontal="center" vertical="center"/>
    </xf>
    <xf numFmtId="176" fontId="54" fillId="0" borderId="1" xfId="0" applyNumberFormat="1" applyFont="1" applyFill="1" applyBorder="1" applyAlignment="1">
      <alignment horizontal="center" vertical="center"/>
    </xf>
    <xf numFmtId="0" fontId="42" fillId="0" borderId="11" xfId="51" applyFont="1" applyFill="1" applyBorder="1" applyAlignment="1">
      <alignment horizontal="center" vertical="center" wrapText="1"/>
    </xf>
    <xf numFmtId="0" fontId="42" fillId="0" borderId="12" xfId="51" applyFont="1" applyFill="1" applyBorder="1" applyAlignment="1">
      <alignment horizontal="center" vertical="center" wrapText="1"/>
    </xf>
    <xf numFmtId="182" fontId="42" fillId="0" borderId="17" xfId="51" applyNumberFormat="1" applyFont="1" applyFill="1" applyBorder="1" applyAlignment="1">
      <alignment horizontal="center" vertical="center" wrapText="1"/>
    </xf>
    <xf numFmtId="0" fontId="42" fillId="0" borderId="16" xfId="51" applyFont="1" applyFill="1" applyBorder="1" applyAlignment="1">
      <alignment horizontal="center" vertical="center" wrapText="1"/>
    </xf>
    <xf numFmtId="0" fontId="42" fillId="0" borderId="18" xfId="51" applyFont="1" applyFill="1" applyBorder="1" applyAlignment="1">
      <alignment horizontal="center" vertical="center" wrapText="1"/>
    </xf>
    <xf numFmtId="182" fontId="42" fillId="0" borderId="19" xfId="51" applyNumberFormat="1" applyFont="1" applyFill="1" applyBorder="1" applyAlignment="1">
      <alignment horizontal="center" vertical="center" wrapText="1"/>
    </xf>
    <xf numFmtId="0" fontId="48" fillId="0" borderId="1" xfId="51" applyFont="1" applyFill="1" applyBorder="1" applyAlignment="1">
      <alignment horizontal="center" vertical="center" wrapText="1"/>
    </xf>
    <xf numFmtId="177" fontId="42" fillId="0" borderId="1" xfId="51" applyNumberFormat="1" applyFont="1" applyFill="1" applyBorder="1" applyAlignment="1">
      <alignment horizontal="center" vertical="center" wrapText="1"/>
    </xf>
    <xf numFmtId="177" fontId="48" fillId="0" borderId="1" xfId="51" applyNumberFormat="1" applyFont="1" applyFill="1" applyBorder="1" applyAlignment="1">
      <alignment horizontal="center" vertical="center" wrapText="1"/>
    </xf>
    <xf numFmtId="177" fontId="55" fillId="0" borderId="1" xfId="51" applyNumberFormat="1" applyFont="1" applyFill="1" applyBorder="1" applyAlignment="1">
      <alignment horizontal="center" vertical="center" wrapText="1"/>
    </xf>
    <xf numFmtId="180" fontId="42" fillId="0" borderId="1" xfId="51" applyNumberFormat="1" applyFont="1" applyFill="1" applyBorder="1" applyAlignment="1">
      <alignment horizontal="center" vertical="center"/>
    </xf>
    <xf numFmtId="177" fontId="42" fillId="0" borderId="1" xfId="51" applyNumberFormat="1" applyFont="1" applyFill="1" applyBorder="1" applyAlignment="1">
      <alignment horizontal="center" vertical="center"/>
    </xf>
    <xf numFmtId="177" fontId="52" fillId="0" borderId="1" xfId="51" applyNumberFormat="1" applyFont="1" applyFill="1" applyBorder="1" applyAlignment="1">
      <alignment horizontal="center" vertical="center"/>
    </xf>
    <xf numFmtId="176" fontId="52" fillId="0" borderId="1" xfId="51" applyNumberFormat="1" applyFont="1" applyFill="1" applyBorder="1" applyAlignment="1">
      <alignment horizontal="center" vertical="center"/>
    </xf>
    <xf numFmtId="177" fontId="41" fillId="0" borderId="1" xfId="50" applyNumberFormat="1" applyFont="1" applyFill="1" applyBorder="1" applyAlignment="1">
      <alignment horizontal="center" vertical="center" wrapText="1"/>
    </xf>
    <xf numFmtId="179" fontId="56" fillId="0" borderId="1" xfId="50" applyNumberFormat="1" applyFont="1" applyFill="1" applyBorder="1" applyAlignment="1">
      <alignment horizontal="center" vertical="center" wrapText="1"/>
    </xf>
    <xf numFmtId="177" fontId="57" fillId="0" borderId="1" xfId="50" applyNumberFormat="1" applyFont="1" applyFill="1" applyBorder="1" applyAlignment="1">
      <alignment horizontal="center" vertical="center" wrapText="1"/>
    </xf>
    <xf numFmtId="0" fontId="41" fillId="0" borderId="1" xfId="51" applyFont="1" applyFill="1" applyBorder="1" applyAlignment="1">
      <alignment horizontal="center" vertical="center"/>
    </xf>
    <xf numFmtId="176" fontId="41" fillId="0" borderId="1" xfId="51" applyNumberFormat="1" applyFont="1" applyFill="1" applyBorder="1" applyAlignment="1">
      <alignment horizontal="center" vertical="center"/>
    </xf>
    <xf numFmtId="177" fontId="53" fillId="0" borderId="1" xfId="50" applyNumberFormat="1" applyFont="1" applyFill="1" applyBorder="1" applyAlignment="1">
      <alignment horizontal="center" vertical="center" wrapText="1"/>
    </xf>
    <xf numFmtId="179" fontId="58" fillId="0" borderId="1" xfId="50" applyNumberFormat="1" applyFont="1" applyFill="1" applyBorder="1" applyAlignment="1">
      <alignment horizontal="center" vertical="center" wrapText="1"/>
    </xf>
    <xf numFmtId="0" fontId="53" fillId="0" borderId="1" xfId="51" applyFont="1" applyFill="1" applyBorder="1" applyAlignment="1">
      <alignment horizontal="center" vertical="center"/>
    </xf>
    <xf numFmtId="177" fontId="59" fillId="0" borderId="1" xfId="50" applyNumberFormat="1" applyFont="1" applyFill="1" applyBorder="1" applyAlignment="1">
      <alignment horizontal="center" vertical="center" wrapText="1"/>
    </xf>
    <xf numFmtId="177" fontId="46" fillId="0" borderId="1" xfId="50" applyNumberFormat="1" applyFont="1" applyFill="1" applyBorder="1" applyAlignment="1">
      <alignment horizontal="center" vertical="center" wrapText="1"/>
    </xf>
    <xf numFmtId="0" fontId="46" fillId="0" borderId="1" xfId="51" applyFont="1" applyFill="1" applyBorder="1" applyAlignment="1">
      <alignment horizontal="center" vertical="center"/>
    </xf>
    <xf numFmtId="176" fontId="46" fillId="0" borderId="1" xfId="51" applyNumberFormat="1" applyFont="1" applyFill="1" applyBorder="1" applyAlignment="1">
      <alignment horizontal="center" vertical="center"/>
    </xf>
    <xf numFmtId="179" fontId="60" fillId="0" borderId="1" xfId="50" applyNumberFormat="1" applyFont="1" applyFill="1" applyBorder="1" applyAlignment="1">
      <alignment horizontal="center" vertical="center" wrapText="1"/>
    </xf>
    <xf numFmtId="177" fontId="61" fillId="0" borderId="1" xfId="0" applyNumberFormat="1" applyFont="1" applyFill="1" applyBorder="1" applyAlignment="1">
      <alignment horizontal="center" vertical="center"/>
    </xf>
    <xf numFmtId="177" fontId="47" fillId="0" borderId="1" xfId="0" applyNumberFormat="1" applyFont="1" applyFill="1" applyBorder="1" applyAlignment="1">
      <alignment horizontal="center" vertical="center"/>
    </xf>
    <xf numFmtId="0" fontId="62" fillId="0" borderId="0" xfId="51" applyFont="1" applyFill="1" applyAlignment="1">
      <alignment vertical="center"/>
    </xf>
    <xf numFmtId="0" fontId="63" fillId="0" borderId="0" xfId="0" applyFont="1" applyFill="1" applyAlignment="1">
      <alignment vertical="center"/>
    </xf>
    <xf numFmtId="0" fontId="64" fillId="0" borderId="0" xfId="0" applyFont="1" applyFill="1" applyAlignment="1">
      <alignment vertical="center"/>
    </xf>
    <xf numFmtId="176" fontId="47" fillId="0" borderId="1" xfId="0" applyNumberFormat="1" applyFont="1" applyFill="1" applyBorder="1" applyAlignment="1">
      <alignment horizontal="center" vertical="center"/>
    </xf>
    <xf numFmtId="177" fontId="57" fillId="0" borderId="1" xfId="3" applyNumberFormat="1" applyFont="1" applyFill="1" applyBorder="1" applyAlignment="1" applyProtection="1">
      <alignment horizontal="center" vertical="center" wrapText="1"/>
    </xf>
    <xf numFmtId="179" fontId="56" fillId="0" borderId="1" xfId="51" applyNumberFormat="1" applyFont="1" applyFill="1" applyBorder="1" applyAlignment="1">
      <alignment horizontal="center" vertical="center" wrapText="1"/>
    </xf>
    <xf numFmtId="0" fontId="53" fillId="0" borderId="0" xfId="51" applyFont="1" applyFill="1" applyAlignment="1">
      <alignment horizontal="center" vertical="center"/>
    </xf>
    <xf numFmtId="0" fontId="65" fillId="0" borderId="1" xfId="51" applyFont="1" applyFill="1" applyBorder="1" applyAlignment="1">
      <alignment horizontal="center" vertical="center"/>
    </xf>
    <xf numFmtId="0" fontId="50" fillId="0" borderId="0" xfId="51" applyFont="1" applyFill="1" applyAlignment="1">
      <alignment vertical="center" wrapText="1"/>
    </xf>
    <xf numFmtId="182" fontId="50" fillId="0" borderId="0" xfId="51" applyNumberFormat="1" applyFont="1" applyFill="1" applyAlignment="1">
      <alignment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Sheet1 2 2" xfId="49"/>
    <cellStyle name="常规_Sheet1" xfId="50"/>
    <cellStyle name="常规 2"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theme" Target="theme/theme1.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1" Type="http://schemas.openxmlformats.org/officeDocument/2006/relationships/styles" Target="styles.xml"/><Relationship Id="rId10" Type="http://schemas.openxmlformats.org/officeDocument/2006/relationships/sharedStrings" Target="sharedStrings.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P283"/>
  <sheetViews>
    <sheetView zoomScale="70" zoomScaleNormal="70" workbookViewId="0">
      <pane xSplit="5" ySplit="9" topLeftCell="F10" activePane="bottomRight" state="frozenSplit"/>
      <selection/>
      <selection pane="topRight"/>
      <selection pane="bottomLeft"/>
      <selection pane="bottomRight" activeCell="P7" sqref="H7 J7 K7 L7 P7"/>
    </sheetView>
  </sheetViews>
  <sheetFormatPr defaultColWidth="9.81666666666667" defaultRowHeight="14.25"/>
  <cols>
    <col min="1" max="1" width="5.175" style="355" customWidth="1"/>
    <col min="2" max="2" width="12.75" style="355" customWidth="1"/>
    <col min="3" max="3" width="17.2666666666667" style="355" customWidth="1"/>
    <col min="4" max="4" width="14.8083333333333" style="355" customWidth="1"/>
    <col min="5" max="5" width="13.5" style="362" customWidth="1"/>
    <col min="6" max="6" width="16.5" style="362" customWidth="1"/>
    <col min="7" max="7" width="14" style="363" customWidth="1"/>
    <col min="8" max="9" width="17.25" style="362" customWidth="1"/>
    <col min="10" max="10" width="13.575" style="362" customWidth="1"/>
    <col min="11" max="11" width="15" style="363" customWidth="1"/>
    <col min="12" max="12" width="16.2416666666667" style="362" customWidth="1"/>
    <col min="13" max="13" width="24.8166666666667" style="362" customWidth="1"/>
    <col min="14" max="14" width="28.2166666666667" style="362" customWidth="1"/>
    <col min="15" max="15" width="52.85" style="355" customWidth="1"/>
    <col min="16" max="16" width="34.6333333333333" style="355" customWidth="1"/>
    <col min="17" max="17" width="12.625" style="355"/>
    <col min="18" max="18" width="13.75" style="355"/>
    <col min="19" max="179" width="9.81666666666667" style="355"/>
    <col min="180" max="180" width="5.175" style="355" customWidth="1"/>
    <col min="181" max="181" width="9.81666666666667" style="355"/>
    <col min="182" max="182" width="17.2666666666667" style="355" customWidth="1"/>
    <col min="183" max="183" width="6.90833333333333" style="355" customWidth="1"/>
    <col min="184" max="184" width="11.8166666666667" style="355" customWidth="1"/>
    <col min="185" max="185" width="9.26666666666667" style="355" customWidth="1"/>
    <col min="186" max="186" width="8.175" style="355" customWidth="1"/>
    <col min="187" max="187" width="8.55" style="355" customWidth="1"/>
    <col min="188" max="188" width="13.175" style="355" customWidth="1"/>
    <col min="189" max="191" width="10.45" style="355" customWidth="1"/>
    <col min="192" max="193" width="10.9083333333333" style="355" customWidth="1"/>
    <col min="194" max="198" width="9.81666666666667" style="364"/>
  </cols>
  <sheetData>
    <row r="1" s="355" customFormat="1" ht="22.5" spans="1:16">
      <c r="A1" s="365" t="s">
        <v>0</v>
      </c>
      <c r="B1" s="365"/>
      <c r="C1" s="365"/>
      <c r="D1" s="365"/>
      <c r="E1" s="365"/>
      <c r="F1" s="365"/>
      <c r="G1" s="365"/>
      <c r="H1" s="365"/>
      <c r="I1" s="365"/>
      <c r="J1" s="365"/>
      <c r="K1" s="365"/>
      <c r="L1" s="365"/>
      <c r="M1" s="365"/>
      <c r="N1" s="365"/>
      <c r="O1" s="365"/>
      <c r="P1" s="365"/>
    </row>
    <row r="2" s="356" customFormat="1" ht="30" customHeight="1" spans="1:198">
      <c r="A2" s="366" t="s">
        <v>1</v>
      </c>
      <c r="B2" s="367"/>
      <c r="C2" s="368"/>
      <c r="D2" s="368" t="s">
        <v>2</v>
      </c>
      <c r="E2" s="368" t="s">
        <v>3</v>
      </c>
      <c r="F2" s="368" t="s">
        <v>4</v>
      </c>
      <c r="G2" s="369" t="s">
        <v>5</v>
      </c>
      <c r="H2" s="369"/>
      <c r="I2" s="369"/>
      <c r="J2" s="369"/>
      <c r="K2" s="369"/>
      <c r="L2" s="369"/>
      <c r="M2" s="369"/>
      <c r="N2" s="369"/>
      <c r="O2" s="369"/>
      <c r="P2" s="369"/>
      <c r="Q2" s="358"/>
      <c r="R2" s="358"/>
      <c r="S2" s="358"/>
      <c r="T2" s="358"/>
      <c r="U2" s="358"/>
      <c r="V2" s="358"/>
      <c r="W2" s="358"/>
      <c r="X2" s="358"/>
      <c r="Y2" s="358"/>
      <c r="Z2" s="358"/>
      <c r="AA2" s="358"/>
      <c r="AB2" s="358"/>
      <c r="AC2" s="358"/>
      <c r="AD2" s="358"/>
      <c r="AE2" s="358"/>
      <c r="AF2" s="358"/>
      <c r="AG2" s="358"/>
      <c r="AH2" s="358"/>
      <c r="AI2" s="358"/>
      <c r="AJ2" s="358"/>
      <c r="AK2" s="358"/>
      <c r="AL2" s="358"/>
      <c r="AM2" s="358"/>
      <c r="AN2" s="358"/>
      <c r="AO2" s="358"/>
      <c r="AP2" s="358"/>
      <c r="AQ2" s="358"/>
      <c r="AR2" s="358"/>
      <c r="AS2" s="358"/>
      <c r="AT2" s="358"/>
      <c r="AU2" s="358"/>
      <c r="AV2" s="358"/>
      <c r="AW2" s="358"/>
      <c r="AX2" s="358"/>
      <c r="AY2" s="358"/>
      <c r="AZ2" s="358"/>
      <c r="BA2" s="358"/>
      <c r="BB2" s="358"/>
      <c r="BC2" s="358"/>
      <c r="BD2" s="358"/>
      <c r="BE2" s="358"/>
      <c r="BF2" s="358"/>
      <c r="BG2" s="358"/>
      <c r="BH2" s="358"/>
      <c r="BI2" s="358"/>
      <c r="BJ2" s="358"/>
      <c r="BK2" s="358"/>
      <c r="BL2" s="358"/>
      <c r="BM2" s="358"/>
      <c r="BN2" s="358"/>
      <c r="BO2" s="358"/>
      <c r="BP2" s="358"/>
      <c r="BQ2" s="358"/>
      <c r="BR2" s="358"/>
      <c r="BS2" s="358"/>
      <c r="BT2" s="358"/>
      <c r="BU2" s="358"/>
      <c r="BV2" s="358"/>
      <c r="BW2" s="358"/>
      <c r="BX2" s="358"/>
      <c r="BY2" s="358"/>
      <c r="BZ2" s="358"/>
      <c r="CA2" s="358"/>
      <c r="CB2" s="358"/>
      <c r="CC2" s="358"/>
      <c r="CD2" s="358"/>
      <c r="CE2" s="358"/>
      <c r="CF2" s="358"/>
      <c r="CG2" s="358"/>
      <c r="CH2" s="358"/>
      <c r="CI2" s="358"/>
      <c r="CJ2" s="358"/>
      <c r="CK2" s="358"/>
      <c r="CL2" s="358"/>
      <c r="CM2" s="358"/>
      <c r="CN2" s="358"/>
      <c r="CO2" s="358"/>
      <c r="CP2" s="358"/>
      <c r="CQ2" s="358"/>
      <c r="CR2" s="358"/>
      <c r="CS2" s="358"/>
      <c r="CT2" s="358"/>
      <c r="CU2" s="358"/>
      <c r="CV2" s="358"/>
      <c r="CW2" s="358"/>
      <c r="CX2" s="358"/>
      <c r="CY2" s="358"/>
      <c r="CZ2" s="358"/>
      <c r="DA2" s="358"/>
      <c r="DB2" s="358"/>
      <c r="DC2" s="358"/>
      <c r="DD2" s="358"/>
      <c r="DE2" s="358"/>
      <c r="DF2" s="358"/>
      <c r="DG2" s="358"/>
      <c r="DH2" s="358"/>
      <c r="DI2" s="358"/>
      <c r="DJ2" s="358"/>
      <c r="DK2" s="358"/>
      <c r="DL2" s="358"/>
      <c r="DM2" s="358"/>
      <c r="DN2" s="358"/>
      <c r="DO2" s="358"/>
      <c r="DP2" s="358"/>
      <c r="DQ2" s="358"/>
      <c r="DR2" s="358"/>
      <c r="DS2" s="358"/>
      <c r="DT2" s="358"/>
      <c r="DU2" s="358"/>
      <c r="DV2" s="358"/>
      <c r="DW2" s="358"/>
      <c r="DX2" s="358"/>
      <c r="DY2" s="358"/>
      <c r="DZ2" s="358"/>
      <c r="EA2" s="358"/>
      <c r="EB2" s="358"/>
      <c r="EC2" s="358"/>
      <c r="ED2" s="358"/>
      <c r="EE2" s="358"/>
      <c r="EF2" s="358"/>
      <c r="EG2" s="358"/>
      <c r="EH2" s="358"/>
      <c r="EI2" s="358"/>
      <c r="EJ2" s="358"/>
      <c r="EK2" s="358"/>
      <c r="EL2" s="358"/>
      <c r="EM2" s="358"/>
      <c r="EN2" s="358"/>
      <c r="EO2" s="358"/>
      <c r="EP2" s="358"/>
      <c r="EQ2" s="358"/>
      <c r="ER2" s="358"/>
      <c r="ES2" s="358"/>
      <c r="ET2" s="358"/>
      <c r="EU2" s="358"/>
      <c r="EV2" s="358"/>
      <c r="EW2" s="358"/>
      <c r="EX2" s="358"/>
      <c r="EY2" s="358"/>
      <c r="EZ2" s="358"/>
      <c r="FA2" s="358"/>
      <c r="FB2" s="358"/>
      <c r="FC2" s="358"/>
      <c r="FD2" s="358"/>
      <c r="FE2" s="358"/>
      <c r="FF2" s="358"/>
      <c r="FG2" s="358"/>
      <c r="FH2" s="358"/>
      <c r="FI2" s="358"/>
      <c r="FJ2" s="358"/>
      <c r="FK2" s="358"/>
      <c r="FL2" s="358"/>
      <c r="FM2" s="358"/>
      <c r="FN2" s="358"/>
      <c r="FO2" s="358"/>
      <c r="FP2" s="358"/>
      <c r="FQ2" s="358"/>
      <c r="FR2" s="358"/>
      <c r="FS2" s="358"/>
      <c r="FT2" s="358"/>
      <c r="FU2" s="358"/>
      <c r="FV2" s="358"/>
      <c r="FW2" s="358"/>
      <c r="FX2" s="358"/>
      <c r="FY2" s="358"/>
      <c r="FZ2" s="358"/>
      <c r="GA2" s="358"/>
      <c r="GB2" s="358"/>
      <c r="GC2" s="358"/>
      <c r="GD2" s="358"/>
      <c r="GE2" s="358"/>
      <c r="GF2" s="358"/>
      <c r="GG2" s="358"/>
      <c r="GH2" s="358"/>
      <c r="GI2" s="358"/>
      <c r="GJ2" s="358"/>
      <c r="GK2" s="358"/>
      <c r="GL2" s="425"/>
      <c r="GM2" s="425"/>
      <c r="GN2" s="425"/>
      <c r="GO2" s="425"/>
      <c r="GP2" s="425"/>
    </row>
    <row r="3" s="357" customFormat="1" ht="42" customHeight="1" spans="1:198">
      <c r="A3" s="370"/>
      <c r="B3" s="371"/>
      <c r="C3" s="372"/>
      <c r="D3" s="372"/>
      <c r="E3" s="372"/>
      <c r="F3" s="372"/>
      <c r="G3" s="373" t="s">
        <v>6</v>
      </c>
      <c r="H3" s="374" t="s">
        <v>7</v>
      </c>
      <c r="I3" s="374"/>
      <c r="J3" s="374"/>
      <c r="K3" s="369"/>
      <c r="L3" s="374"/>
      <c r="M3" s="374"/>
      <c r="N3" s="374"/>
      <c r="O3" s="374"/>
      <c r="P3" s="367" t="s">
        <v>8</v>
      </c>
      <c r="Q3" s="358"/>
      <c r="R3" s="358"/>
      <c r="S3" s="358"/>
      <c r="T3" s="358"/>
      <c r="U3" s="358"/>
      <c r="V3" s="358"/>
      <c r="W3" s="358"/>
      <c r="X3" s="358"/>
      <c r="Y3" s="358"/>
      <c r="Z3" s="358"/>
      <c r="AA3" s="358"/>
      <c r="AB3" s="358"/>
      <c r="AC3" s="358"/>
      <c r="AD3" s="358"/>
      <c r="AE3" s="358"/>
      <c r="AF3" s="358"/>
      <c r="AG3" s="358"/>
      <c r="AH3" s="358"/>
      <c r="AI3" s="358"/>
      <c r="AJ3" s="358"/>
      <c r="AK3" s="358"/>
      <c r="AL3" s="358"/>
      <c r="AM3" s="358"/>
      <c r="AN3" s="358"/>
      <c r="AO3" s="358"/>
      <c r="AP3" s="358"/>
      <c r="AQ3" s="358"/>
      <c r="AR3" s="358"/>
      <c r="AS3" s="358"/>
      <c r="AT3" s="358"/>
      <c r="AU3" s="358"/>
      <c r="AV3" s="358"/>
      <c r="AW3" s="358"/>
      <c r="AX3" s="358"/>
      <c r="AY3" s="358"/>
      <c r="AZ3" s="358"/>
      <c r="BA3" s="358"/>
      <c r="BB3" s="358"/>
      <c r="BC3" s="358"/>
      <c r="BD3" s="358"/>
      <c r="BE3" s="358"/>
      <c r="BF3" s="358"/>
      <c r="BG3" s="358"/>
      <c r="BH3" s="358"/>
      <c r="BI3" s="358"/>
      <c r="BJ3" s="358"/>
      <c r="BK3" s="358"/>
      <c r="BL3" s="358"/>
      <c r="BM3" s="358"/>
      <c r="BN3" s="358"/>
      <c r="BO3" s="358"/>
      <c r="BP3" s="358"/>
      <c r="BQ3" s="358"/>
      <c r="BR3" s="358"/>
      <c r="BS3" s="358"/>
      <c r="BT3" s="358"/>
      <c r="BU3" s="358"/>
      <c r="BV3" s="358"/>
      <c r="BW3" s="358"/>
      <c r="BX3" s="358"/>
      <c r="BY3" s="358"/>
      <c r="BZ3" s="358"/>
      <c r="CA3" s="358"/>
      <c r="CB3" s="358"/>
      <c r="CC3" s="358"/>
      <c r="CD3" s="358"/>
      <c r="CE3" s="358"/>
      <c r="CF3" s="358"/>
      <c r="CG3" s="358"/>
      <c r="CH3" s="358"/>
      <c r="CI3" s="358"/>
      <c r="CJ3" s="358"/>
      <c r="CK3" s="358"/>
      <c r="CL3" s="358"/>
      <c r="CM3" s="358"/>
      <c r="CN3" s="358"/>
      <c r="CO3" s="358"/>
      <c r="CP3" s="358"/>
      <c r="CQ3" s="358"/>
      <c r="CR3" s="358"/>
      <c r="CS3" s="358"/>
      <c r="CT3" s="358"/>
      <c r="CU3" s="358"/>
      <c r="CV3" s="358"/>
      <c r="CW3" s="358"/>
      <c r="CX3" s="358"/>
      <c r="CY3" s="358"/>
      <c r="CZ3" s="358"/>
      <c r="DA3" s="358"/>
      <c r="DB3" s="358"/>
      <c r="DC3" s="358"/>
      <c r="DD3" s="358"/>
      <c r="DE3" s="358"/>
      <c r="DF3" s="358"/>
      <c r="DG3" s="358"/>
      <c r="DH3" s="358"/>
      <c r="DI3" s="358"/>
      <c r="DJ3" s="358"/>
      <c r="DK3" s="358"/>
      <c r="DL3" s="358"/>
      <c r="DM3" s="358"/>
      <c r="DN3" s="358"/>
      <c r="DO3" s="358"/>
      <c r="DP3" s="358"/>
      <c r="DQ3" s="358"/>
      <c r="DR3" s="358"/>
      <c r="DS3" s="358"/>
      <c r="DT3" s="358"/>
      <c r="DU3" s="358"/>
      <c r="DV3" s="358"/>
      <c r="DW3" s="358"/>
      <c r="DX3" s="358"/>
      <c r="DY3" s="358"/>
      <c r="DZ3" s="358"/>
      <c r="EA3" s="358"/>
      <c r="EB3" s="358"/>
      <c r="EC3" s="358"/>
      <c r="ED3" s="358"/>
      <c r="EE3" s="358"/>
      <c r="EF3" s="358"/>
      <c r="EG3" s="358"/>
      <c r="EH3" s="358"/>
      <c r="EI3" s="358"/>
      <c r="EJ3" s="358"/>
      <c r="EK3" s="358"/>
      <c r="EL3" s="358"/>
      <c r="EM3" s="358"/>
      <c r="EN3" s="358"/>
      <c r="EO3" s="358"/>
      <c r="EP3" s="358"/>
      <c r="EQ3" s="358"/>
      <c r="ER3" s="358"/>
      <c r="ES3" s="358"/>
      <c r="ET3" s="358"/>
      <c r="EU3" s="358"/>
      <c r="EV3" s="358"/>
      <c r="EW3" s="358"/>
      <c r="EX3" s="358"/>
      <c r="EY3" s="358"/>
      <c r="EZ3" s="358"/>
      <c r="FA3" s="358"/>
      <c r="FB3" s="358"/>
      <c r="FC3" s="358"/>
      <c r="FD3" s="358"/>
      <c r="FE3" s="358"/>
      <c r="FF3" s="358"/>
      <c r="FG3" s="358"/>
      <c r="FH3" s="358"/>
      <c r="FI3" s="358"/>
      <c r="FJ3" s="358"/>
      <c r="FK3" s="358"/>
      <c r="FL3" s="358"/>
      <c r="FM3" s="358"/>
      <c r="FN3" s="358"/>
      <c r="FO3" s="358"/>
      <c r="FP3" s="358"/>
      <c r="FQ3" s="358"/>
      <c r="FR3" s="358"/>
      <c r="FS3" s="358"/>
      <c r="FT3" s="358"/>
      <c r="FU3" s="358"/>
      <c r="FV3" s="358"/>
      <c r="FW3" s="358"/>
      <c r="FX3" s="358"/>
      <c r="FY3" s="358"/>
      <c r="FZ3" s="358"/>
      <c r="GA3" s="358"/>
      <c r="GB3" s="358"/>
      <c r="GC3" s="358"/>
      <c r="GD3" s="358"/>
      <c r="GE3" s="358"/>
      <c r="GF3" s="358"/>
      <c r="GG3" s="358"/>
      <c r="GH3" s="358"/>
      <c r="GI3" s="358"/>
      <c r="GJ3" s="358"/>
      <c r="GK3" s="358"/>
      <c r="GL3" s="425"/>
      <c r="GM3" s="425"/>
      <c r="GN3" s="425"/>
      <c r="GO3" s="425"/>
      <c r="GP3" s="425"/>
    </row>
    <row r="4" s="357" customFormat="1" ht="42" customHeight="1" spans="1:198">
      <c r="A4" s="370"/>
      <c r="B4" s="371"/>
      <c r="C4" s="372"/>
      <c r="D4" s="375"/>
      <c r="E4" s="372"/>
      <c r="F4" s="372"/>
      <c r="G4" s="373"/>
      <c r="H4" s="368" t="s">
        <v>9</v>
      </c>
      <c r="I4" s="395" t="s">
        <v>10</v>
      </c>
      <c r="J4" s="396"/>
      <c r="K4" s="397"/>
      <c r="L4" s="374" t="s">
        <v>11</v>
      </c>
      <c r="M4" s="374"/>
      <c r="N4" s="374"/>
      <c r="O4" s="374"/>
      <c r="P4" s="371"/>
      <c r="Q4" s="358"/>
      <c r="R4" s="358"/>
      <c r="S4" s="358"/>
      <c r="T4" s="358"/>
      <c r="U4" s="358"/>
      <c r="V4" s="358"/>
      <c r="W4" s="358"/>
      <c r="X4" s="358"/>
      <c r="Y4" s="358"/>
      <c r="Z4" s="358"/>
      <c r="AA4" s="358"/>
      <c r="AB4" s="358"/>
      <c r="AC4" s="358"/>
      <c r="AD4" s="358"/>
      <c r="AE4" s="358"/>
      <c r="AF4" s="358"/>
      <c r="AG4" s="358"/>
      <c r="AH4" s="358"/>
      <c r="AI4" s="358"/>
      <c r="AJ4" s="358"/>
      <c r="AK4" s="358"/>
      <c r="AL4" s="358"/>
      <c r="AM4" s="358"/>
      <c r="AN4" s="358"/>
      <c r="AO4" s="358"/>
      <c r="AP4" s="358"/>
      <c r="AQ4" s="358"/>
      <c r="AR4" s="358"/>
      <c r="AS4" s="358"/>
      <c r="AT4" s="358"/>
      <c r="AU4" s="358"/>
      <c r="AV4" s="358"/>
      <c r="AW4" s="358"/>
      <c r="AX4" s="358"/>
      <c r="AY4" s="358"/>
      <c r="AZ4" s="358"/>
      <c r="BA4" s="358"/>
      <c r="BB4" s="358"/>
      <c r="BC4" s="358"/>
      <c r="BD4" s="358"/>
      <c r="BE4" s="358"/>
      <c r="BF4" s="358"/>
      <c r="BG4" s="358"/>
      <c r="BH4" s="358"/>
      <c r="BI4" s="358"/>
      <c r="BJ4" s="358"/>
      <c r="BK4" s="358"/>
      <c r="BL4" s="358"/>
      <c r="BM4" s="358"/>
      <c r="BN4" s="358"/>
      <c r="BO4" s="358"/>
      <c r="BP4" s="358"/>
      <c r="BQ4" s="358"/>
      <c r="BR4" s="358"/>
      <c r="BS4" s="358"/>
      <c r="BT4" s="358"/>
      <c r="BU4" s="358"/>
      <c r="BV4" s="358"/>
      <c r="BW4" s="358"/>
      <c r="BX4" s="358"/>
      <c r="BY4" s="358"/>
      <c r="BZ4" s="358"/>
      <c r="CA4" s="358"/>
      <c r="CB4" s="358"/>
      <c r="CC4" s="358"/>
      <c r="CD4" s="358"/>
      <c r="CE4" s="358"/>
      <c r="CF4" s="358"/>
      <c r="CG4" s="358"/>
      <c r="CH4" s="358"/>
      <c r="CI4" s="358"/>
      <c r="CJ4" s="358"/>
      <c r="CK4" s="358"/>
      <c r="CL4" s="358"/>
      <c r="CM4" s="358"/>
      <c r="CN4" s="358"/>
      <c r="CO4" s="358"/>
      <c r="CP4" s="358"/>
      <c r="CQ4" s="358"/>
      <c r="CR4" s="358"/>
      <c r="CS4" s="358"/>
      <c r="CT4" s="358"/>
      <c r="CU4" s="358"/>
      <c r="CV4" s="358"/>
      <c r="CW4" s="358"/>
      <c r="CX4" s="358"/>
      <c r="CY4" s="358"/>
      <c r="CZ4" s="358"/>
      <c r="DA4" s="358"/>
      <c r="DB4" s="358"/>
      <c r="DC4" s="358"/>
      <c r="DD4" s="358"/>
      <c r="DE4" s="358"/>
      <c r="DF4" s="358"/>
      <c r="DG4" s="358"/>
      <c r="DH4" s="358"/>
      <c r="DI4" s="358"/>
      <c r="DJ4" s="358"/>
      <c r="DK4" s="358"/>
      <c r="DL4" s="358"/>
      <c r="DM4" s="358"/>
      <c r="DN4" s="358"/>
      <c r="DO4" s="358"/>
      <c r="DP4" s="358"/>
      <c r="DQ4" s="358"/>
      <c r="DR4" s="358"/>
      <c r="DS4" s="358"/>
      <c r="DT4" s="358"/>
      <c r="DU4" s="358"/>
      <c r="DV4" s="358"/>
      <c r="DW4" s="358"/>
      <c r="DX4" s="358"/>
      <c r="DY4" s="358"/>
      <c r="DZ4" s="358"/>
      <c r="EA4" s="358"/>
      <c r="EB4" s="358"/>
      <c r="EC4" s="358"/>
      <c r="ED4" s="358"/>
      <c r="EE4" s="358"/>
      <c r="EF4" s="358"/>
      <c r="EG4" s="358"/>
      <c r="EH4" s="358"/>
      <c r="EI4" s="358"/>
      <c r="EJ4" s="358"/>
      <c r="EK4" s="358"/>
      <c r="EL4" s="358"/>
      <c r="EM4" s="358"/>
      <c r="EN4" s="358"/>
      <c r="EO4" s="358"/>
      <c r="EP4" s="358"/>
      <c r="EQ4" s="358"/>
      <c r="ER4" s="358"/>
      <c r="ES4" s="358"/>
      <c r="ET4" s="358"/>
      <c r="EU4" s="358"/>
      <c r="EV4" s="358"/>
      <c r="EW4" s="358"/>
      <c r="EX4" s="358"/>
      <c r="EY4" s="358"/>
      <c r="EZ4" s="358"/>
      <c r="FA4" s="358"/>
      <c r="FB4" s="358"/>
      <c r="FC4" s="358"/>
      <c r="FD4" s="358"/>
      <c r="FE4" s="358"/>
      <c r="FF4" s="358"/>
      <c r="FG4" s="358"/>
      <c r="FH4" s="358"/>
      <c r="FI4" s="358"/>
      <c r="FJ4" s="358"/>
      <c r="FK4" s="358"/>
      <c r="FL4" s="358"/>
      <c r="FM4" s="358"/>
      <c r="FN4" s="358"/>
      <c r="FO4" s="358"/>
      <c r="FP4" s="358"/>
      <c r="FQ4" s="358"/>
      <c r="FR4" s="358"/>
      <c r="FS4" s="358"/>
      <c r="FT4" s="358"/>
      <c r="FU4" s="358"/>
      <c r="FV4" s="358"/>
      <c r="FW4" s="358"/>
      <c r="FX4" s="358"/>
      <c r="FY4" s="358"/>
      <c r="FZ4" s="358"/>
      <c r="GA4" s="358"/>
      <c r="GB4" s="358"/>
      <c r="GC4" s="358"/>
      <c r="GD4" s="358"/>
      <c r="GE4" s="358"/>
      <c r="GF4" s="358"/>
      <c r="GG4" s="358"/>
      <c r="GH4" s="358"/>
      <c r="GI4" s="358"/>
      <c r="GJ4" s="358"/>
      <c r="GK4" s="358"/>
      <c r="GL4" s="425"/>
      <c r="GM4" s="425"/>
      <c r="GN4" s="425"/>
      <c r="GO4" s="425"/>
      <c r="GP4" s="425"/>
    </row>
    <row r="5" s="357" customFormat="1" ht="63" customHeight="1" spans="1:198">
      <c r="A5" s="370"/>
      <c r="B5" s="371"/>
      <c r="C5" s="372"/>
      <c r="D5" s="368" t="s">
        <v>12</v>
      </c>
      <c r="E5" s="372"/>
      <c r="F5" s="372"/>
      <c r="G5" s="373"/>
      <c r="H5" s="372"/>
      <c r="I5" s="398"/>
      <c r="J5" s="399"/>
      <c r="K5" s="400"/>
      <c r="L5" s="368" t="s">
        <v>13</v>
      </c>
      <c r="M5" s="401" t="s">
        <v>14</v>
      </c>
      <c r="N5" s="383" t="s">
        <v>15</v>
      </c>
      <c r="O5" s="383" t="s">
        <v>16</v>
      </c>
      <c r="P5" s="377"/>
      <c r="Q5" s="358"/>
      <c r="R5" s="358"/>
      <c r="S5" s="358"/>
      <c r="T5" s="358"/>
      <c r="U5" s="358"/>
      <c r="V5" s="358"/>
      <c r="W5" s="358"/>
      <c r="X5" s="358"/>
      <c r="Y5" s="358"/>
      <c r="Z5" s="358"/>
      <c r="AA5" s="358"/>
      <c r="AB5" s="358"/>
      <c r="AC5" s="358"/>
      <c r="AD5" s="358"/>
      <c r="AE5" s="358"/>
      <c r="AF5" s="358"/>
      <c r="AG5" s="358"/>
      <c r="AH5" s="358"/>
      <c r="AI5" s="358"/>
      <c r="AJ5" s="358"/>
      <c r="AK5" s="358"/>
      <c r="AL5" s="358"/>
      <c r="AM5" s="358"/>
      <c r="AN5" s="358"/>
      <c r="AO5" s="358"/>
      <c r="AP5" s="358"/>
      <c r="AQ5" s="358"/>
      <c r="AR5" s="358"/>
      <c r="AS5" s="358"/>
      <c r="AT5" s="358"/>
      <c r="AU5" s="358"/>
      <c r="AV5" s="358"/>
      <c r="AW5" s="358"/>
      <c r="AX5" s="358"/>
      <c r="AY5" s="358"/>
      <c r="AZ5" s="358"/>
      <c r="BA5" s="358"/>
      <c r="BB5" s="358"/>
      <c r="BC5" s="358"/>
      <c r="BD5" s="358"/>
      <c r="BE5" s="358"/>
      <c r="BF5" s="358"/>
      <c r="BG5" s="358"/>
      <c r="BH5" s="358"/>
      <c r="BI5" s="358"/>
      <c r="BJ5" s="358"/>
      <c r="BK5" s="358"/>
      <c r="BL5" s="358"/>
      <c r="BM5" s="358"/>
      <c r="BN5" s="358"/>
      <c r="BO5" s="358"/>
      <c r="BP5" s="358"/>
      <c r="BQ5" s="358"/>
      <c r="BR5" s="358"/>
      <c r="BS5" s="358"/>
      <c r="BT5" s="358"/>
      <c r="BU5" s="358"/>
      <c r="BV5" s="358"/>
      <c r="BW5" s="358"/>
      <c r="BX5" s="358"/>
      <c r="BY5" s="358"/>
      <c r="BZ5" s="358"/>
      <c r="CA5" s="358"/>
      <c r="CB5" s="358"/>
      <c r="CC5" s="358"/>
      <c r="CD5" s="358"/>
      <c r="CE5" s="358"/>
      <c r="CF5" s="358"/>
      <c r="CG5" s="358"/>
      <c r="CH5" s="358"/>
      <c r="CI5" s="358"/>
      <c r="CJ5" s="358"/>
      <c r="CK5" s="358"/>
      <c r="CL5" s="358"/>
      <c r="CM5" s="358"/>
      <c r="CN5" s="358"/>
      <c r="CO5" s="358"/>
      <c r="CP5" s="358"/>
      <c r="CQ5" s="358"/>
      <c r="CR5" s="358"/>
      <c r="CS5" s="358"/>
      <c r="CT5" s="358"/>
      <c r="CU5" s="358"/>
      <c r="CV5" s="358"/>
      <c r="CW5" s="358"/>
      <c r="CX5" s="358"/>
      <c r="CY5" s="358"/>
      <c r="CZ5" s="358"/>
      <c r="DA5" s="358"/>
      <c r="DB5" s="358"/>
      <c r="DC5" s="358"/>
      <c r="DD5" s="358"/>
      <c r="DE5" s="358"/>
      <c r="DF5" s="358"/>
      <c r="DG5" s="358"/>
      <c r="DH5" s="358"/>
      <c r="DI5" s="358"/>
      <c r="DJ5" s="358"/>
      <c r="DK5" s="358"/>
      <c r="DL5" s="358"/>
      <c r="DM5" s="358"/>
      <c r="DN5" s="358"/>
      <c r="DO5" s="358"/>
      <c r="DP5" s="358"/>
      <c r="DQ5" s="358"/>
      <c r="DR5" s="358"/>
      <c r="DS5" s="358"/>
      <c r="DT5" s="358"/>
      <c r="DU5" s="358"/>
      <c r="DV5" s="358"/>
      <c r="DW5" s="358"/>
      <c r="DX5" s="358"/>
      <c r="DY5" s="358"/>
      <c r="DZ5" s="358"/>
      <c r="EA5" s="358"/>
      <c r="EB5" s="358"/>
      <c r="EC5" s="358"/>
      <c r="ED5" s="358"/>
      <c r="EE5" s="358"/>
      <c r="EF5" s="358"/>
      <c r="EG5" s="358"/>
      <c r="EH5" s="358"/>
      <c r="EI5" s="358"/>
      <c r="EJ5" s="358"/>
      <c r="EK5" s="358"/>
      <c r="EL5" s="358"/>
      <c r="EM5" s="358"/>
      <c r="EN5" s="358"/>
      <c r="EO5" s="358"/>
      <c r="EP5" s="358"/>
      <c r="EQ5" s="358"/>
      <c r="ER5" s="358"/>
      <c r="ES5" s="358"/>
      <c r="ET5" s="358"/>
      <c r="EU5" s="358"/>
      <c r="EV5" s="358"/>
      <c r="EW5" s="358"/>
      <c r="EX5" s="358"/>
      <c r="EY5" s="358"/>
      <c r="EZ5" s="358"/>
      <c r="FA5" s="358"/>
      <c r="FB5" s="358"/>
      <c r="FC5" s="358"/>
      <c r="FD5" s="358"/>
      <c r="FE5" s="358"/>
      <c r="FF5" s="358"/>
      <c r="FG5" s="358"/>
      <c r="FH5" s="358"/>
      <c r="FI5" s="358"/>
      <c r="FJ5" s="358"/>
      <c r="FK5" s="358"/>
      <c r="FL5" s="358"/>
      <c r="FM5" s="358"/>
      <c r="FN5" s="358"/>
      <c r="FO5" s="358"/>
      <c r="FP5" s="358"/>
      <c r="FQ5" s="358"/>
      <c r="FR5" s="358"/>
      <c r="FS5" s="358"/>
      <c r="FT5" s="358"/>
      <c r="FU5" s="358"/>
      <c r="FV5" s="358"/>
      <c r="FW5" s="358"/>
      <c r="FX5" s="358"/>
      <c r="FY5" s="358"/>
      <c r="FZ5" s="358"/>
      <c r="GA5" s="358"/>
      <c r="GB5" s="358"/>
      <c r="GC5" s="358"/>
      <c r="GD5" s="358"/>
      <c r="GE5" s="358"/>
      <c r="GF5" s="358"/>
      <c r="GG5" s="358"/>
      <c r="GH5" s="358"/>
      <c r="GI5" s="358"/>
      <c r="GJ5" s="358"/>
      <c r="GK5" s="358"/>
      <c r="GL5" s="425"/>
      <c r="GM5" s="425"/>
      <c r="GN5" s="425"/>
      <c r="GO5" s="425"/>
      <c r="GP5" s="425"/>
    </row>
    <row r="6" s="357" customFormat="1" ht="100" customHeight="1" spans="1:198">
      <c r="A6" s="376"/>
      <c r="B6" s="377"/>
      <c r="C6" s="375"/>
      <c r="D6" s="375"/>
      <c r="E6" s="375"/>
      <c r="F6" s="375"/>
      <c r="G6" s="373"/>
      <c r="H6" s="375"/>
      <c r="I6" s="402" t="s">
        <v>17</v>
      </c>
      <c r="J6" s="402" t="s">
        <v>18</v>
      </c>
      <c r="K6" s="382" t="s">
        <v>19</v>
      </c>
      <c r="L6" s="375"/>
      <c r="M6" s="403" t="s">
        <v>20</v>
      </c>
      <c r="N6" s="402" t="s">
        <v>21</v>
      </c>
      <c r="O6" s="404" t="s">
        <v>22</v>
      </c>
      <c r="P6" s="383" t="s">
        <v>23</v>
      </c>
      <c r="Q6" s="358"/>
      <c r="R6" s="358"/>
      <c r="S6" s="358"/>
      <c r="T6" s="358"/>
      <c r="U6" s="358"/>
      <c r="V6" s="358"/>
      <c r="W6" s="358"/>
      <c r="X6" s="358"/>
      <c r="Y6" s="358"/>
      <c r="Z6" s="358"/>
      <c r="AA6" s="358"/>
      <c r="AB6" s="358"/>
      <c r="AC6" s="358"/>
      <c r="AD6" s="358"/>
      <c r="AE6" s="358"/>
      <c r="AF6" s="358"/>
      <c r="AG6" s="358"/>
      <c r="AH6" s="358"/>
      <c r="AI6" s="358"/>
      <c r="AJ6" s="358"/>
      <c r="AK6" s="358"/>
      <c r="AL6" s="358"/>
      <c r="AM6" s="358"/>
      <c r="AN6" s="358"/>
      <c r="AO6" s="358"/>
      <c r="AP6" s="358"/>
      <c r="AQ6" s="358"/>
      <c r="AR6" s="358"/>
      <c r="AS6" s="358"/>
      <c r="AT6" s="358"/>
      <c r="AU6" s="358"/>
      <c r="AV6" s="358"/>
      <c r="AW6" s="358"/>
      <c r="AX6" s="358"/>
      <c r="AY6" s="358"/>
      <c r="AZ6" s="358"/>
      <c r="BA6" s="358"/>
      <c r="BB6" s="358"/>
      <c r="BC6" s="358"/>
      <c r="BD6" s="358"/>
      <c r="BE6" s="358"/>
      <c r="BF6" s="358"/>
      <c r="BG6" s="358"/>
      <c r="BH6" s="358"/>
      <c r="BI6" s="358"/>
      <c r="BJ6" s="358"/>
      <c r="BK6" s="358"/>
      <c r="BL6" s="358"/>
      <c r="BM6" s="358"/>
      <c r="BN6" s="358"/>
      <c r="BO6" s="358"/>
      <c r="BP6" s="358"/>
      <c r="BQ6" s="358"/>
      <c r="BR6" s="358"/>
      <c r="BS6" s="358"/>
      <c r="BT6" s="358"/>
      <c r="BU6" s="358"/>
      <c r="BV6" s="358"/>
      <c r="BW6" s="358"/>
      <c r="BX6" s="358"/>
      <c r="BY6" s="358"/>
      <c r="BZ6" s="358"/>
      <c r="CA6" s="358"/>
      <c r="CB6" s="358"/>
      <c r="CC6" s="358"/>
      <c r="CD6" s="358"/>
      <c r="CE6" s="358"/>
      <c r="CF6" s="358"/>
      <c r="CG6" s="358"/>
      <c r="CH6" s="358"/>
      <c r="CI6" s="358"/>
      <c r="CJ6" s="358"/>
      <c r="CK6" s="358"/>
      <c r="CL6" s="358"/>
      <c r="CM6" s="358"/>
      <c r="CN6" s="358"/>
      <c r="CO6" s="358"/>
      <c r="CP6" s="358"/>
      <c r="CQ6" s="358"/>
      <c r="CR6" s="358"/>
      <c r="CS6" s="358"/>
      <c r="CT6" s="358"/>
      <c r="CU6" s="358"/>
      <c r="CV6" s="358"/>
      <c r="CW6" s="358"/>
      <c r="CX6" s="358"/>
      <c r="CY6" s="358"/>
      <c r="CZ6" s="358"/>
      <c r="DA6" s="358"/>
      <c r="DB6" s="358"/>
      <c r="DC6" s="358"/>
      <c r="DD6" s="358"/>
      <c r="DE6" s="358"/>
      <c r="DF6" s="358"/>
      <c r="DG6" s="358"/>
      <c r="DH6" s="358"/>
      <c r="DI6" s="358"/>
      <c r="DJ6" s="358"/>
      <c r="DK6" s="358"/>
      <c r="DL6" s="358"/>
      <c r="DM6" s="358"/>
      <c r="DN6" s="358"/>
      <c r="DO6" s="358"/>
      <c r="DP6" s="358"/>
      <c r="DQ6" s="358"/>
      <c r="DR6" s="358"/>
      <c r="DS6" s="358"/>
      <c r="DT6" s="358"/>
      <c r="DU6" s="358"/>
      <c r="DV6" s="358"/>
      <c r="DW6" s="358"/>
      <c r="DX6" s="358"/>
      <c r="DY6" s="358"/>
      <c r="DZ6" s="358"/>
      <c r="EA6" s="358"/>
      <c r="EB6" s="358"/>
      <c r="EC6" s="358"/>
      <c r="ED6" s="358"/>
      <c r="EE6" s="358"/>
      <c r="EF6" s="358"/>
      <c r="EG6" s="358"/>
      <c r="EH6" s="358"/>
      <c r="EI6" s="358"/>
      <c r="EJ6" s="358"/>
      <c r="EK6" s="358"/>
      <c r="EL6" s="358"/>
      <c r="EM6" s="358"/>
      <c r="EN6" s="358"/>
      <c r="EO6" s="358"/>
      <c r="EP6" s="358"/>
      <c r="EQ6" s="358"/>
      <c r="ER6" s="358"/>
      <c r="ES6" s="358"/>
      <c r="ET6" s="358"/>
      <c r="EU6" s="358"/>
      <c r="EV6" s="358"/>
      <c r="EW6" s="358"/>
      <c r="EX6" s="358"/>
      <c r="EY6" s="358"/>
      <c r="EZ6" s="358"/>
      <c r="FA6" s="358"/>
      <c r="FB6" s="358"/>
      <c r="FC6" s="358"/>
      <c r="FD6" s="358"/>
      <c r="FE6" s="358"/>
      <c r="FF6" s="358"/>
      <c r="FG6" s="358"/>
      <c r="FH6" s="358"/>
      <c r="FI6" s="358"/>
      <c r="FJ6" s="358"/>
      <c r="FK6" s="358"/>
      <c r="FL6" s="358"/>
      <c r="FM6" s="358"/>
      <c r="FN6" s="358"/>
      <c r="FO6" s="358"/>
      <c r="FP6" s="358"/>
      <c r="FQ6" s="358"/>
      <c r="FR6" s="358"/>
      <c r="FS6" s="358"/>
      <c r="FT6" s="358"/>
      <c r="FU6" s="358"/>
      <c r="FV6" s="358"/>
      <c r="FW6" s="358"/>
      <c r="FX6" s="358"/>
      <c r="FY6" s="358"/>
      <c r="FZ6" s="358"/>
      <c r="GA6" s="358"/>
      <c r="GB6" s="358"/>
      <c r="GC6" s="358"/>
      <c r="GD6" s="358"/>
      <c r="GE6" s="358"/>
      <c r="GF6" s="358"/>
      <c r="GG6" s="358"/>
      <c r="GH6" s="358"/>
      <c r="GI6" s="358"/>
      <c r="GJ6" s="358"/>
      <c r="GK6" s="358"/>
      <c r="GL6" s="425"/>
      <c r="GM6" s="425"/>
      <c r="GN6" s="425"/>
      <c r="GO6" s="425"/>
      <c r="GP6" s="425"/>
    </row>
    <row r="7" s="357" customFormat="1" ht="18.75" customHeight="1" spans="1:198">
      <c r="A7" s="323" t="s">
        <v>24</v>
      </c>
      <c r="B7" s="324"/>
      <c r="C7" s="325">
        <f>C10+C25+C37+C51+C60+C66+C71+C77+C84+C93+C107+C114+C127+C135</f>
        <v>107</v>
      </c>
      <c r="D7" s="378">
        <v>183.684</v>
      </c>
      <c r="E7" s="379">
        <f>F7+G7</f>
        <v>221380.004779233</v>
      </c>
      <c r="F7" s="325">
        <f>F10+F25+F37+F51+F60+F66+F71+F77+F84+F93+F107+F114+F127+F135+F8</f>
        <v>109776.84</v>
      </c>
      <c r="G7" s="379">
        <f>G10+G25+G37+G51+G60+G66+G71+G77+G84+G93+G107+G114+G127+G135+G8</f>
        <v>111603.164779233</v>
      </c>
      <c r="H7" s="380">
        <v>21894.552</v>
      </c>
      <c r="I7" s="380">
        <f>J7+K7</f>
        <v>58682</v>
      </c>
      <c r="J7" s="380">
        <f t="shared" ref="J7:P7" si="0">J10+J25+J37+J51+J60+J66+J71+J77+J84+J93+J107+J114+J127+J135+J8</f>
        <v>48667</v>
      </c>
      <c r="K7" s="379">
        <f t="shared" si="0"/>
        <v>10015</v>
      </c>
      <c r="L7" s="405">
        <f t="shared" si="0"/>
        <v>21500</v>
      </c>
      <c r="M7" s="406">
        <f t="shared" si="0"/>
        <v>6000</v>
      </c>
      <c r="N7" s="406">
        <f t="shared" si="0"/>
        <v>11500</v>
      </c>
      <c r="O7" s="407">
        <f t="shared" si="0"/>
        <v>4000</v>
      </c>
      <c r="P7" s="408">
        <f t="shared" si="0"/>
        <v>7554.61277923331</v>
      </c>
      <c r="Q7" s="358"/>
      <c r="R7" s="358"/>
      <c r="S7" s="358"/>
      <c r="T7" s="358"/>
      <c r="U7" s="358"/>
      <c r="V7" s="358"/>
      <c r="W7" s="358"/>
      <c r="X7" s="358"/>
      <c r="Y7" s="358"/>
      <c r="Z7" s="358"/>
      <c r="AA7" s="358"/>
      <c r="AB7" s="358"/>
      <c r="AC7" s="358"/>
      <c r="AD7" s="358"/>
      <c r="AE7" s="358"/>
      <c r="AF7" s="358"/>
      <c r="AG7" s="358"/>
      <c r="AH7" s="358"/>
      <c r="AI7" s="358"/>
      <c r="AJ7" s="358"/>
      <c r="AK7" s="358"/>
      <c r="AL7" s="358"/>
      <c r="AM7" s="358"/>
      <c r="AN7" s="358"/>
      <c r="AO7" s="358"/>
      <c r="AP7" s="358"/>
      <c r="AQ7" s="358"/>
      <c r="AR7" s="358"/>
      <c r="AS7" s="358"/>
      <c r="AT7" s="358"/>
      <c r="AU7" s="358"/>
      <c r="AV7" s="358"/>
      <c r="AW7" s="358"/>
      <c r="AX7" s="358"/>
      <c r="AY7" s="358"/>
      <c r="AZ7" s="358"/>
      <c r="BA7" s="358"/>
      <c r="BB7" s="358"/>
      <c r="BC7" s="358"/>
      <c r="BD7" s="358"/>
      <c r="BE7" s="358"/>
      <c r="BF7" s="358"/>
      <c r="BG7" s="358"/>
      <c r="BH7" s="358"/>
      <c r="BI7" s="358"/>
      <c r="BJ7" s="358"/>
      <c r="BK7" s="358"/>
      <c r="BL7" s="358"/>
      <c r="BM7" s="358"/>
      <c r="BN7" s="358"/>
      <c r="BO7" s="358"/>
      <c r="BP7" s="358"/>
      <c r="BQ7" s="358"/>
      <c r="BR7" s="358"/>
      <c r="BS7" s="358"/>
      <c r="BT7" s="358"/>
      <c r="BU7" s="358"/>
      <c r="BV7" s="358"/>
      <c r="BW7" s="358"/>
      <c r="BX7" s="358"/>
      <c r="BY7" s="358"/>
      <c r="BZ7" s="358"/>
      <c r="CA7" s="358"/>
      <c r="CB7" s="358"/>
      <c r="CC7" s="358"/>
      <c r="CD7" s="358"/>
      <c r="CE7" s="358"/>
      <c r="CF7" s="358"/>
      <c r="CG7" s="358"/>
      <c r="CH7" s="358"/>
      <c r="CI7" s="358"/>
      <c r="CJ7" s="358"/>
      <c r="CK7" s="358"/>
      <c r="CL7" s="358"/>
      <c r="CM7" s="358"/>
      <c r="CN7" s="358"/>
      <c r="CO7" s="358"/>
      <c r="CP7" s="358"/>
      <c r="CQ7" s="358"/>
      <c r="CR7" s="358"/>
      <c r="CS7" s="358"/>
      <c r="CT7" s="358"/>
      <c r="CU7" s="358"/>
      <c r="CV7" s="358"/>
      <c r="CW7" s="358"/>
      <c r="CX7" s="358"/>
      <c r="CY7" s="358"/>
      <c r="CZ7" s="358"/>
      <c r="DA7" s="358"/>
      <c r="DB7" s="358"/>
      <c r="DC7" s="358"/>
      <c r="DD7" s="358"/>
      <c r="DE7" s="358"/>
      <c r="DF7" s="358"/>
      <c r="DG7" s="358"/>
      <c r="DH7" s="358"/>
      <c r="DI7" s="358"/>
      <c r="DJ7" s="358"/>
      <c r="DK7" s="358"/>
      <c r="DL7" s="358"/>
      <c r="DM7" s="358"/>
      <c r="DN7" s="358"/>
      <c r="DO7" s="358"/>
      <c r="DP7" s="358"/>
      <c r="DQ7" s="358"/>
      <c r="DR7" s="358"/>
      <c r="DS7" s="358"/>
      <c r="DT7" s="358"/>
      <c r="DU7" s="358"/>
      <c r="DV7" s="358"/>
      <c r="DW7" s="358"/>
      <c r="DX7" s="358"/>
      <c r="DY7" s="358"/>
      <c r="DZ7" s="358"/>
      <c r="EA7" s="358"/>
      <c r="EB7" s="358"/>
      <c r="EC7" s="358"/>
      <c r="ED7" s="358"/>
      <c r="EE7" s="358"/>
      <c r="EF7" s="358"/>
      <c r="EG7" s="358"/>
      <c r="EH7" s="358"/>
      <c r="EI7" s="358"/>
      <c r="EJ7" s="358"/>
      <c r="EK7" s="358"/>
      <c r="EL7" s="358"/>
      <c r="EM7" s="358"/>
      <c r="EN7" s="358"/>
      <c r="EO7" s="358"/>
      <c r="EP7" s="358"/>
      <c r="EQ7" s="358"/>
      <c r="ER7" s="358"/>
      <c r="ES7" s="358"/>
      <c r="ET7" s="358"/>
      <c r="EU7" s="358"/>
      <c r="EV7" s="358"/>
      <c r="EW7" s="358"/>
      <c r="EX7" s="358"/>
      <c r="EY7" s="358"/>
      <c r="EZ7" s="358"/>
      <c r="FA7" s="358"/>
      <c r="FB7" s="358"/>
      <c r="FC7" s="358"/>
      <c r="FD7" s="358"/>
      <c r="FE7" s="358"/>
      <c r="FF7" s="358"/>
      <c r="FG7" s="358"/>
      <c r="FH7" s="358"/>
      <c r="FI7" s="358"/>
      <c r="FJ7" s="358"/>
      <c r="FK7" s="358"/>
      <c r="FL7" s="358"/>
      <c r="FM7" s="358"/>
      <c r="FN7" s="358"/>
      <c r="FO7" s="358"/>
      <c r="FP7" s="358"/>
      <c r="FQ7" s="358"/>
      <c r="FR7" s="358"/>
      <c r="FS7" s="358"/>
      <c r="FT7" s="358"/>
      <c r="FU7" s="358"/>
      <c r="FV7" s="358"/>
      <c r="FW7" s="358"/>
      <c r="FX7" s="358"/>
      <c r="FY7" s="358"/>
      <c r="FZ7" s="358"/>
      <c r="GA7" s="358"/>
      <c r="GB7" s="358"/>
      <c r="GC7" s="358"/>
      <c r="GD7" s="358"/>
      <c r="GE7" s="358"/>
      <c r="GF7" s="358"/>
      <c r="GG7" s="358"/>
      <c r="GH7" s="358"/>
      <c r="GI7" s="358"/>
      <c r="GJ7" s="358"/>
      <c r="GK7" s="358"/>
      <c r="GL7" s="425"/>
      <c r="GM7" s="425"/>
      <c r="GN7" s="425"/>
      <c r="GO7" s="425"/>
      <c r="GP7" s="425"/>
    </row>
    <row r="8" s="357" customFormat="1" ht="18.75" spans="1:198">
      <c r="A8" s="328" t="s">
        <v>25</v>
      </c>
      <c r="B8" s="329"/>
      <c r="C8" s="325"/>
      <c r="D8" s="381">
        <v>0.7226</v>
      </c>
      <c r="E8" s="382">
        <v>1972</v>
      </c>
      <c r="F8" s="383">
        <v>0</v>
      </c>
      <c r="G8" s="382">
        <v>1972</v>
      </c>
      <c r="H8" s="384"/>
      <c r="I8" s="402"/>
      <c r="J8" s="383"/>
      <c r="K8" s="382"/>
      <c r="L8" s="383"/>
      <c r="M8" s="402"/>
      <c r="N8" s="402"/>
      <c r="O8" s="406"/>
      <c r="P8" s="325"/>
      <c r="Q8" s="358"/>
      <c r="R8" s="358"/>
      <c r="S8" s="358"/>
      <c r="T8" s="358"/>
      <c r="U8" s="358"/>
      <c r="V8" s="358"/>
      <c r="W8" s="358"/>
      <c r="X8" s="358"/>
      <c r="Y8" s="358"/>
      <c r="Z8" s="358"/>
      <c r="AA8" s="358"/>
      <c r="AB8" s="358"/>
      <c r="AC8" s="358"/>
      <c r="AD8" s="358"/>
      <c r="AE8" s="358"/>
      <c r="AF8" s="358"/>
      <c r="AG8" s="358"/>
      <c r="AH8" s="358"/>
      <c r="AI8" s="358"/>
      <c r="AJ8" s="358"/>
      <c r="AK8" s="358"/>
      <c r="AL8" s="358"/>
      <c r="AM8" s="358"/>
      <c r="AN8" s="358"/>
      <c r="AO8" s="358"/>
      <c r="AP8" s="358"/>
      <c r="AQ8" s="358"/>
      <c r="AR8" s="358"/>
      <c r="AS8" s="358"/>
      <c r="AT8" s="358"/>
      <c r="AU8" s="358"/>
      <c r="AV8" s="358"/>
      <c r="AW8" s="358"/>
      <c r="AX8" s="358"/>
      <c r="AY8" s="358"/>
      <c r="AZ8" s="358"/>
      <c r="BA8" s="358"/>
      <c r="BB8" s="358"/>
      <c r="BC8" s="358"/>
      <c r="BD8" s="358"/>
      <c r="BE8" s="358"/>
      <c r="BF8" s="358"/>
      <c r="BG8" s="358"/>
      <c r="BH8" s="358"/>
      <c r="BI8" s="358"/>
      <c r="BJ8" s="358"/>
      <c r="BK8" s="358"/>
      <c r="BL8" s="358"/>
      <c r="BM8" s="358"/>
      <c r="BN8" s="358"/>
      <c r="BO8" s="358"/>
      <c r="BP8" s="358"/>
      <c r="BQ8" s="358"/>
      <c r="BR8" s="358"/>
      <c r="BS8" s="358"/>
      <c r="BT8" s="358"/>
      <c r="BU8" s="358"/>
      <c r="BV8" s="358"/>
      <c r="BW8" s="358"/>
      <c r="BX8" s="358"/>
      <c r="BY8" s="358"/>
      <c r="BZ8" s="358"/>
      <c r="CA8" s="358"/>
      <c r="CB8" s="358"/>
      <c r="CC8" s="358"/>
      <c r="CD8" s="358"/>
      <c r="CE8" s="358"/>
      <c r="CF8" s="358"/>
      <c r="CG8" s="358"/>
      <c r="CH8" s="358"/>
      <c r="CI8" s="358"/>
      <c r="CJ8" s="358"/>
      <c r="CK8" s="358"/>
      <c r="CL8" s="358"/>
      <c r="CM8" s="358"/>
      <c r="CN8" s="358"/>
      <c r="CO8" s="358"/>
      <c r="CP8" s="358"/>
      <c r="CQ8" s="358"/>
      <c r="CR8" s="358"/>
      <c r="CS8" s="358"/>
      <c r="CT8" s="358"/>
      <c r="CU8" s="358"/>
      <c r="CV8" s="358"/>
      <c r="CW8" s="358"/>
      <c r="CX8" s="358"/>
      <c r="CY8" s="358"/>
      <c r="CZ8" s="358"/>
      <c r="DA8" s="358"/>
      <c r="DB8" s="358"/>
      <c r="DC8" s="358"/>
      <c r="DD8" s="358"/>
      <c r="DE8" s="358"/>
      <c r="DF8" s="358"/>
      <c r="DG8" s="358"/>
      <c r="DH8" s="358"/>
      <c r="DI8" s="358"/>
      <c r="DJ8" s="358"/>
      <c r="DK8" s="358"/>
      <c r="DL8" s="358"/>
      <c r="DM8" s="358"/>
      <c r="DN8" s="358"/>
      <c r="DO8" s="358"/>
      <c r="DP8" s="358"/>
      <c r="DQ8" s="358"/>
      <c r="DR8" s="358"/>
      <c r="DS8" s="358"/>
      <c r="DT8" s="358"/>
      <c r="DU8" s="358"/>
      <c r="DV8" s="358"/>
      <c r="DW8" s="358"/>
      <c r="DX8" s="358"/>
      <c r="DY8" s="358"/>
      <c r="DZ8" s="358"/>
      <c r="EA8" s="358"/>
      <c r="EB8" s="358"/>
      <c r="EC8" s="358"/>
      <c r="ED8" s="358"/>
      <c r="EE8" s="358"/>
      <c r="EF8" s="358"/>
      <c r="EG8" s="358"/>
      <c r="EH8" s="358"/>
      <c r="EI8" s="358"/>
      <c r="EJ8" s="358"/>
      <c r="EK8" s="358"/>
      <c r="EL8" s="358"/>
      <c r="EM8" s="358"/>
      <c r="EN8" s="358"/>
      <c r="EO8" s="358"/>
      <c r="EP8" s="358"/>
      <c r="EQ8" s="358"/>
      <c r="ER8" s="358"/>
      <c r="ES8" s="358"/>
      <c r="ET8" s="358"/>
      <c r="EU8" s="358"/>
      <c r="EV8" s="358"/>
      <c r="EW8" s="358"/>
      <c r="EX8" s="358"/>
      <c r="EY8" s="358"/>
      <c r="EZ8" s="358"/>
      <c r="FA8" s="358"/>
      <c r="FB8" s="358"/>
      <c r="FC8" s="358"/>
      <c r="FD8" s="358"/>
      <c r="FE8" s="358"/>
      <c r="FF8" s="358"/>
      <c r="FG8" s="358"/>
      <c r="FH8" s="358"/>
      <c r="FI8" s="358"/>
      <c r="FJ8" s="358"/>
      <c r="FK8" s="358"/>
      <c r="FL8" s="358"/>
      <c r="FM8" s="358"/>
      <c r="FN8" s="358"/>
      <c r="FO8" s="358"/>
      <c r="FP8" s="358"/>
      <c r="FQ8" s="358"/>
      <c r="FR8" s="358"/>
      <c r="FS8" s="358"/>
      <c r="FT8" s="358"/>
      <c r="FU8" s="358"/>
      <c r="FV8" s="358"/>
      <c r="FW8" s="358"/>
      <c r="FX8" s="358"/>
      <c r="FY8" s="358"/>
      <c r="FZ8" s="358"/>
      <c r="GA8" s="358"/>
      <c r="GB8" s="358"/>
      <c r="GC8" s="358"/>
      <c r="GD8" s="358"/>
      <c r="GE8" s="358"/>
      <c r="GF8" s="358"/>
      <c r="GG8" s="358"/>
      <c r="GH8" s="358"/>
      <c r="GI8" s="358"/>
      <c r="GJ8" s="358"/>
      <c r="GK8" s="358"/>
      <c r="GL8" s="425"/>
      <c r="GM8" s="425"/>
      <c r="GN8" s="425"/>
      <c r="GO8" s="425"/>
      <c r="GP8" s="425"/>
    </row>
    <row r="9" s="358" customFormat="1" ht="37.5" spans="1:198">
      <c r="A9" s="332" t="s">
        <v>26</v>
      </c>
      <c r="B9" s="332" t="s">
        <v>27</v>
      </c>
      <c r="C9" s="333" t="s">
        <v>28</v>
      </c>
      <c r="D9" s="385">
        <v>182.9614</v>
      </c>
      <c r="E9" s="384">
        <f>E10+E25+E37+E51+E60+E66+E71+E77+E84+E93+E107+E114+E127+E135</f>
        <v>219408.004779233</v>
      </c>
      <c r="F9" s="333">
        <f>D9*600</f>
        <v>109776.84</v>
      </c>
      <c r="G9" s="384">
        <f t="shared" ref="G9:P9" si="1">G10+G25+G37+G51+G60+G66+G71+G77+G84+G93+G107+G114+G127+G135</f>
        <v>109631.164779233</v>
      </c>
      <c r="H9" s="384">
        <f t="shared" si="1"/>
        <v>21894.5519999999</v>
      </c>
      <c r="I9" s="384">
        <f t="shared" si="1"/>
        <v>58682</v>
      </c>
      <c r="J9" s="384">
        <f t="shared" si="1"/>
        <v>48667</v>
      </c>
      <c r="K9" s="384">
        <f t="shared" si="1"/>
        <v>10015</v>
      </c>
      <c r="L9" s="384">
        <f t="shared" si="1"/>
        <v>21500</v>
      </c>
      <c r="M9" s="384">
        <f t="shared" si="1"/>
        <v>6000</v>
      </c>
      <c r="N9" s="384">
        <f t="shared" si="1"/>
        <v>11500</v>
      </c>
      <c r="O9" s="402">
        <f t="shared" si="1"/>
        <v>4000</v>
      </c>
      <c r="P9" s="384">
        <f t="shared" si="1"/>
        <v>7554.61277923331</v>
      </c>
      <c r="GL9" s="425"/>
      <c r="GM9" s="425"/>
      <c r="GN9" s="425"/>
      <c r="GO9" s="425"/>
      <c r="GP9" s="425"/>
    </row>
    <row r="10" s="358" customFormat="1" ht="18.75" spans="1:198">
      <c r="A10" s="334" t="s">
        <v>29</v>
      </c>
      <c r="B10" s="334" t="s">
        <v>30</v>
      </c>
      <c r="C10" s="334">
        <v>14</v>
      </c>
      <c r="D10" s="386">
        <v>41.404</v>
      </c>
      <c r="E10" s="387">
        <f>SUM(E11:E24)</f>
        <v>30858.4</v>
      </c>
      <c r="F10" s="388">
        <v>24842.4</v>
      </c>
      <c r="G10" s="387">
        <f>H10+I10+L10+P10</f>
        <v>6016</v>
      </c>
      <c r="H10" s="389">
        <f>SUM(H11:H24)</f>
        <v>4954.71739398581</v>
      </c>
      <c r="I10" s="409">
        <f>J10+K10</f>
        <v>178</v>
      </c>
      <c r="J10" s="409">
        <f t="shared" ref="J10:P10" si="2">SUM(J11:J24)</f>
        <v>0</v>
      </c>
      <c r="K10" s="410">
        <f>SUM(K12:K24)</f>
        <v>178</v>
      </c>
      <c r="L10" s="409">
        <f t="shared" si="2"/>
        <v>800</v>
      </c>
      <c r="M10" s="411">
        <f t="shared" si="2"/>
        <v>0</v>
      </c>
      <c r="N10" s="409">
        <f t="shared" si="2"/>
        <v>0</v>
      </c>
      <c r="O10" s="412">
        <f t="shared" si="2"/>
        <v>800</v>
      </c>
      <c r="P10" s="413">
        <f t="shared" si="2"/>
        <v>83.2826060141878</v>
      </c>
      <c r="GL10" s="425"/>
      <c r="GM10" s="425"/>
      <c r="GN10" s="425"/>
      <c r="GO10" s="425"/>
      <c r="GP10" s="425"/>
    </row>
    <row r="11" s="359" customFormat="1" ht="18.75" spans="1:198">
      <c r="A11" s="338">
        <v>1</v>
      </c>
      <c r="B11" s="338"/>
      <c r="C11" s="338" t="s">
        <v>31</v>
      </c>
      <c r="D11" s="390"/>
      <c r="E11" s="391">
        <f>F11+G11</f>
        <v>0</v>
      </c>
      <c r="F11" s="347"/>
      <c r="G11" s="387">
        <f>H11+I11+L11+P11</f>
        <v>0</v>
      </c>
      <c r="H11" s="392"/>
      <c r="I11" s="414">
        <f t="shared" ref="I11:I42" si="3">J11+K11</f>
        <v>0</v>
      </c>
      <c r="J11" s="414">
        <v>0</v>
      </c>
      <c r="K11" s="415"/>
      <c r="L11" s="416">
        <f>M11+N11+O11</f>
        <v>0</v>
      </c>
      <c r="M11" s="417"/>
      <c r="N11" s="418"/>
      <c r="O11" s="419"/>
      <c r="P11" s="420">
        <v>0</v>
      </c>
      <c r="Q11" s="424"/>
      <c r="R11" s="424"/>
      <c r="S11" s="424"/>
      <c r="T11" s="424"/>
      <c r="U11" s="424"/>
      <c r="V11" s="424"/>
      <c r="W11" s="424"/>
      <c r="X11" s="424"/>
      <c r="Y11" s="424"/>
      <c r="Z11" s="424"/>
      <c r="AA11" s="424"/>
      <c r="AB11" s="424"/>
      <c r="AC11" s="424"/>
      <c r="AD11" s="424"/>
      <c r="AE11" s="424"/>
      <c r="AF11" s="424"/>
      <c r="AG11" s="424"/>
      <c r="AH11" s="424"/>
      <c r="AI11" s="424"/>
      <c r="AJ11" s="424"/>
      <c r="AK11" s="424"/>
      <c r="AL11" s="424"/>
      <c r="AM11" s="424"/>
      <c r="AN11" s="424"/>
      <c r="AO11" s="424"/>
      <c r="AP11" s="424"/>
      <c r="AQ11" s="424"/>
      <c r="AR11" s="424"/>
      <c r="AS11" s="424"/>
      <c r="AT11" s="424"/>
      <c r="AU11" s="424"/>
      <c r="AV11" s="424"/>
      <c r="AW11" s="424"/>
      <c r="AX11" s="424"/>
      <c r="AY11" s="424"/>
      <c r="AZ11" s="424"/>
      <c r="BA11" s="424"/>
      <c r="BB11" s="424"/>
      <c r="BC11" s="424"/>
      <c r="BD11" s="424"/>
      <c r="BE11" s="424"/>
      <c r="BF11" s="424"/>
      <c r="BG11" s="424"/>
      <c r="BH11" s="424"/>
      <c r="BI11" s="424"/>
      <c r="BJ11" s="424"/>
      <c r="BK11" s="424"/>
      <c r="BL11" s="424"/>
      <c r="BM11" s="424"/>
      <c r="BN11" s="424"/>
      <c r="BO11" s="424"/>
      <c r="BP11" s="424"/>
      <c r="BQ11" s="424"/>
      <c r="BR11" s="424"/>
      <c r="BS11" s="424"/>
      <c r="BT11" s="424"/>
      <c r="BU11" s="424"/>
      <c r="BV11" s="424"/>
      <c r="BW11" s="424"/>
      <c r="BX11" s="424"/>
      <c r="BY11" s="424"/>
      <c r="BZ11" s="424"/>
      <c r="CA11" s="424"/>
      <c r="CB11" s="424"/>
      <c r="CC11" s="424"/>
      <c r="CD11" s="424"/>
      <c r="CE11" s="424"/>
      <c r="CF11" s="424"/>
      <c r="CG11" s="424"/>
      <c r="CH11" s="424"/>
      <c r="CI11" s="424"/>
      <c r="CJ11" s="424"/>
      <c r="CK11" s="424"/>
      <c r="CL11" s="424"/>
      <c r="CM11" s="424"/>
      <c r="CN11" s="424"/>
      <c r="CO11" s="424"/>
      <c r="CP11" s="424"/>
      <c r="CQ11" s="424"/>
      <c r="CR11" s="424"/>
      <c r="CS11" s="424"/>
      <c r="CT11" s="424"/>
      <c r="CU11" s="424"/>
      <c r="CV11" s="424"/>
      <c r="CW11" s="424"/>
      <c r="CX11" s="424"/>
      <c r="CY11" s="424"/>
      <c r="CZ11" s="424"/>
      <c r="DA11" s="424"/>
      <c r="DB11" s="424"/>
      <c r="DC11" s="424"/>
      <c r="DD11" s="424"/>
      <c r="DE11" s="424"/>
      <c r="DF11" s="424"/>
      <c r="DG11" s="424"/>
      <c r="DH11" s="424"/>
      <c r="DI11" s="424"/>
      <c r="DJ11" s="424"/>
      <c r="DK11" s="424"/>
      <c r="DL11" s="424"/>
      <c r="DM11" s="424"/>
      <c r="DN11" s="424"/>
      <c r="DO11" s="424"/>
      <c r="DP11" s="424"/>
      <c r="DQ11" s="424"/>
      <c r="DR11" s="424"/>
      <c r="DS11" s="424"/>
      <c r="DT11" s="424"/>
      <c r="DU11" s="424"/>
      <c r="DV11" s="424"/>
      <c r="DW11" s="424"/>
      <c r="DX11" s="424"/>
      <c r="DY11" s="424"/>
      <c r="DZ11" s="424"/>
      <c r="EA11" s="424"/>
      <c r="EB11" s="424"/>
      <c r="EC11" s="424"/>
      <c r="ED11" s="424"/>
      <c r="EE11" s="424"/>
      <c r="EF11" s="424"/>
      <c r="EG11" s="424"/>
      <c r="EH11" s="424"/>
      <c r="EI11" s="424"/>
      <c r="EJ11" s="424"/>
      <c r="EK11" s="424"/>
      <c r="EL11" s="424"/>
      <c r="EM11" s="424"/>
      <c r="EN11" s="424"/>
      <c r="EO11" s="424"/>
      <c r="EP11" s="424"/>
      <c r="EQ11" s="424"/>
      <c r="ER11" s="424"/>
      <c r="ES11" s="424"/>
      <c r="ET11" s="424"/>
      <c r="EU11" s="424"/>
      <c r="EV11" s="424"/>
      <c r="EW11" s="424"/>
      <c r="EX11" s="424"/>
      <c r="EY11" s="424"/>
      <c r="EZ11" s="424"/>
      <c r="FA11" s="424"/>
      <c r="FB11" s="424"/>
      <c r="FC11" s="424"/>
      <c r="FD11" s="424"/>
      <c r="FE11" s="424"/>
      <c r="FF11" s="424"/>
      <c r="FG11" s="424"/>
      <c r="FH11" s="424"/>
      <c r="FI11" s="424"/>
      <c r="FJ11" s="424"/>
      <c r="FK11" s="424"/>
      <c r="FL11" s="424"/>
      <c r="FM11" s="424"/>
      <c r="FN11" s="424"/>
      <c r="FO11" s="424"/>
      <c r="FP11" s="424"/>
      <c r="FQ11" s="424"/>
      <c r="FR11" s="424"/>
      <c r="FS11" s="424"/>
      <c r="FT11" s="424"/>
      <c r="FU11" s="424"/>
      <c r="FV11" s="424"/>
      <c r="FW11" s="424"/>
      <c r="FX11" s="424"/>
      <c r="FY11" s="424"/>
      <c r="FZ11" s="424"/>
      <c r="GA11" s="424"/>
      <c r="GB11" s="424"/>
      <c r="GC11" s="424"/>
      <c r="GD11" s="424"/>
      <c r="GE11" s="424"/>
      <c r="GF11" s="424"/>
      <c r="GG11" s="424"/>
      <c r="GH11" s="424"/>
      <c r="GI11" s="424"/>
      <c r="GJ11" s="424"/>
      <c r="GK11" s="424"/>
      <c r="GL11" s="426"/>
      <c r="GM11" s="426"/>
      <c r="GN11" s="426"/>
      <c r="GO11" s="426"/>
      <c r="GP11" s="426"/>
    </row>
    <row r="12" s="359" customFormat="1" ht="18.75" spans="1:198">
      <c r="A12" s="338">
        <v>2</v>
      </c>
      <c r="B12" s="338"/>
      <c r="C12" s="339" t="s">
        <v>32</v>
      </c>
      <c r="D12" s="393">
        <v>0.2715</v>
      </c>
      <c r="E12" s="391">
        <f>F12+G12</f>
        <v>162.9</v>
      </c>
      <c r="F12" s="339">
        <v>162.9</v>
      </c>
      <c r="G12" s="387">
        <f t="shared" ref="G11:G42" si="4">H12+I12+L12+P12</f>
        <v>0</v>
      </c>
      <c r="H12" s="394">
        <f>119.667602018786*D12</f>
        <v>32.4897539481004</v>
      </c>
      <c r="I12" s="414">
        <f t="shared" si="3"/>
        <v>0</v>
      </c>
      <c r="J12" s="414">
        <v>0</v>
      </c>
      <c r="K12" s="421"/>
      <c r="L12" s="416">
        <f t="shared" ref="L12:L24" si="5">M12+N12+O12</f>
        <v>0</v>
      </c>
      <c r="M12" s="422"/>
      <c r="N12" s="423"/>
      <c r="O12" s="419"/>
      <c r="P12" s="420">
        <v>-32.4897539481004</v>
      </c>
      <c r="Q12" s="424"/>
      <c r="R12" s="424"/>
      <c r="S12" s="424"/>
      <c r="T12" s="424"/>
      <c r="U12" s="424"/>
      <c r="V12" s="424"/>
      <c r="W12" s="424"/>
      <c r="X12" s="424"/>
      <c r="Y12" s="424"/>
      <c r="Z12" s="424"/>
      <c r="AA12" s="424"/>
      <c r="AB12" s="424"/>
      <c r="AC12" s="424"/>
      <c r="AD12" s="424"/>
      <c r="AE12" s="424"/>
      <c r="AF12" s="424"/>
      <c r="AG12" s="424"/>
      <c r="AH12" s="424"/>
      <c r="AI12" s="424"/>
      <c r="AJ12" s="424"/>
      <c r="AK12" s="424"/>
      <c r="AL12" s="424"/>
      <c r="AM12" s="424"/>
      <c r="AN12" s="424"/>
      <c r="AO12" s="424"/>
      <c r="AP12" s="424"/>
      <c r="AQ12" s="424"/>
      <c r="AR12" s="424"/>
      <c r="AS12" s="424"/>
      <c r="AT12" s="424"/>
      <c r="AU12" s="424"/>
      <c r="AV12" s="424"/>
      <c r="AW12" s="424"/>
      <c r="AX12" s="424"/>
      <c r="AY12" s="424"/>
      <c r="AZ12" s="424"/>
      <c r="BA12" s="424"/>
      <c r="BB12" s="424"/>
      <c r="BC12" s="424"/>
      <c r="BD12" s="424"/>
      <c r="BE12" s="424"/>
      <c r="BF12" s="424"/>
      <c r="BG12" s="424"/>
      <c r="BH12" s="424"/>
      <c r="BI12" s="424"/>
      <c r="BJ12" s="424"/>
      <c r="BK12" s="424"/>
      <c r="BL12" s="424"/>
      <c r="BM12" s="424"/>
      <c r="BN12" s="424"/>
      <c r="BO12" s="424"/>
      <c r="BP12" s="424"/>
      <c r="BQ12" s="424"/>
      <c r="BR12" s="424"/>
      <c r="BS12" s="424"/>
      <c r="BT12" s="424"/>
      <c r="BU12" s="424"/>
      <c r="BV12" s="424"/>
      <c r="BW12" s="424"/>
      <c r="BX12" s="424"/>
      <c r="BY12" s="424"/>
      <c r="BZ12" s="424"/>
      <c r="CA12" s="424"/>
      <c r="CB12" s="424"/>
      <c r="CC12" s="424"/>
      <c r="CD12" s="424"/>
      <c r="CE12" s="424"/>
      <c r="CF12" s="424"/>
      <c r="CG12" s="424"/>
      <c r="CH12" s="424"/>
      <c r="CI12" s="424"/>
      <c r="CJ12" s="424"/>
      <c r="CK12" s="424"/>
      <c r="CL12" s="424"/>
      <c r="CM12" s="424"/>
      <c r="CN12" s="424"/>
      <c r="CO12" s="424"/>
      <c r="CP12" s="424"/>
      <c r="CQ12" s="424"/>
      <c r="CR12" s="424"/>
      <c r="CS12" s="424"/>
      <c r="CT12" s="424"/>
      <c r="CU12" s="424"/>
      <c r="CV12" s="424"/>
      <c r="CW12" s="424"/>
      <c r="CX12" s="424"/>
      <c r="CY12" s="424"/>
      <c r="CZ12" s="424"/>
      <c r="DA12" s="424"/>
      <c r="DB12" s="424"/>
      <c r="DC12" s="424"/>
      <c r="DD12" s="424"/>
      <c r="DE12" s="424"/>
      <c r="DF12" s="424"/>
      <c r="DG12" s="424"/>
      <c r="DH12" s="424"/>
      <c r="DI12" s="424"/>
      <c r="DJ12" s="424"/>
      <c r="DK12" s="424"/>
      <c r="DL12" s="424"/>
      <c r="DM12" s="424"/>
      <c r="DN12" s="424"/>
      <c r="DO12" s="424"/>
      <c r="DP12" s="424"/>
      <c r="DQ12" s="424"/>
      <c r="DR12" s="424"/>
      <c r="DS12" s="424"/>
      <c r="DT12" s="424"/>
      <c r="DU12" s="424"/>
      <c r="DV12" s="424"/>
      <c r="DW12" s="424"/>
      <c r="DX12" s="424"/>
      <c r="DY12" s="424"/>
      <c r="DZ12" s="424"/>
      <c r="EA12" s="424"/>
      <c r="EB12" s="424"/>
      <c r="EC12" s="424"/>
      <c r="ED12" s="424"/>
      <c r="EE12" s="424"/>
      <c r="EF12" s="424"/>
      <c r="EG12" s="424"/>
      <c r="EH12" s="424"/>
      <c r="EI12" s="424"/>
      <c r="EJ12" s="424"/>
      <c r="EK12" s="424"/>
      <c r="EL12" s="424"/>
      <c r="EM12" s="424"/>
      <c r="EN12" s="424"/>
      <c r="EO12" s="424"/>
      <c r="EP12" s="424"/>
      <c r="EQ12" s="424"/>
      <c r="ER12" s="424"/>
      <c r="ES12" s="424"/>
      <c r="ET12" s="424"/>
      <c r="EU12" s="424"/>
      <c r="EV12" s="424"/>
      <c r="EW12" s="424"/>
      <c r="EX12" s="424"/>
      <c r="EY12" s="424"/>
      <c r="EZ12" s="424"/>
      <c r="FA12" s="424"/>
      <c r="FB12" s="424"/>
      <c r="FC12" s="424"/>
      <c r="FD12" s="424"/>
      <c r="FE12" s="424"/>
      <c r="FF12" s="424"/>
      <c r="FG12" s="424"/>
      <c r="FH12" s="424"/>
      <c r="FI12" s="424"/>
      <c r="FJ12" s="424"/>
      <c r="FK12" s="424"/>
      <c r="FL12" s="424"/>
      <c r="FM12" s="424"/>
      <c r="FN12" s="424"/>
      <c r="FO12" s="424"/>
      <c r="FP12" s="424"/>
      <c r="FQ12" s="424"/>
      <c r="FR12" s="424"/>
      <c r="FS12" s="424"/>
      <c r="FT12" s="424"/>
      <c r="FU12" s="424"/>
      <c r="FV12" s="424"/>
      <c r="FW12" s="424"/>
      <c r="FX12" s="424"/>
      <c r="FY12" s="424"/>
      <c r="FZ12" s="424"/>
      <c r="GA12" s="424"/>
      <c r="GB12" s="424"/>
      <c r="GC12" s="424"/>
      <c r="GD12" s="424"/>
      <c r="GE12" s="424"/>
      <c r="GF12" s="424"/>
      <c r="GG12" s="424"/>
      <c r="GH12" s="424"/>
      <c r="GI12" s="424"/>
      <c r="GJ12" s="424"/>
      <c r="GK12" s="424"/>
      <c r="GL12" s="426"/>
      <c r="GM12" s="426"/>
      <c r="GN12" s="426"/>
      <c r="GO12" s="426"/>
      <c r="GP12" s="426"/>
    </row>
    <row r="13" s="359" customFormat="1" ht="18.75" spans="1:198">
      <c r="A13" s="338">
        <v>3</v>
      </c>
      <c r="B13" s="338"/>
      <c r="C13" s="339" t="s">
        <v>33</v>
      </c>
      <c r="D13" s="393">
        <v>1.1398</v>
      </c>
      <c r="E13" s="391">
        <f>F13+G13</f>
        <v>683.88</v>
      </c>
      <c r="F13" s="339">
        <v>683.88</v>
      </c>
      <c r="G13" s="387">
        <f t="shared" si="4"/>
        <v>2.55795384873636e-13</v>
      </c>
      <c r="H13" s="394">
        <f t="shared" ref="H13:H24" si="6">119.667602018786*D13</f>
        <v>136.397132781012</v>
      </c>
      <c r="I13" s="414">
        <f t="shared" si="3"/>
        <v>0</v>
      </c>
      <c r="J13" s="414">
        <v>0</v>
      </c>
      <c r="K13" s="421"/>
      <c r="L13" s="416">
        <f t="shared" si="5"/>
        <v>0</v>
      </c>
      <c r="M13" s="422"/>
      <c r="N13" s="423"/>
      <c r="O13" s="419"/>
      <c r="P13" s="420">
        <v>-136.397132781012</v>
      </c>
      <c r="Q13" s="424"/>
      <c r="R13" s="424"/>
      <c r="S13" s="424"/>
      <c r="T13" s="424"/>
      <c r="U13" s="424"/>
      <c r="V13" s="424"/>
      <c r="W13" s="424"/>
      <c r="X13" s="424"/>
      <c r="Y13" s="424"/>
      <c r="Z13" s="424"/>
      <c r="AA13" s="424"/>
      <c r="AB13" s="424"/>
      <c r="AC13" s="424"/>
      <c r="AD13" s="424"/>
      <c r="AE13" s="424"/>
      <c r="AF13" s="424"/>
      <c r="AG13" s="424"/>
      <c r="AH13" s="424"/>
      <c r="AI13" s="424"/>
      <c r="AJ13" s="424"/>
      <c r="AK13" s="424"/>
      <c r="AL13" s="424"/>
      <c r="AM13" s="424"/>
      <c r="AN13" s="424"/>
      <c r="AO13" s="424"/>
      <c r="AP13" s="424"/>
      <c r="AQ13" s="424"/>
      <c r="AR13" s="424"/>
      <c r="AS13" s="424"/>
      <c r="AT13" s="424"/>
      <c r="AU13" s="424"/>
      <c r="AV13" s="424"/>
      <c r="AW13" s="424"/>
      <c r="AX13" s="424"/>
      <c r="AY13" s="424"/>
      <c r="AZ13" s="424"/>
      <c r="BA13" s="424"/>
      <c r="BB13" s="424"/>
      <c r="BC13" s="424"/>
      <c r="BD13" s="424"/>
      <c r="BE13" s="424"/>
      <c r="BF13" s="424"/>
      <c r="BG13" s="424"/>
      <c r="BH13" s="424"/>
      <c r="BI13" s="424"/>
      <c r="BJ13" s="424"/>
      <c r="BK13" s="424"/>
      <c r="BL13" s="424"/>
      <c r="BM13" s="424"/>
      <c r="BN13" s="424"/>
      <c r="BO13" s="424"/>
      <c r="BP13" s="424"/>
      <c r="BQ13" s="424"/>
      <c r="BR13" s="424"/>
      <c r="BS13" s="424"/>
      <c r="BT13" s="424"/>
      <c r="BU13" s="424"/>
      <c r="BV13" s="424"/>
      <c r="BW13" s="424"/>
      <c r="BX13" s="424"/>
      <c r="BY13" s="424"/>
      <c r="BZ13" s="424"/>
      <c r="CA13" s="424"/>
      <c r="CB13" s="424"/>
      <c r="CC13" s="424"/>
      <c r="CD13" s="424"/>
      <c r="CE13" s="424"/>
      <c r="CF13" s="424"/>
      <c r="CG13" s="424"/>
      <c r="CH13" s="424"/>
      <c r="CI13" s="424"/>
      <c r="CJ13" s="424"/>
      <c r="CK13" s="424"/>
      <c r="CL13" s="424"/>
      <c r="CM13" s="424"/>
      <c r="CN13" s="424"/>
      <c r="CO13" s="424"/>
      <c r="CP13" s="424"/>
      <c r="CQ13" s="424"/>
      <c r="CR13" s="424"/>
      <c r="CS13" s="424"/>
      <c r="CT13" s="424"/>
      <c r="CU13" s="424"/>
      <c r="CV13" s="424"/>
      <c r="CW13" s="424"/>
      <c r="CX13" s="424"/>
      <c r="CY13" s="424"/>
      <c r="CZ13" s="424"/>
      <c r="DA13" s="424"/>
      <c r="DB13" s="424"/>
      <c r="DC13" s="424"/>
      <c r="DD13" s="424"/>
      <c r="DE13" s="424"/>
      <c r="DF13" s="424"/>
      <c r="DG13" s="424"/>
      <c r="DH13" s="424"/>
      <c r="DI13" s="424"/>
      <c r="DJ13" s="424"/>
      <c r="DK13" s="424"/>
      <c r="DL13" s="424"/>
      <c r="DM13" s="424"/>
      <c r="DN13" s="424"/>
      <c r="DO13" s="424"/>
      <c r="DP13" s="424"/>
      <c r="DQ13" s="424"/>
      <c r="DR13" s="424"/>
      <c r="DS13" s="424"/>
      <c r="DT13" s="424"/>
      <c r="DU13" s="424"/>
      <c r="DV13" s="424"/>
      <c r="DW13" s="424"/>
      <c r="DX13" s="424"/>
      <c r="DY13" s="424"/>
      <c r="DZ13" s="424"/>
      <c r="EA13" s="424"/>
      <c r="EB13" s="424"/>
      <c r="EC13" s="424"/>
      <c r="ED13" s="424"/>
      <c r="EE13" s="424"/>
      <c r="EF13" s="424"/>
      <c r="EG13" s="424"/>
      <c r="EH13" s="424"/>
      <c r="EI13" s="424"/>
      <c r="EJ13" s="424"/>
      <c r="EK13" s="424"/>
      <c r="EL13" s="424"/>
      <c r="EM13" s="424"/>
      <c r="EN13" s="424"/>
      <c r="EO13" s="424"/>
      <c r="EP13" s="424"/>
      <c r="EQ13" s="424"/>
      <c r="ER13" s="424"/>
      <c r="ES13" s="424"/>
      <c r="ET13" s="424"/>
      <c r="EU13" s="424"/>
      <c r="EV13" s="424"/>
      <c r="EW13" s="424"/>
      <c r="EX13" s="424"/>
      <c r="EY13" s="424"/>
      <c r="EZ13" s="424"/>
      <c r="FA13" s="424"/>
      <c r="FB13" s="424"/>
      <c r="FC13" s="424"/>
      <c r="FD13" s="424"/>
      <c r="FE13" s="424"/>
      <c r="FF13" s="424"/>
      <c r="FG13" s="424"/>
      <c r="FH13" s="424"/>
      <c r="FI13" s="424"/>
      <c r="FJ13" s="424"/>
      <c r="FK13" s="424"/>
      <c r="FL13" s="424"/>
      <c r="FM13" s="424"/>
      <c r="FN13" s="424"/>
      <c r="FO13" s="424"/>
      <c r="FP13" s="424"/>
      <c r="FQ13" s="424"/>
      <c r="FR13" s="424"/>
      <c r="FS13" s="424"/>
      <c r="FT13" s="424"/>
      <c r="FU13" s="424"/>
      <c r="FV13" s="424"/>
      <c r="FW13" s="424"/>
      <c r="FX13" s="424"/>
      <c r="FY13" s="424"/>
      <c r="FZ13" s="424"/>
      <c r="GA13" s="424"/>
      <c r="GB13" s="424"/>
      <c r="GC13" s="424"/>
      <c r="GD13" s="424"/>
      <c r="GE13" s="424"/>
      <c r="GF13" s="424"/>
      <c r="GG13" s="424"/>
      <c r="GH13" s="424"/>
      <c r="GI13" s="424"/>
      <c r="GJ13" s="424"/>
      <c r="GK13" s="424"/>
      <c r="GL13" s="426"/>
      <c r="GM13" s="426"/>
      <c r="GN13" s="426"/>
      <c r="GO13" s="426"/>
      <c r="GP13" s="426"/>
    </row>
    <row r="14" s="359" customFormat="1" ht="18.75" spans="1:198">
      <c r="A14" s="338">
        <v>4</v>
      </c>
      <c r="B14" s="338"/>
      <c r="C14" s="339" t="s">
        <v>34</v>
      </c>
      <c r="D14" s="393">
        <v>1.111</v>
      </c>
      <c r="E14" s="391">
        <f>F14+G14</f>
        <v>776.6</v>
      </c>
      <c r="F14" s="339">
        <v>666.6</v>
      </c>
      <c r="G14" s="387">
        <f t="shared" si="4"/>
        <v>110</v>
      </c>
      <c r="H14" s="394">
        <f t="shared" si="6"/>
        <v>132.950705842871</v>
      </c>
      <c r="I14" s="414">
        <f t="shared" si="3"/>
        <v>0</v>
      </c>
      <c r="J14" s="414">
        <v>0</v>
      </c>
      <c r="K14" s="421"/>
      <c r="L14" s="416">
        <f t="shared" si="5"/>
        <v>0</v>
      </c>
      <c r="M14" s="422"/>
      <c r="N14" s="423"/>
      <c r="O14" s="419"/>
      <c r="P14" s="420">
        <v>-22.950705842871</v>
      </c>
      <c r="Q14" s="424"/>
      <c r="R14" s="424"/>
      <c r="S14" s="424"/>
      <c r="T14" s="424"/>
      <c r="U14" s="424"/>
      <c r="V14" s="424"/>
      <c r="W14" s="424"/>
      <c r="X14" s="424"/>
      <c r="Y14" s="424"/>
      <c r="Z14" s="424"/>
      <c r="AA14" s="424"/>
      <c r="AB14" s="424"/>
      <c r="AC14" s="424"/>
      <c r="AD14" s="424"/>
      <c r="AE14" s="424"/>
      <c r="AF14" s="424"/>
      <c r="AG14" s="424"/>
      <c r="AH14" s="424"/>
      <c r="AI14" s="424"/>
      <c r="AJ14" s="424"/>
      <c r="AK14" s="424"/>
      <c r="AL14" s="424"/>
      <c r="AM14" s="424"/>
      <c r="AN14" s="424"/>
      <c r="AO14" s="424"/>
      <c r="AP14" s="424"/>
      <c r="AQ14" s="424"/>
      <c r="AR14" s="424"/>
      <c r="AS14" s="424"/>
      <c r="AT14" s="424"/>
      <c r="AU14" s="424"/>
      <c r="AV14" s="424"/>
      <c r="AW14" s="424"/>
      <c r="AX14" s="424"/>
      <c r="AY14" s="424"/>
      <c r="AZ14" s="424"/>
      <c r="BA14" s="424"/>
      <c r="BB14" s="424"/>
      <c r="BC14" s="424"/>
      <c r="BD14" s="424"/>
      <c r="BE14" s="424"/>
      <c r="BF14" s="424"/>
      <c r="BG14" s="424"/>
      <c r="BH14" s="424"/>
      <c r="BI14" s="424"/>
      <c r="BJ14" s="424"/>
      <c r="BK14" s="424"/>
      <c r="BL14" s="424"/>
      <c r="BM14" s="424"/>
      <c r="BN14" s="424"/>
      <c r="BO14" s="424"/>
      <c r="BP14" s="424"/>
      <c r="BQ14" s="424"/>
      <c r="BR14" s="424"/>
      <c r="BS14" s="424"/>
      <c r="BT14" s="424"/>
      <c r="BU14" s="424"/>
      <c r="BV14" s="424"/>
      <c r="BW14" s="424"/>
      <c r="BX14" s="424"/>
      <c r="BY14" s="424"/>
      <c r="BZ14" s="424"/>
      <c r="CA14" s="424"/>
      <c r="CB14" s="424"/>
      <c r="CC14" s="424"/>
      <c r="CD14" s="424"/>
      <c r="CE14" s="424"/>
      <c r="CF14" s="424"/>
      <c r="CG14" s="424"/>
      <c r="CH14" s="424"/>
      <c r="CI14" s="424"/>
      <c r="CJ14" s="424"/>
      <c r="CK14" s="424"/>
      <c r="CL14" s="424"/>
      <c r="CM14" s="424"/>
      <c r="CN14" s="424"/>
      <c r="CO14" s="424"/>
      <c r="CP14" s="424"/>
      <c r="CQ14" s="424"/>
      <c r="CR14" s="424"/>
      <c r="CS14" s="424"/>
      <c r="CT14" s="424"/>
      <c r="CU14" s="424"/>
      <c r="CV14" s="424"/>
      <c r="CW14" s="424"/>
      <c r="CX14" s="424"/>
      <c r="CY14" s="424"/>
      <c r="CZ14" s="424"/>
      <c r="DA14" s="424"/>
      <c r="DB14" s="424"/>
      <c r="DC14" s="424"/>
      <c r="DD14" s="424"/>
      <c r="DE14" s="424"/>
      <c r="DF14" s="424"/>
      <c r="DG14" s="424"/>
      <c r="DH14" s="424"/>
      <c r="DI14" s="424"/>
      <c r="DJ14" s="424"/>
      <c r="DK14" s="424"/>
      <c r="DL14" s="424"/>
      <c r="DM14" s="424"/>
      <c r="DN14" s="424"/>
      <c r="DO14" s="424"/>
      <c r="DP14" s="424"/>
      <c r="DQ14" s="424"/>
      <c r="DR14" s="424"/>
      <c r="DS14" s="424"/>
      <c r="DT14" s="424"/>
      <c r="DU14" s="424"/>
      <c r="DV14" s="424"/>
      <c r="DW14" s="424"/>
      <c r="DX14" s="424"/>
      <c r="DY14" s="424"/>
      <c r="DZ14" s="424"/>
      <c r="EA14" s="424"/>
      <c r="EB14" s="424"/>
      <c r="EC14" s="424"/>
      <c r="ED14" s="424"/>
      <c r="EE14" s="424"/>
      <c r="EF14" s="424"/>
      <c r="EG14" s="424"/>
      <c r="EH14" s="424"/>
      <c r="EI14" s="424"/>
      <c r="EJ14" s="424"/>
      <c r="EK14" s="424"/>
      <c r="EL14" s="424"/>
      <c r="EM14" s="424"/>
      <c r="EN14" s="424"/>
      <c r="EO14" s="424"/>
      <c r="EP14" s="424"/>
      <c r="EQ14" s="424"/>
      <c r="ER14" s="424"/>
      <c r="ES14" s="424"/>
      <c r="ET14" s="424"/>
      <c r="EU14" s="424"/>
      <c r="EV14" s="424"/>
      <c r="EW14" s="424"/>
      <c r="EX14" s="424"/>
      <c r="EY14" s="424"/>
      <c r="EZ14" s="424"/>
      <c r="FA14" s="424"/>
      <c r="FB14" s="424"/>
      <c r="FC14" s="424"/>
      <c r="FD14" s="424"/>
      <c r="FE14" s="424"/>
      <c r="FF14" s="424"/>
      <c r="FG14" s="424"/>
      <c r="FH14" s="424"/>
      <c r="FI14" s="424"/>
      <c r="FJ14" s="424"/>
      <c r="FK14" s="424"/>
      <c r="FL14" s="424"/>
      <c r="FM14" s="424"/>
      <c r="FN14" s="424"/>
      <c r="FO14" s="424"/>
      <c r="FP14" s="424"/>
      <c r="FQ14" s="424"/>
      <c r="FR14" s="424"/>
      <c r="FS14" s="424"/>
      <c r="FT14" s="424"/>
      <c r="FU14" s="424"/>
      <c r="FV14" s="424"/>
      <c r="FW14" s="424"/>
      <c r="FX14" s="424"/>
      <c r="FY14" s="424"/>
      <c r="FZ14" s="424"/>
      <c r="GA14" s="424"/>
      <c r="GB14" s="424"/>
      <c r="GC14" s="424"/>
      <c r="GD14" s="424"/>
      <c r="GE14" s="424"/>
      <c r="GF14" s="424"/>
      <c r="GG14" s="424"/>
      <c r="GH14" s="424"/>
      <c r="GI14" s="424"/>
      <c r="GJ14" s="424"/>
      <c r="GK14" s="424"/>
      <c r="GL14" s="426"/>
      <c r="GM14" s="426"/>
      <c r="GN14" s="426"/>
      <c r="GO14" s="426"/>
      <c r="GP14" s="426"/>
    </row>
    <row r="15" s="359" customFormat="1" ht="18.75" spans="1:198">
      <c r="A15" s="338">
        <v>6</v>
      </c>
      <c r="B15" s="338"/>
      <c r="C15" s="339" t="s">
        <v>35</v>
      </c>
      <c r="D15" s="393">
        <v>0.898</v>
      </c>
      <c r="E15" s="391">
        <f t="shared" ref="E15:E24" si="7">F15+G15</f>
        <v>649.8</v>
      </c>
      <c r="F15" s="339">
        <v>538.8</v>
      </c>
      <c r="G15" s="387">
        <f t="shared" si="4"/>
        <v>111</v>
      </c>
      <c r="H15" s="394">
        <f t="shared" si="6"/>
        <v>107.46150661287</v>
      </c>
      <c r="I15" s="414">
        <f t="shared" si="3"/>
        <v>0</v>
      </c>
      <c r="J15" s="414">
        <v>0</v>
      </c>
      <c r="K15" s="421"/>
      <c r="L15" s="416">
        <f t="shared" si="5"/>
        <v>0</v>
      </c>
      <c r="M15" s="422"/>
      <c r="N15" s="423"/>
      <c r="O15" s="419"/>
      <c r="P15" s="420">
        <v>3.53849338713</v>
      </c>
      <c r="Q15" s="424"/>
      <c r="R15" s="424"/>
      <c r="S15" s="424"/>
      <c r="T15" s="424"/>
      <c r="U15" s="424"/>
      <c r="V15" s="424"/>
      <c r="W15" s="424"/>
      <c r="X15" s="424"/>
      <c r="Y15" s="424"/>
      <c r="Z15" s="424"/>
      <c r="AA15" s="424"/>
      <c r="AB15" s="424"/>
      <c r="AC15" s="424"/>
      <c r="AD15" s="424"/>
      <c r="AE15" s="424"/>
      <c r="AF15" s="424"/>
      <c r="AG15" s="424"/>
      <c r="AH15" s="424"/>
      <c r="AI15" s="424"/>
      <c r="AJ15" s="424"/>
      <c r="AK15" s="424"/>
      <c r="AL15" s="424"/>
      <c r="AM15" s="424"/>
      <c r="AN15" s="424"/>
      <c r="AO15" s="424"/>
      <c r="AP15" s="424"/>
      <c r="AQ15" s="424"/>
      <c r="AR15" s="424"/>
      <c r="AS15" s="424"/>
      <c r="AT15" s="424"/>
      <c r="AU15" s="424"/>
      <c r="AV15" s="424"/>
      <c r="AW15" s="424"/>
      <c r="AX15" s="424"/>
      <c r="AY15" s="424"/>
      <c r="AZ15" s="424"/>
      <c r="BA15" s="424"/>
      <c r="BB15" s="424"/>
      <c r="BC15" s="424"/>
      <c r="BD15" s="424"/>
      <c r="BE15" s="424"/>
      <c r="BF15" s="424"/>
      <c r="BG15" s="424"/>
      <c r="BH15" s="424"/>
      <c r="BI15" s="424"/>
      <c r="BJ15" s="424"/>
      <c r="BK15" s="424"/>
      <c r="BL15" s="424"/>
      <c r="BM15" s="424"/>
      <c r="BN15" s="424"/>
      <c r="BO15" s="424"/>
      <c r="BP15" s="424"/>
      <c r="BQ15" s="424"/>
      <c r="BR15" s="424"/>
      <c r="BS15" s="424"/>
      <c r="BT15" s="424"/>
      <c r="BU15" s="424"/>
      <c r="BV15" s="424"/>
      <c r="BW15" s="424"/>
      <c r="BX15" s="424"/>
      <c r="BY15" s="424"/>
      <c r="BZ15" s="424"/>
      <c r="CA15" s="424"/>
      <c r="CB15" s="424"/>
      <c r="CC15" s="424"/>
      <c r="CD15" s="424"/>
      <c r="CE15" s="424"/>
      <c r="CF15" s="424"/>
      <c r="CG15" s="424"/>
      <c r="CH15" s="424"/>
      <c r="CI15" s="424"/>
      <c r="CJ15" s="424"/>
      <c r="CK15" s="424"/>
      <c r="CL15" s="424"/>
      <c r="CM15" s="424"/>
      <c r="CN15" s="424"/>
      <c r="CO15" s="424"/>
      <c r="CP15" s="424"/>
      <c r="CQ15" s="424"/>
      <c r="CR15" s="424"/>
      <c r="CS15" s="424"/>
      <c r="CT15" s="424"/>
      <c r="CU15" s="424"/>
      <c r="CV15" s="424"/>
      <c r="CW15" s="424"/>
      <c r="CX15" s="424"/>
      <c r="CY15" s="424"/>
      <c r="CZ15" s="424"/>
      <c r="DA15" s="424"/>
      <c r="DB15" s="424"/>
      <c r="DC15" s="424"/>
      <c r="DD15" s="424"/>
      <c r="DE15" s="424"/>
      <c r="DF15" s="424"/>
      <c r="DG15" s="424"/>
      <c r="DH15" s="424"/>
      <c r="DI15" s="424"/>
      <c r="DJ15" s="424"/>
      <c r="DK15" s="424"/>
      <c r="DL15" s="424"/>
      <c r="DM15" s="424"/>
      <c r="DN15" s="424"/>
      <c r="DO15" s="424"/>
      <c r="DP15" s="424"/>
      <c r="DQ15" s="424"/>
      <c r="DR15" s="424"/>
      <c r="DS15" s="424"/>
      <c r="DT15" s="424"/>
      <c r="DU15" s="424"/>
      <c r="DV15" s="424"/>
      <c r="DW15" s="424"/>
      <c r="DX15" s="424"/>
      <c r="DY15" s="424"/>
      <c r="DZ15" s="424"/>
      <c r="EA15" s="424"/>
      <c r="EB15" s="424"/>
      <c r="EC15" s="424"/>
      <c r="ED15" s="424"/>
      <c r="EE15" s="424"/>
      <c r="EF15" s="424"/>
      <c r="EG15" s="424"/>
      <c r="EH15" s="424"/>
      <c r="EI15" s="424"/>
      <c r="EJ15" s="424"/>
      <c r="EK15" s="424"/>
      <c r="EL15" s="424"/>
      <c r="EM15" s="424"/>
      <c r="EN15" s="424"/>
      <c r="EO15" s="424"/>
      <c r="EP15" s="424"/>
      <c r="EQ15" s="424"/>
      <c r="ER15" s="424"/>
      <c r="ES15" s="424"/>
      <c r="ET15" s="424"/>
      <c r="EU15" s="424"/>
      <c r="EV15" s="424"/>
      <c r="EW15" s="424"/>
      <c r="EX15" s="424"/>
      <c r="EY15" s="424"/>
      <c r="EZ15" s="424"/>
      <c r="FA15" s="424"/>
      <c r="FB15" s="424"/>
      <c r="FC15" s="424"/>
      <c r="FD15" s="424"/>
      <c r="FE15" s="424"/>
      <c r="FF15" s="424"/>
      <c r="FG15" s="424"/>
      <c r="FH15" s="424"/>
      <c r="FI15" s="424"/>
      <c r="FJ15" s="424"/>
      <c r="FK15" s="424"/>
      <c r="FL15" s="424"/>
      <c r="FM15" s="424"/>
      <c r="FN15" s="424"/>
      <c r="FO15" s="424"/>
      <c r="FP15" s="424"/>
      <c r="FQ15" s="424"/>
      <c r="FR15" s="424"/>
      <c r="FS15" s="424"/>
      <c r="FT15" s="424"/>
      <c r="FU15" s="424"/>
      <c r="FV15" s="424"/>
      <c r="FW15" s="424"/>
      <c r="FX15" s="424"/>
      <c r="FY15" s="424"/>
      <c r="FZ15" s="424"/>
      <c r="GA15" s="424"/>
      <c r="GB15" s="424"/>
      <c r="GC15" s="424"/>
      <c r="GD15" s="424"/>
      <c r="GE15" s="424"/>
      <c r="GF15" s="424"/>
      <c r="GG15" s="424"/>
      <c r="GH15" s="424"/>
      <c r="GI15" s="424"/>
      <c r="GJ15" s="424"/>
      <c r="GK15" s="424"/>
      <c r="GL15" s="426"/>
      <c r="GM15" s="426"/>
      <c r="GN15" s="426"/>
      <c r="GO15" s="426"/>
      <c r="GP15" s="426"/>
    </row>
    <row r="16" s="359" customFormat="1" ht="18.75" spans="1:198">
      <c r="A16" s="338">
        <v>7</v>
      </c>
      <c r="B16" s="338"/>
      <c r="C16" s="339" t="s">
        <v>36</v>
      </c>
      <c r="D16" s="393">
        <v>3.3422</v>
      </c>
      <c r="E16" s="391">
        <f t="shared" si="7"/>
        <v>2820.32</v>
      </c>
      <c r="F16" s="339">
        <v>2005.32</v>
      </c>
      <c r="G16" s="387">
        <f t="shared" si="4"/>
        <v>815</v>
      </c>
      <c r="H16" s="394">
        <f t="shared" si="6"/>
        <v>399.953059467187</v>
      </c>
      <c r="I16" s="414">
        <f t="shared" si="3"/>
        <v>0</v>
      </c>
      <c r="J16" s="414">
        <v>0</v>
      </c>
      <c r="K16" s="421"/>
      <c r="L16" s="416">
        <f t="shared" si="5"/>
        <v>300</v>
      </c>
      <c r="M16" s="422"/>
      <c r="N16" s="423"/>
      <c r="O16" s="419">
        <v>300</v>
      </c>
      <c r="P16" s="420">
        <v>115.046940532813</v>
      </c>
      <c r="Q16" s="424"/>
      <c r="R16" s="424"/>
      <c r="S16" s="424"/>
      <c r="T16" s="424"/>
      <c r="U16" s="424"/>
      <c r="V16" s="424"/>
      <c r="W16" s="424"/>
      <c r="X16" s="424"/>
      <c r="Y16" s="424"/>
      <c r="Z16" s="424"/>
      <c r="AA16" s="424"/>
      <c r="AB16" s="424"/>
      <c r="AC16" s="424"/>
      <c r="AD16" s="424"/>
      <c r="AE16" s="424"/>
      <c r="AF16" s="424"/>
      <c r="AG16" s="424"/>
      <c r="AH16" s="424"/>
      <c r="AI16" s="424"/>
      <c r="AJ16" s="424"/>
      <c r="AK16" s="424"/>
      <c r="AL16" s="424"/>
      <c r="AM16" s="424"/>
      <c r="AN16" s="424"/>
      <c r="AO16" s="424"/>
      <c r="AP16" s="424"/>
      <c r="AQ16" s="424"/>
      <c r="AR16" s="424"/>
      <c r="AS16" s="424"/>
      <c r="AT16" s="424"/>
      <c r="AU16" s="424"/>
      <c r="AV16" s="424"/>
      <c r="AW16" s="424"/>
      <c r="AX16" s="424"/>
      <c r="AY16" s="424"/>
      <c r="AZ16" s="424"/>
      <c r="BA16" s="424"/>
      <c r="BB16" s="424"/>
      <c r="BC16" s="424"/>
      <c r="BD16" s="424"/>
      <c r="BE16" s="424"/>
      <c r="BF16" s="424"/>
      <c r="BG16" s="424"/>
      <c r="BH16" s="424"/>
      <c r="BI16" s="424"/>
      <c r="BJ16" s="424"/>
      <c r="BK16" s="424"/>
      <c r="BL16" s="424"/>
      <c r="BM16" s="424"/>
      <c r="BN16" s="424"/>
      <c r="BO16" s="424"/>
      <c r="BP16" s="424"/>
      <c r="BQ16" s="424"/>
      <c r="BR16" s="424"/>
      <c r="BS16" s="424"/>
      <c r="BT16" s="424"/>
      <c r="BU16" s="424"/>
      <c r="BV16" s="424"/>
      <c r="BW16" s="424"/>
      <c r="BX16" s="424"/>
      <c r="BY16" s="424"/>
      <c r="BZ16" s="424"/>
      <c r="CA16" s="424"/>
      <c r="CB16" s="424"/>
      <c r="CC16" s="424"/>
      <c r="CD16" s="424"/>
      <c r="CE16" s="424"/>
      <c r="CF16" s="424"/>
      <c r="CG16" s="424"/>
      <c r="CH16" s="424"/>
      <c r="CI16" s="424"/>
      <c r="CJ16" s="424"/>
      <c r="CK16" s="424"/>
      <c r="CL16" s="424"/>
      <c r="CM16" s="424"/>
      <c r="CN16" s="424"/>
      <c r="CO16" s="424"/>
      <c r="CP16" s="424"/>
      <c r="CQ16" s="424"/>
      <c r="CR16" s="424"/>
      <c r="CS16" s="424"/>
      <c r="CT16" s="424"/>
      <c r="CU16" s="424"/>
      <c r="CV16" s="424"/>
      <c r="CW16" s="424"/>
      <c r="CX16" s="424"/>
      <c r="CY16" s="424"/>
      <c r="CZ16" s="424"/>
      <c r="DA16" s="424"/>
      <c r="DB16" s="424"/>
      <c r="DC16" s="424"/>
      <c r="DD16" s="424"/>
      <c r="DE16" s="424"/>
      <c r="DF16" s="424"/>
      <c r="DG16" s="424"/>
      <c r="DH16" s="424"/>
      <c r="DI16" s="424"/>
      <c r="DJ16" s="424"/>
      <c r="DK16" s="424"/>
      <c r="DL16" s="424"/>
      <c r="DM16" s="424"/>
      <c r="DN16" s="424"/>
      <c r="DO16" s="424"/>
      <c r="DP16" s="424"/>
      <c r="DQ16" s="424"/>
      <c r="DR16" s="424"/>
      <c r="DS16" s="424"/>
      <c r="DT16" s="424"/>
      <c r="DU16" s="424"/>
      <c r="DV16" s="424"/>
      <c r="DW16" s="424"/>
      <c r="DX16" s="424"/>
      <c r="DY16" s="424"/>
      <c r="DZ16" s="424"/>
      <c r="EA16" s="424"/>
      <c r="EB16" s="424"/>
      <c r="EC16" s="424"/>
      <c r="ED16" s="424"/>
      <c r="EE16" s="424"/>
      <c r="EF16" s="424"/>
      <c r="EG16" s="424"/>
      <c r="EH16" s="424"/>
      <c r="EI16" s="424"/>
      <c r="EJ16" s="424"/>
      <c r="EK16" s="424"/>
      <c r="EL16" s="424"/>
      <c r="EM16" s="424"/>
      <c r="EN16" s="424"/>
      <c r="EO16" s="424"/>
      <c r="EP16" s="424"/>
      <c r="EQ16" s="424"/>
      <c r="ER16" s="424"/>
      <c r="ES16" s="424"/>
      <c r="ET16" s="424"/>
      <c r="EU16" s="424"/>
      <c r="EV16" s="424"/>
      <c r="EW16" s="424"/>
      <c r="EX16" s="424"/>
      <c r="EY16" s="424"/>
      <c r="EZ16" s="424"/>
      <c r="FA16" s="424"/>
      <c r="FB16" s="424"/>
      <c r="FC16" s="424"/>
      <c r="FD16" s="424"/>
      <c r="FE16" s="424"/>
      <c r="FF16" s="424"/>
      <c r="FG16" s="424"/>
      <c r="FH16" s="424"/>
      <c r="FI16" s="424"/>
      <c r="FJ16" s="424"/>
      <c r="FK16" s="424"/>
      <c r="FL16" s="424"/>
      <c r="FM16" s="424"/>
      <c r="FN16" s="424"/>
      <c r="FO16" s="424"/>
      <c r="FP16" s="424"/>
      <c r="FQ16" s="424"/>
      <c r="FR16" s="424"/>
      <c r="FS16" s="424"/>
      <c r="FT16" s="424"/>
      <c r="FU16" s="424"/>
      <c r="FV16" s="424"/>
      <c r="FW16" s="424"/>
      <c r="FX16" s="424"/>
      <c r="FY16" s="424"/>
      <c r="FZ16" s="424"/>
      <c r="GA16" s="424"/>
      <c r="GB16" s="424"/>
      <c r="GC16" s="424"/>
      <c r="GD16" s="424"/>
      <c r="GE16" s="424"/>
      <c r="GF16" s="424"/>
      <c r="GG16" s="424"/>
      <c r="GH16" s="424"/>
      <c r="GI16" s="424"/>
      <c r="GJ16" s="424"/>
      <c r="GK16" s="424"/>
      <c r="GL16" s="426"/>
      <c r="GM16" s="426"/>
      <c r="GN16" s="426"/>
      <c r="GO16" s="426"/>
      <c r="GP16" s="426"/>
    </row>
    <row r="17" s="359" customFormat="1" ht="18.75" spans="1:198">
      <c r="A17" s="338">
        <v>8</v>
      </c>
      <c r="B17" s="338"/>
      <c r="C17" s="339" t="s">
        <v>37</v>
      </c>
      <c r="D17" s="393">
        <v>0.3287</v>
      </c>
      <c r="E17" s="391">
        <f t="shared" si="7"/>
        <v>426.22</v>
      </c>
      <c r="F17" s="339">
        <v>197.22</v>
      </c>
      <c r="G17" s="387">
        <f t="shared" si="4"/>
        <v>229</v>
      </c>
      <c r="H17" s="394">
        <f t="shared" si="6"/>
        <v>39.334740783575</v>
      </c>
      <c r="I17" s="414">
        <f t="shared" si="3"/>
        <v>0</v>
      </c>
      <c r="J17" s="414">
        <v>0</v>
      </c>
      <c r="K17" s="421"/>
      <c r="L17" s="416">
        <f t="shared" si="5"/>
        <v>0</v>
      </c>
      <c r="M17" s="422"/>
      <c r="N17" s="423"/>
      <c r="O17" s="419"/>
      <c r="P17" s="420">
        <v>189.665259216425</v>
      </c>
      <c r="Q17" s="424"/>
      <c r="R17" s="424"/>
      <c r="S17" s="424"/>
      <c r="T17" s="424"/>
      <c r="U17" s="424"/>
      <c r="V17" s="424"/>
      <c r="W17" s="424"/>
      <c r="X17" s="424"/>
      <c r="Y17" s="424"/>
      <c r="Z17" s="424"/>
      <c r="AA17" s="424"/>
      <c r="AB17" s="424"/>
      <c r="AC17" s="424"/>
      <c r="AD17" s="424"/>
      <c r="AE17" s="424"/>
      <c r="AF17" s="424"/>
      <c r="AG17" s="424"/>
      <c r="AH17" s="424"/>
      <c r="AI17" s="424"/>
      <c r="AJ17" s="424"/>
      <c r="AK17" s="424"/>
      <c r="AL17" s="424"/>
      <c r="AM17" s="424"/>
      <c r="AN17" s="424"/>
      <c r="AO17" s="424"/>
      <c r="AP17" s="424"/>
      <c r="AQ17" s="424"/>
      <c r="AR17" s="424"/>
      <c r="AS17" s="424"/>
      <c r="AT17" s="424"/>
      <c r="AU17" s="424"/>
      <c r="AV17" s="424"/>
      <c r="AW17" s="424"/>
      <c r="AX17" s="424"/>
      <c r="AY17" s="424"/>
      <c r="AZ17" s="424"/>
      <c r="BA17" s="424"/>
      <c r="BB17" s="424"/>
      <c r="BC17" s="424"/>
      <c r="BD17" s="424"/>
      <c r="BE17" s="424"/>
      <c r="BF17" s="424"/>
      <c r="BG17" s="424"/>
      <c r="BH17" s="424"/>
      <c r="BI17" s="424"/>
      <c r="BJ17" s="424"/>
      <c r="BK17" s="424"/>
      <c r="BL17" s="424"/>
      <c r="BM17" s="424"/>
      <c r="BN17" s="424"/>
      <c r="BO17" s="424"/>
      <c r="BP17" s="424"/>
      <c r="BQ17" s="424"/>
      <c r="BR17" s="424"/>
      <c r="BS17" s="424"/>
      <c r="BT17" s="424"/>
      <c r="BU17" s="424"/>
      <c r="BV17" s="424"/>
      <c r="BW17" s="424"/>
      <c r="BX17" s="424"/>
      <c r="BY17" s="424"/>
      <c r="BZ17" s="424"/>
      <c r="CA17" s="424"/>
      <c r="CB17" s="424"/>
      <c r="CC17" s="424"/>
      <c r="CD17" s="424"/>
      <c r="CE17" s="424"/>
      <c r="CF17" s="424"/>
      <c r="CG17" s="424"/>
      <c r="CH17" s="424"/>
      <c r="CI17" s="424"/>
      <c r="CJ17" s="424"/>
      <c r="CK17" s="424"/>
      <c r="CL17" s="424"/>
      <c r="CM17" s="424"/>
      <c r="CN17" s="424"/>
      <c r="CO17" s="424"/>
      <c r="CP17" s="424"/>
      <c r="CQ17" s="424"/>
      <c r="CR17" s="424"/>
      <c r="CS17" s="424"/>
      <c r="CT17" s="424"/>
      <c r="CU17" s="424"/>
      <c r="CV17" s="424"/>
      <c r="CW17" s="424"/>
      <c r="CX17" s="424"/>
      <c r="CY17" s="424"/>
      <c r="CZ17" s="424"/>
      <c r="DA17" s="424"/>
      <c r="DB17" s="424"/>
      <c r="DC17" s="424"/>
      <c r="DD17" s="424"/>
      <c r="DE17" s="424"/>
      <c r="DF17" s="424"/>
      <c r="DG17" s="424"/>
      <c r="DH17" s="424"/>
      <c r="DI17" s="424"/>
      <c r="DJ17" s="424"/>
      <c r="DK17" s="424"/>
      <c r="DL17" s="424"/>
      <c r="DM17" s="424"/>
      <c r="DN17" s="424"/>
      <c r="DO17" s="424"/>
      <c r="DP17" s="424"/>
      <c r="DQ17" s="424"/>
      <c r="DR17" s="424"/>
      <c r="DS17" s="424"/>
      <c r="DT17" s="424"/>
      <c r="DU17" s="424"/>
      <c r="DV17" s="424"/>
      <c r="DW17" s="424"/>
      <c r="DX17" s="424"/>
      <c r="DY17" s="424"/>
      <c r="DZ17" s="424"/>
      <c r="EA17" s="424"/>
      <c r="EB17" s="424"/>
      <c r="EC17" s="424"/>
      <c r="ED17" s="424"/>
      <c r="EE17" s="424"/>
      <c r="EF17" s="424"/>
      <c r="EG17" s="424"/>
      <c r="EH17" s="424"/>
      <c r="EI17" s="424"/>
      <c r="EJ17" s="424"/>
      <c r="EK17" s="424"/>
      <c r="EL17" s="424"/>
      <c r="EM17" s="424"/>
      <c r="EN17" s="424"/>
      <c r="EO17" s="424"/>
      <c r="EP17" s="424"/>
      <c r="EQ17" s="424"/>
      <c r="ER17" s="424"/>
      <c r="ES17" s="424"/>
      <c r="ET17" s="424"/>
      <c r="EU17" s="424"/>
      <c r="EV17" s="424"/>
      <c r="EW17" s="424"/>
      <c r="EX17" s="424"/>
      <c r="EY17" s="424"/>
      <c r="EZ17" s="424"/>
      <c r="FA17" s="424"/>
      <c r="FB17" s="424"/>
      <c r="FC17" s="424"/>
      <c r="FD17" s="424"/>
      <c r="FE17" s="424"/>
      <c r="FF17" s="424"/>
      <c r="FG17" s="424"/>
      <c r="FH17" s="424"/>
      <c r="FI17" s="424"/>
      <c r="FJ17" s="424"/>
      <c r="FK17" s="424"/>
      <c r="FL17" s="424"/>
      <c r="FM17" s="424"/>
      <c r="FN17" s="424"/>
      <c r="FO17" s="424"/>
      <c r="FP17" s="424"/>
      <c r="FQ17" s="424"/>
      <c r="FR17" s="424"/>
      <c r="FS17" s="424"/>
      <c r="FT17" s="424"/>
      <c r="FU17" s="424"/>
      <c r="FV17" s="424"/>
      <c r="FW17" s="424"/>
      <c r="FX17" s="424"/>
      <c r="FY17" s="424"/>
      <c r="FZ17" s="424"/>
      <c r="GA17" s="424"/>
      <c r="GB17" s="424"/>
      <c r="GC17" s="424"/>
      <c r="GD17" s="424"/>
      <c r="GE17" s="424"/>
      <c r="GF17" s="424"/>
      <c r="GG17" s="424"/>
      <c r="GH17" s="424"/>
      <c r="GI17" s="424"/>
      <c r="GJ17" s="424"/>
      <c r="GK17" s="424"/>
      <c r="GL17" s="426"/>
      <c r="GM17" s="426"/>
      <c r="GN17" s="426"/>
      <c r="GO17" s="426"/>
      <c r="GP17" s="426"/>
    </row>
    <row r="18" s="359" customFormat="1" ht="18.75" spans="1:198">
      <c r="A18" s="338">
        <v>9</v>
      </c>
      <c r="B18" s="338"/>
      <c r="C18" s="339" t="s">
        <v>38</v>
      </c>
      <c r="D18" s="393">
        <v>0.5126</v>
      </c>
      <c r="E18" s="391">
        <f t="shared" si="7"/>
        <v>307.56</v>
      </c>
      <c r="F18" s="339">
        <v>307.56</v>
      </c>
      <c r="G18" s="387">
        <f t="shared" si="4"/>
        <v>0</v>
      </c>
      <c r="H18" s="394">
        <f t="shared" si="6"/>
        <v>61.3416127948297</v>
      </c>
      <c r="I18" s="414">
        <f t="shared" si="3"/>
        <v>0</v>
      </c>
      <c r="J18" s="414">
        <v>0</v>
      </c>
      <c r="K18" s="421"/>
      <c r="L18" s="416">
        <f t="shared" si="5"/>
        <v>0</v>
      </c>
      <c r="M18" s="422"/>
      <c r="N18" s="423"/>
      <c r="O18" s="419"/>
      <c r="P18" s="420">
        <v>-61.3416127948297</v>
      </c>
      <c r="Q18" s="424"/>
      <c r="R18" s="424"/>
      <c r="S18" s="424"/>
      <c r="T18" s="424"/>
      <c r="U18" s="424"/>
      <c r="V18" s="424"/>
      <c r="W18" s="424"/>
      <c r="X18" s="424"/>
      <c r="Y18" s="424"/>
      <c r="Z18" s="424"/>
      <c r="AA18" s="424"/>
      <c r="AB18" s="424"/>
      <c r="AC18" s="424"/>
      <c r="AD18" s="424"/>
      <c r="AE18" s="424"/>
      <c r="AF18" s="424"/>
      <c r="AG18" s="424"/>
      <c r="AH18" s="424"/>
      <c r="AI18" s="424"/>
      <c r="AJ18" s="424"/>
      <c r="AK18" s="424"/>
      <c r="AL18" s="424"/>
      <c r="AM18" s="424"/>
      <c r="AN18" s="424"/>
      <c r="AO18" s="424"/>
      <c r="AP18" s="424"/>
      <c r="AQ18" s="424"/>
      <c r="AR18" s="424"/>
      <c r="AS18" s="424"/>
      <c r="AT18" s="424"/>
      <c r="AU18" s="424"/>
      <c r="AV18" s="424"/>
      <c r="AW18" s="424"/>
      <c r="AX18" s="424"/>
      <c r="AY18" s="424"/>
      <c r="AZ18" s="424"/>
      <c r="BA18" s="424"/>
      <c r="BB18" s="424"/>
      <c r="BC18" s="424"/>
      <c r="BD18" s="424"/>
      <c r="BE18" s="424"/>
      <c r="BF18" s="424"/>
      <c r="BG18" s="424"/>
      <c r="BH18" s="424"/>
      <c r="BI18" s="424"/>
      <c r="BJ18" s="424"/>
      <c r="BK18" s="424"/>
      <c r="BL18" s="424"/>
      <c r="BM18" s="424"/>
      <c r="BN18" s="424"/>
      <c r="BO18" s="424"/>
      <c r="BP18" s="424"/>
      <c r="BQ18" s="424"/>
      <c r="BR18" s="424"/>
      <c r="BS18" s="424"/>
      <c r="BT18" s="424"/>
      <c r="BU18" s="424"/>
      <c r="BV18" s="424"/>
      <c r="BW18" s="424"/>
      <c r="BX18" s="424"/>
      <c r="BY18" s="424"/>
      <c r="BZ18" s="424"/>
      <c r="CA18" s="424"/>
      <c r="CB18" s="424"/>
      <c r="CC18" s="424"/>
      <c r="CD18" s="424"/>
      <c r="CE18" s="424"/>
      <c r="CF18" s="424"/>
      <c r="CG18" s="424"/>
      <c r="CH18" s="424"/>
      <c r="CI18" s="424"/>
      <c r="CJ18" s="424"/>
      <c r="CK18" s="424"/>
      <c r="CL18" s="424"/>
      <c r="CM18" s="424"/>
      <c r="CN18" s="424"/>
      <c r="CO18" s="424"/>
      <c r="CP18" s="424"/>
      <c r="CQ18" s="424"/>
      <c r="CR18" s="424"/>
      <c r="CS18" s="424"/>
      <c r="CT18" s="424"/>
      <c r="CU18" s="424"/>
      <c r="CV18" s="424"/>
      <c r="CW18" s="424"/>
      <c r="CX18" s="424"/>
      <c r="CY18" s="424"/>
      <c r="CZ18" s="424"/>
      <c r="DA18" s="424"/>
      <c r="DB18" s="424"/>
      <c r="DC18" s="424"/>
      <c r="DD18" s="424"/>
      <c r="DE18" s="424"/>
      <c r="DF18" s="424"/>
      <c r="DG18" s="424"/>
      <c r="DH18" s="424"/>
      <c r="DI18" s="424"/>
      <c r="DJ18" s="424"/>
      <c r="DK18" s="424"/>
      <c r="DL18" s="424"/>
      <c r="DM18" s="424"/>
      <c r="DN18" s="424"/>
      <c r="DO18" s="424"/>
      <c r="DP18" s="424"/>
      <c r="DQ18" s="424"/>
      <c r="DR18" s="424"/>
      <c r="DS18" s="424"/>
      <c r="DT18" s="424"/>
      <c r="DU18" s="424"/>
      <c r="DV18" s="424"/>
      <c r="DW18" s="424"/>
      <c r="DX18" s="424"/>
      <c r="DY18" s="424"/>
      <c r="DZ18" s="424"/>
      <c r="EA18" s="424"/>
      <c r="EB18" s="424"/>
      <c r="EC18" s="424"/>
      <c r="ED18" s="424"/>
      <c r="EE18" s="424"/>
      <c r="EF18" s="424"/>
      <c r="EG18" s="424"/>
      <c r="EH18" s="424"/>
      <c r="EI18" s="424"/>
      <c r="EJ18" s="424"/>
      <c r="EK18" s="424"/>
      <c r="EL18" s="424"/>
      <c r="EM18" s="424"/>
      <c r="EN18" s="424"/>
      <c r="EO18" s="424"/>
      <c r="EP18" s="424"/>
      <c r="EQ18" s="424"/>
      <c r="ER18" s="424"/>
      <c r="ES18" s="424"/>
      <c r="ET18" s="424"/>
      <c r="EU18" s="424"/>
      <c r="EV18" s="424"/>
      <c r="EW18" s="424"/>
      <c r="EX18" s="424"/>
      <c r="EY18" s="424"/>
      <c r="EZ18" s="424"/>
      <c r="FA18" s="424"/>
      <c r="FB18" s="424"/>
      <c r="FC18" s="424"/>
      <c r="FD18" s="424"/>
      <c r="FE18" s="424"/>
      <c r="FF18" s="424"/>
      <c r="FG18" s="424"/>
      <c r="FH18" s="424"/>
      <c r="FI18" s="424"/>
      <c r="FJ18" s="424"/>
      <c r="FK18" s="424"/>
      <c r="FL18" s="424"/>
      <c r="FM18" s="424"/>
      <c r="FN18" s="424"/>
      <c r="FO18" s="424"/>
      <c r="FP18" s="424"/>
      <c r="FQ18" s="424"/>
      <c r="FR18" s="424"/>
      <c r="FS18" s="424"/>
      <c r="FT18" s="424"/>
      <c r="FU18" s="424"/>
      <c r="FV18" s="424"/>
      <c r="FW18" s="424"/>
      <c r="FX18" s="424"/>
      <c r="FY18" s="424"/>
      <c r="FZ18" s="424"/>
      <c r="GA18" s="424"/>
      <c r="GB18" s="424"/>
      <c r="GC18" s="424"/>
      <c r="GD18" s="424"/>
      <c r="GE18" s="424"/>
      <c r="GF18" s="424"/>
      <c r="GG18" s="424"/>
      <c r="GH18" s="424"/>
      <c r="GI18" s="424"/>
      <c r="GJ18" s="424"/>
      <c r="GK18" s="424"/>
      <c r="GL18" s="426"/>
      <c r="GM18" s="426"/>
      <c r="GN18" s="426"/>
      <c r="GO18" s="426"/>
      <c r="GP18" s="426"/>
    </row>
    <row r="19" s="359" customFormat="1" ht="18.75" spans="1:198">
      <c r="A19" s="338">
        <v>10</v>
      </c>
      <c r="B19" s="338"/>
      <c r="C19" s="339" t="s">
        <v>39</v>
      </c>
      <c r="D19" s="393">
        <v>1.073</v>
      </c>
      <c r="E19" s="391">
        <f t="shared" si="7"/>
        <v>759.8</v>
      </c>
      <c r="F19" s="339">
        <v>643.8</v>
      </c>
      <c r="G19" s="387">
        <f t="shared" si="4"/>
        <v>116</v>
      </c>
      <c r="H19" s="394">
        <f t="shared" si="6"/>
        <v>128.403336966157</v>
      </c>
      <c r="I19" s="414">
        <f t="shared" si="3"/>
        <v>0</v>
      </c>
      <c r="J19" s="414">
        <v>0</v>
      </c>
      <c r="K19" s="421"/>
      <c r="L19" s="416">
        <f t="shared" si="5"/>
        <v>0</v>
      </c>
      <c r="M19" s="422"/>
      <c r="N19" s="423"/>
      <c r="O19" s="419"/>
      <c r="P19" s="420">
        <v>-12.403336966157</v>
      </c>
      <c r="Q19" s="424">
        <v>70</v>
      </c>
      <c r="R19" s="424">
        <f>P19-Q19</f>
        <v>-82.403336966157</v>
      </c>
      <c r="S19" s="424"/>
      <c r="T19" s="424"/>
      <c r="U19" s="424"/>
      <c r="V19" s="424"/>
      <c r="W19" s="424"/>
      <c r="X19" s="424"/>
      <c r="Y19" s="424"/>
      <c r="Z19" s="424"/>
      <c r="AA19" s="424"/>
      <c r="AB19" s="424"/>
      <c r="AC19" s="424"/>
      <c r="AD19" s="424"/>
      <c r="AE19" s="424"/>
      <c r="AF19" s="424"/>
      <c r="AG19" s="424"/>
      <c r="AH19" s="424"/>
      <c r="AI19" s="424"/>
      <c r="AJ19" s="424"/>
      <c r="AK19" s="424"/>
      <c r="AL19" s="424"/>
      <c r="AM19" s="424"/>
      <c r="AN19" s="424"/>
      <c r="AO19" s="424"/>
      <c r="AP19" s="424"/>
      <c r="AQ19" s="424"/>
      <c r="AR19" s="424"/>
      <c r="AS19" s="424"/>
      <c r="AT19" s="424"/>
      <c r="AU19" s="424"/>
      <c r="AV19" s="424"/>
      <c r="AW19" s="424"/>
      <c r="AX19" s="424"/>
      <c r="AY19" s="424"/>
      <c r="AZ19" s="424"/>
      <c r="BA19" s="424"/>
      <c r="BB19" s="424"/>
      <c r="BC19" s="424"/>
      <c r="BD19" s="424"/>
      <c r="BE19" s="424"/>
      <c r="BF19" s="424"/>
      <c r="BG19" s="424"/>
      <c r="BH19" s="424"/>
      <c r="BI19" s="424"/>
      <c r="BJ19" s="424"/>
      <c r="BK19" s="424"/>
      <c r="BL19" s="424"/>
      <c r="BM19" s="424"/>
      <c r="BN19" s="424"/>
      <c r="BO19" s="424"/>
      <c r="BP19" s="424"/>
      <c r="BQ19" s="424"/>
      <c r="BR19" s="424"/>
      <c r="BS19" s="424"/>
      <c r="BT19" s="424"/>
      <c r="BU19" s="424"/>
      <c r="BV19" s="424"/>
      <c r="BW19" s="424"/>
      <c r="BX19" s="424"/>
      <c r="BY19" s="424"/>
      <c r="BZ19" s="424"/>
      <c r="CA19" s="424"/>
      <c r="CB19" s="424"/>
      <c r="CC19" s="424"/>
      <c r="CD19" s="424"/>
      <c r="CE19" s="424"/>
      <c r="CF19" s="424"/>
      <c r="CG19" s="424"/>
      <c r="CH19" s="424"/>
      <c r="CI19" s="424"/>
      <c r="CJ19" s="424"/>
      <c r="CK19" s="424"/>
      <c r="CL19" s="424"/>
      <c r="CM19" s="424"/>
      <c r="CN19" s="424"/>
      <c r="CO19" s="424"/>
      <c r="CP19" s="424"/>
      <c r="CQ19" s="424"/>
      <c r="CR19" s="424"/>
      <c r="CS19" s="424"/>
      <c r="CT19" s="424"/>
      <c r="CU19" s="424"/>
      <c r="CV19" s="424"/>
      <c r="CW19" s="424"/>
      <c r="CX19" s="424"/>
      <c r="CY19" s="424"/>
      <c r="CZ19" s="424"/>
      <c r="DA19" s="424"/>
      <c r="DB19" s="424"/>
      <c r="DC19" s="424"/>
      <c r="DD19" s="424"/>
      <c r="DE19" s="424"/>
      <c r="DF19" s="424"/>
      <c r="DG19" s="424"/>
      <c r="DH19" s="424"/>
      <c r="DI19" s="424"/>
      <c r="DJ19" s="424"/>
      <c r="DK19" s="424"/>
      <c r="DL19" s="424"/>
      <c r="DM19" s="424"/>
      <c r="DN19" s="424"/>
      <c r="DO19" s="424"/>
      <c r="DP19" s="424"/>
      <c r="DQ19" s="424"/>
      <c r="DR19" s="424"/>
      <c r="DS19" s="424"/>
      <c r="DT19" s="424"/>
      <c r="DU19" s="424"/>
      <c r="DV19" s="424"/>
      <c r="DW19" s="424"/>
      <c r="DX19" s="424"/>
      <c r="DY19" s="424"/>
      <c r="DZ19" s="424"/>
      <c r="EA19" s="424"/>
      <c r="EB19" s="424"/>
      <c r="EC19" s="424"/>
      <c r="ED19" s="424"/>
      <c r="EE19" s="424"/>
      <c r="EF19" s="424"/>
      <c r="EG19" s="424"/>
      <c r="EH19" s="424"/>
      <c r="EI19" s="424"/>
      <c r="EJ19" s="424"/>
      <c r="EK19" s="424"/>
      <c r="EL19" s="424"/>
      <c r="EM19" s="424"/>
      <c r="EN19" s="424"/>
      <c r="EO19" s="424"/>
      <c r="EP19" s="424"/>
      <c r="EQ19" s="424"/>
      <c r="ER19" s="424"/>
      <c r="ES19" s="424"/>
      <c r="ET19" s="424"/>
      <c r="EU19" s="424"/>
      <c r="EV19" s="424"/>
      <c r="EW19" s="424"/>
      <c r="EX19" s="424"/>
      <c r="EY19" s="424"/>
      <c r="EZ19" s="424"/>
      <c r="FA19" s="424"/>
      <c r="FB19" s="424"/>
      <c r="FC19" s="424"/>
      <c r="FD19" s="424"/>
      <c r="FE19" s="424"/>
      <c r="FF19" s="424"/>
      <c r="FG19" s="424"/>
      <c r="FH19" s="424"/>
      <c r="FI19" s="424"/>
      <c r="FJ19" s="424"/>
      <c r="FK19" s="424"/>
      <c r="FL19" s="424"/>
      <c r="FM19" s="424"/>
      <c r="FN19" s="424"/>
      <c r="FO19" s="424"/>
      <c r="FP19" s="424"/>
      <c r="FQ19" s="424"/>
      <c r="FR19" s="424"/>
      <c r="FS19" s="424"/>
      <c r="FT19" s="424"/>
      <c r="FU19" s="424"/>
      <c r="FV19" s="424"/>
      <c r="FW19" s="424"/>
      <c r="FX19" s="424"/>
      <c r="FY19" s="424"/>
      <c r="FZ19" s="424"/>
      <c r="GA19" s="424"/>
      <c r="GB19" s="424"/>
      <c r="GC19" s="424"/>
      <c r="GD19" s="424"/>
      <c r="GE19" s="424"/>
      <c r="GF19" s="424"/>
      <c r="GG19" s="424"/>
      <c r="GH19" s="424"/>
      <c r="GI19" s="424"/>
      <c r="GJ19" s="424"/>
      <c r="GK19" s="424"/>
      <c r="GL19" s="426"/>
      <c r="GM19" s="426"/>
      <c r="GN19" s="426"/>
      <c r="GO19" s="426"/>
      <c r="GP19" s="426"/>
    </row>
    <row r="20" s="359" customFormat="1" ht="18.75" spans="1:198">
      <c r="A20" s="338">
        <v>11</v>
      </c>
      <c r="B20" s="338"/>
      <c r="C20" s="339" t="s">
        <v>40</v>
      </c>
      <c r="D20" s="393">
        <v>0.9247</v>
      </c>
      <c r="E20" s="391">
        <f t="shared" si="7"/>
        <v>672.820000000001</v>
      </c>
      <c r="F20" s="339">
        <v>554.82</v>
      </c>
      <c r="G20" s="387">
        <f t="shared" si="4"/>
        <v>118</v>
      </c>
      <c r="H20" s="394">
        <f t="shared" si="6"/>
        <v>110.656631586771</v>
      </c>
      <c r="I20" s="414">
        <f t="shared" si="3"/>
        <v>0</v>
      </c>
      <c r="J20" s="414">
        <v>0</v>
      </c>
      <c r="K20" s="421"/>
      <c r="L20" s="416">
        <f t="shared" si="5"/>
        <v>0</v>
      </c>
      <c r="M20" s="422"/>
      <c r="N20" s="423"/>
      <c r="O20" s="419"/>
      <c r="P20" s="420">
        <v>7.343368413229</v>
      </c>
      <c r="Q20" s="424"/>
      <c r="R20" s="424"/>
      <c r="S20" s="424"/>
      <c r="T20" s="424"/>
      <c r="U20" s="424"/>
      <c r="V20" s="424"/>
      <c r="W20" s="424"/>
      <c r="X20" s="424"/>
      <c r="Y20" s="424"/>
      <c r="Z20" s="424"/>
      <c r="AA20" s="424"/>
      <c r="AB20" s="424"/>
      <c r="AC20" s="424"/>
      <c r="AD20" s="424"/>
      <c r="AE20" s="424"/>
      <c r="AF20" s="424"/>
      <c r="AG20" s="424"/>
      <c r="AH20" s="424"/>
      <c r="AI20" s="424"/>
      <c r="AJ20" s="424"/>
      <c r="AK20" s="424"/>
      <c r="AL20" s="424"/>
      <c r="AM20" s="424"/>
      <c r="AN20" s="424"/>
      <c r="AO20" s="424"/>
      <c r="AP20" s="424"/>
      <c r="AQ20" s="424"/>
      <c r="AR20" s="424"/>
      <c r="AS20" s="424"/>
      <c r="AT20" s="424"/>
      <c r="AU20" s="424"/>
      <c r="AV20" s="424"/>
      <c r="AW20" s="424"/>
      <c r="AX20" s="424"/>
      <c r="AY20" s="424"/>
      <c r="AZ20" s="424"/>
      <c r="BA20" s="424"/>
      <c r="BB20" s="424"/>
      <c r="BC20" s="424"/>
      <c r="BD20" s="424"/>
      <c r="BE20" s="424"/>
      <c r="BF20" s="424"/>
      <c r="BG20" s="424"/>
      <c r="BH20" s="424"/>
      <c r="BI20" s="424"/>
      <c r="BJ20" s="424"/>
      <c r="BK20" s="424"/>
      <c r="BL20" s="424"/>
      <c r="BM20" s="424"/>
      <c r="BN20" s="424"/>
      <c r="BO20" s="424"/>
      <c r="BP20" s="424"/>
      <c r="BQ20" s="424"/>
      <c r="BR20" s="424"/>
      <c r="BS20" s="424"/>
      <c r="BT20" s="424"/>
      <c r="BU20" s="424"/>
      <c r="BV20" s="424"/>
      <c r="BW20" s="424"/>
      <c r="BX20" s="424"/>
      <c r="BY20" s="424"/>
      <c r="BZ20" s="424"/>
      <c r="CA20" s="424"/>
      <c r="CB20" s="424"/>
      <c r="CC20" s="424"/>
      <c r="CD20" s="424"/>
      <c r="CE20" s="424"/>
      <c r="CF20" s="424"/>
      <c r="CG20" s="424"/>
      <c r="CH20" s="424"/>
      <c r="CI20" s="424"/>
      <c r="CJ20" s="424"/>
      <c r="CK20" s="424"/>
      <c r="CL20" s="424"/>
      <c r="CM20" s="424"/>
      <c r="CN20" s="424"/>
      <c r="CO20" s="424"/>
      <c r="CP20" s="424"/>
      <c r="CQ20" s="424"/>
      <c r="CR20" s="424"/>
      <c r="CS20" s="424"/>
      <c r="CT20" s="424"/>
      <c r="CU20" s="424"/>
      <c r="CV20" s="424"/>
      <c r="CW20" s="424"/>
      <c r="CX20" s="424"/>
      <c r="CY20" s="424"/>
      <c r="CZ20" s="424"/>
      <c r="DA20" s="424"/>
      <c r="DB20" s="424"/>
      <c r="DC20" s="424"/>
      <c r="DD20" s="424"/>
      <c r="DE20" s="424"/>
      <c r="DF20" s="424"/>
      <c r="DG20" s="424"/>
      <c r="DH20" s="424"/>
      <c r="DI20" s="424"/>
      <c r="DJ20" s="424"/>
      <c r="DK20" s="424"/>
      <c r="DL20" s="424"/>
      <c r="DM20" s="424"/>
      <c r="DN20" s="424"/>
      <c r="DO20" s="424"/>
      <c r="DP20" s="424"/>
      <c r="DQ20" s="424"/>
      <c r="DR20" s="424"/>
      <c r="DS20" s="424"/>
      <c r="DT20" s="424"/>
      <c r="DU20" s="424"/>
      <c r="DV20" s="424"/>
      <c r="DW20" s="424"/>
      <c r="DX20" s="424"/>
      <c r="DY20" s="424"/>
      <c r="DZ20" s="424"/>
      <c r="EA20" s="424"/>
      <c r="EB20" s="424"/>
      <c r="EC20" s="424"/>
      <c r="ED20" s="424"/>
      <c r="EE20" s="424"/>
      <c r="EF20" s="424"/>
      <c r="EG20" s="424"/>
      <c r="EH20" s="424"/>
      <c r="EI20" s="424"/>
      <c r="EJ20" s="424"/>
      <c r="EK20" s="424"/>
      <c r="EL20" s="424"/>
      <c r="EM20" s="424"/>
      <c r="EN20" s="424"/>
      <c r="EO20" s="424"/>
      <c r="EP20" s="424"/>
      <c r="EQ20" s="424"/>
      <c r="ER20" s="424"/>
      <c r="ES20" s="424"/>
      <c r="ET20" s="424"/>
      <c r="EU20" s="424"/>
      <c r="EV20" s="424"/>
      <c r="EW20" s="424"/>
      <c r="EX20" s="424"/>
      <c r="EY20" s="424"/>
      <c r="EZ20" s="424"/>
      <c r="FA20" s="424"/>
      <c r="FB20" s="424"/>
      <c r="FC20" s="424"/>
      <c r="FD20" s="424"/>
      <c r="FE20" s="424"/>
      <c r="FF20" s="424"/>
      <c r="FG20" s="424"/>
      <c r="FH20" s="424"/>
      <c r="FI20" s="424"/>
      <c r="FJ20" s="424"/>
      <c r="FK20" s="424"/>
      <c r="FL20" s="424"/>
      <c r="FM20" s="424"/>
      <c r="FN20" s="424"/>
      <c r="FO20" s="424"/>
      <c r="FP20" s="424"/>
      <c r="FQ20" s="424"/>
      <c r="FR20" s="424"/>
      <c r="FS20" s="424"/>
      <c r="FT20" s="424"/>
      <c r="FU20" s="424"/>
      <c r="FV20" s="424"/>
      <c r="FW20" s="424"/>
      <c r="FX20" s="424"/>
      <c r="FY20" s="424"/>
      <c r="FZ20" s="424"/>
      <c r="GA20" s="424"/>
      <c r="GB20" s="424"/>
      <c r="GC20" s="424"/>
      <c r="GD20" s="424"/>
      <c r="GE20" s="424"/>
      <c r="GF20" s="424"/>
      <c r="GG20" s="424"/>
      <c r="GH20" s="424"/>
      <c r="GI20" s="424"/>
      <c r="GJ20" s="424"/>
      <c r="GK20" s="424"/>
      <c r="GL20" s="426"/>
      <c r="GM20" s="426"/>
      <c r="GN20" s="426"/>
      <c r="GO20" s="426"/>
      <c r="GP20" s="426"/>
    </row>
    <row r="21" s="359" customFormat="1" ht="18.75" spans="1:198">
      <c r="A21" s="338">
        <v>12</v>
      </c>
      <c r="B21" s="338"/>
      <c r="C21" s="339" t="s">
        <v>41</v>
      </c>
      <c r="D21" s="393">
        <v>0.8483</v>
      </c>
      <c r="E21" s="391">
        <f t="shared" si="7"/>
        <v>1134.98</v>
      </c>
      <c r="F21" s="339">
        <v>508.98</v>
      </c>
      <c r="G21" s="387">
        <f t="shared" si="4"/>
        <v>626</v>
      </c>
      <c r="H21" s="394">
        <f t="shared" si="6"/>
        <v>101.514026792536</v>
      </c>
      <c r="I21" s="414">
        <f t="shared" si="3"/>
        <v>40</v>
      </c>
      <c r="J21" s="414">
        <v>0</v>
      </c>
      <c r="K21" s="415">
        <v>40</v>
      </c>
      <c r="L21" s="416">
        <f t="shared" si="5"/>
        <v>500</v>
      </c>
      <c r="M21" s="422"/>
      <c r="N21" s="423"/>
      <c r="O21" s="419">
        <v>500</v>
      </c>
      <c r="P21" s="420">
        <v>-15.514026792536</v>
      </c>
      <c r="Q21" s="424"/>
      <c r="R21" s="424"/>
      <c r="S21" s="424"/>
      <c r="T21" s="424"/>
      <c r="U21" s="424"/>
      <c r="V21" s="424"/>
      <c r="W21" s="424"/>
      <c r="X21" s="424"/>
      <c r="Y21" s="424"/>
      <c r="Z21" s="424"/>
      <c r="AA21" s="424"/>
      <c r="AB21" s="424"/>
      <c r="AC21" s="424"/>
      <c r="AD21" s="424"/>
      <c r="AE21" s="424"/>
      <c r="AF21" s="424"/>
      <c r="AG21" s="424"/>
      <c r="AH21" s="424"/>
      <c r="AI21" s="424"/>
      <c r="AJ21" s="424"/>
      <c r="AK21" s="424"/>
      <c r="AL21" s="424"/>
      <c r="AM21" s="424"/>
      <c r="AN21" s="424"/>
      <c r="AO21" s="424"/>
      <c r="AP21" s="424"/>
      <c r="AQ21" s="424"/>
      <c r="AR21" s="424"/>
      <c r="AS21" s="424"/>
      <c r="AT21" s="424"/>
      <c r="AU21" s="424"/>
      <c r="AV21" s="424"/>
      <c r="AW21" s="424"/>
      <c r="AX21" s="424"/>
      <c r="AY21" s="424"/>
      <c r="AZ21" s="424"/>
      <c r="BA21" s="424"/>
      <c r="BB21" s="424"/>
      <c r="BC21" s="424"/>
      <c r="BD21" s="424"/>
      <c r="BE21" s="424"/>
      <c r="BF21" s="424"/>
      <c r="BG21" s="424"/>
      <c r="BH21" s="424"/>
      <c r="BI21" s="424"/>
      <c r="BJ21" s="424"/>
      <c r="BK21" s="424"/>
      <c r="BL21" s="424"/>
      <c r="BM21" s="424"/>
      <c r="BN21" s="424"/>
      <c r="BO21" s="424"/>
      <c r="BP21" s="424"/>
      <c r="BQ21" s="424"/>
      <c r="BR21" s="424"/>
      <c r="BS21" s="424"/>
      <c r="BT21" s="424"/>
      <c r="BU21" s="424"/>
      <c r="BV21" s="424"/>
      <c r="BW21" s="424"/>
      <c r="BX21" s="424"/>
      <c r="BY21" s="424"/>
      <c r="BZ21" s="424"/>
      <c r="CA21" s="424"/>
      <c r="CB21" s="424"/>
      <c r="CC21" s="424"/>
      <c r="CD21" s="424"/>
      <c r="CE21" s="424"/>
      <c r="CF21" s="424"/>
      <c r="CG21" s="424"/>
      <c r="CH21" s="424"/>
      <c r="CI21" s="424"/>
      <c r="CJ21" s="424"/>
      <c r="CK21" s="424"/>
      <c r="CL21" s="424"/>
      <c r="CM21" s="424"/>
      <c r="CN21" s="424"/>
      <c r="CO21" s="424"/>
      <c r="CP21" s="424"/>
      <c r="CQ21" s="424"/>
      <c r="CR21" s="424"/>
      <c r="CS21" s="424"/>
      <c r="CT21" s="424"/>
      <c r="CU21" s="424"/>
      <c r="CV21" s="424"/>
      <c r="CW21" s="424"/>
      <c r="CX21" s="424"/>
      <c r="CY21" s="424"/>
      <c r="CZ21" s="424"/>
      <c r="DA21" s="424"/>
      <c r="DB21" s="424"/>
      <c r="DC21" s="424"/>
      <c r="DD21" s="424"/>
      <c r="DE21" s="424"/>
      <c r="DF21" s="424"/>
      <c r="DG21" s="424"/>
      <c r="DH21" s="424"/>
      <c r="DI21" s="424"/>
      <c r="DJ21" s="424"/>
      <c r="DK21" s="424"/>
      <c r="DL21" s="424"/>
      <c r="DM21" s="424"/>
      <c r="DN21" s="424"/>
      <c r="DO21" s="424"/>
      <c r="DP21" s="424"/>
      <c r="DQ21" s="424"/>
      <c r="DR21" s="424"/>
      <c r="DS21" s="424"/>
      <c r="DT21" s="424"/>
      <c r="DU21" s="424"/>
      <c r="DV21" s="424"/>
      <c r="DW21" s="424"/>
      <c r="DX21" s="424"/>
      <c r="DY21" s="424"/>
      <c r="DZ21" s="424"/>
      <c r="EA21" s="424"/>
      <c r="EB21" s="424"/>
      <c r="EC21" s="424"/>
      <c r="ED21" s="424"/>
      <c r="EE21" s="424"/>
      <c r="EF21" s="424"/>
      <c r="EG21" s="424"/>
      <c r="EH21" s="424"/>
      <c r="EI21" s="424"/>
      <c r="EJ21" s="424"/>
      <c r="EK21" s="424"/>
      <c r="EL21" s="424"/>
      <c r="EM21" s="424"/>
      <c r="EN21" s="424"/>
      <c r="EO21" s="424"/>
      <c r="EP21" s="424"/>
      <c r="EQ21" s="424"/>
      <c r="ER21" s="424"/>
      <c r="ES21" s="424"/>
      <c r="ET21" s="424"/>
      <c r="EU21" s="424"/>
      <c r="EV21" s="424"/>
      <c r="EW21" s="424"/>
      <c r="EX21" s="424"/>
      <c r="EY21" s="424"/>
      <c r="EZ21" s="424"/>
      <c r="FA21" s="424"/>
      <c r="FB21" s="424"/>
      <c r="FC21" s="424"/>
      <c r="FD21" s="424"/>
      <c r="FE21" s="424"/>
      <c r="FF21" s="424"/>
      <c r="FG21" s="424"/>
      <c r="FH21" s="424"/>
      <c r="FI21" s="424"/>
      <c r="FJ21" s="424"/>
      <c r="FK21" s="424"/>
      <c r="FL21" s="424"/>
      <c r="FM21" s="424"/>
      <c r="FN21" s="424"/>
      <c r="FO21" s="424"/>
      <c r="FP21" s="424"/>
      <c r="FQ21" s="424"/>
      <c r="FR21" s="424"/>
      <c r="FS21" s="424"/>
      <c r="FT21" s="424"/>
      <c r="FU21" s="424"/>
      <c r="FV21" s="424"/>
      <c r="FW21" s="424"/>
      <c r="FX21" s="424"/>
      <c r="FY21" s="424"/>
      <c r="FZ21" s="424"/>
      <c r="GA21" s="424"/>
      <c r="GB21" s="424"/>
      <c r="GC21" s="424"/>
      <c r="GD21" s="424"/>
      <c r="GE21" s="424"/>
      <c r="GF21" s="424"/>
      <c r="GG21" s="424"/>
      <c r="GH21" s="424"/>
      <c r="GI21" s="424"/>
      <c r="GJ21" s="424"/>
      <c r="GK21" s="424"/>
      <c r="GL21" s="426"/>
      <c r="GM21" s="426"/>
      <c r="GN21" s="426"/>
      <c r="GO21" s="426"/>
      <c r="GP21" s="426"/>
    </row>
    <row r="22" s="359" customFormat="1" ht="18.75" spans="1:198">
      <c r="A22" s="338">
        <v>13</v>
      </c>
      <c r="B22" s="338"/>
      <c r="C22" s="339" t="s">
        <v>42</v>
      </c>
      <c r="D22" s="393">
        <v>1.4554</v>
      </c>
      <c r="E22" s="391">
        <f t="shared" si="7"/>
        <v>873.24</v>
      </c>
      <c r="F22" s="339">
        <v>873.24</v>
      </c>
      <c r="G22" s="387">
        <f t="shared" si="4"/>
        <v>0</v>
      </c>
      <c r="H22" s="394">
        <f t="shared" si="6"/>
        <v>174.164227978141</v>
      </c>
      <c r="I22" s="414">
        <f t="shared" si="3"/>
        <v>0</v>
      </c>
      <c r="J22" s="414">
        <v>0</v>
      </c>
      <c r="K22" s="415"/>
      <c r="L22" s="416">
        <f t="shared" si="5"/>
        <v>0</v>
      </c>
      <c r="M22" s="422"/>
      <c r="N22" s="423"/>
      <c r="O22" s="419"/>
      <c r="P22" s="420">
        <v>-174.164227978141</v>
      </c>
      <c r="Q22" s="424"/>
      <c r="R22" s="424"/>
      <c r="S22" s="424"/>
      <c r="T22" s="424"/>
      <c r="U22" s="424"/>
      <c r="V22" s="424"/>
      <c r="W22" s="424"/>
      <c r="X22" s="424"/>
      <c r="Y22" s="424"/>
      <c r="Z22" s="424"/>
      <c r="AA22" s="424"/>
      <c r="AB22" s="424"/>
      <c r="AC22" s="424"/>
      <c r="AD22" s="424"/>
      <c r="AE22" s="424"/>
      <c r="AF22" s="424"/>
      <c r="AG22" s="424"/>
      <c r="AH22" s="424"/>
      <c r="AI22" s="424"/>
      <c r="AJ22" s="424"/>
      <c r="AK22" s="424"/>
      <c r="AL22" s="424"/>
      <c r="AM22" s="424"/>
      <c r="AN22" s="424"/>
      <c r="AO22" s="424"/>
      <c r="AP22" s="424"/>
      <c r="AQ22" s="424"/>
      <c r="AR22" s="424"/>
      <c r="AS22" s="424"/>
      <c r="AT22" s="424"/>
      <c r="AU22" s="424"/>
      <c r="AV22" s="424"/>
      <c r="AW22" s="424"/>
      <c r="AX22" s="424"/>
      <c r="AY22" s="424"/>
      <c r="AZ22" s="424"/>
      <c r="BA22" s="424"/>
      <c r="BB22" s="424"/>
      <c r="BC22" s="424"/>
      <c r="BD22" s="424"/>
      <c r="BE22" s="424"/>
      <c r="BF22" s="424"/>
      <c r="BG22" s="424"/>
      <c r="BH22" s="424"/>
      <c r="BI22" s="424"/>
      <c r="BJ22" s="424"/>
      <c r="BK22" s="424"/>
      <c r="BL22" s="424"/>
      <c r="BM22" s="424"/>
      <c r="BN22" s="424"/>
      <c r="BO22" s="424"/>
      <c r="BP22" s="424"/>
      <c r="BQ22" s="424"/>
      <c r="BR22" s="424"/>
      <c r="BS22" s="424"/>
      <c r="BT22" s="424"/>
      <c r="BU22" s="424"/>
      <c r="BV22" s="424"/>
      <c r="BW22" s="424"/>
      <c r="BX22" s="424"/>
      <c r="BY22" s="424"/>
      <c r="BZ22" s="424"/>
      <c r="CA22" s="424"/>
      <c r="CB22" s="424"/>
      <c r="CC22" s="424"/>
      <c r="CD22" s="424"/>
      <c r="CE22" s="424"/>
      <c r="CF22" s="424"/>
      <c r="CG22" s="424"/>
      <c r="CH22" s="424"/>
      <c r="CI22" s="424"/>
      <c r="CJ22" s="424"/>
      <c r="CK22" s="424"/>
      <c r="CL22" s="424"/>
      <c r="CM22" s="424"/>
      <c r="CN22" s="424"/>
      <c r="CO22" s="424"/>
      <c r="CP22" s="424"/>
      <c r="CQ22" s="424"/>
      <c r="CR22" s="424"/>
      <c r="CS22" s="424"/>
      <c r="CT22" s="424"/>
      <c r="CU22" s="424"/>
      <c r="CV22" s="424"/>
      <c r="CW22" s="424"/>
      <c r="CX22" s="424"/>
      <c r="CY22" s="424"/>
      <c r="CZ22" s="424"/>
      <c r="DA22" s="424"/>
      <c r="DB22" s="424"/>
      <c r="DC22" s="424"/>
      <c r="DD22" s="424"/>
      <c r="DE22" s="424"/>
      <c r="DF22" s="424"/>
      <c r="DG22" s="424"/>
      <c r="DH22" s="424"/>
      <c r="DI22" s="424"/>
      <c r="DJ22" s="424"/>
      <c r="DK22" s="424"/>
      <c r="DL22" s="424"/>
      <c r="DM22" s="424"/>
      <c r="DN22" s="424"/>
      <c r="DO22" s="424"/>
      <c r="DP22" s="424"/>
      <c r="DQ22" s="424"/>
      <c r="DR22" s="424"/>
      <c r="DS22" s="424"/>
      <c r="DT22" s="424"/>
      <c r="DU22" s="424"/>
      <c r="DV22" s="424"/>
      <c r="DW22" s="424"/>
      <c r="DX22" s="424"/>
      <c r="DY22" s="424"/>
      <c r="DZ22" s="424"/>
      <c r="EA22" s="424"/>
      <c r="EB22" s="424"/>
      <c r="EC22" s="424"/>
      <c r="ED22" s="424"/>
      <c r="EE22" s="424"/>
      <c r="EF22" s="424"/>
      <c r="EG22" s="424"/>
      <c r="EH22" s="424"/>
      <c r="EI22" s="424"/>
      <c r="EJ22" s="424"/>
      <c r="EK22" s="424"/>
      <c r="EL22" s="424"/>
      <c r="EM22" s="424"/>
      <c r="EN22" s="424"/>
      <c r="EO22" s="424"/>
      <c r="EP22" s="424"/>
      <c r="EQ22" s="424"/>
      <c r="ER22" s="424"/>
      <c r="ES22" s="424"/>
      <c r="ET22" s="424"/>
      <c r="EU22" s="424"/>
      <c r="EV22" s="424"/>
      <c r="EW22" s="424"/>
      <c r="EX22" s="424"/>
      <c r="EY22" s="424"/>
      <c r="EZ22" s="424"/>
      <c r="FA22" s="424"/>
      <c r="FB22" s="424"/>
      <c r="FC22" s="424"/>
      <c r="FD22" s="424"/>
      <c r="FE22" s="424"/>
      <c r="FF22" s="424"/>
      <c r="FG22" s="424"/>
      <c r="FH22" s="424"/>
      <c r="FI22" s="424"/>
      <c r="FJ22" s="424"/>
      <c r="FK22" s="424"/>
      <c r="FL22" s="424"/>
      <c r="FM22" s="424"/>
      <c r="FN22" s="424"/>
      <c r="FO22" s="424"/>
      <c r="FP22" s="424"/>
      <c r="FQ22" s="424"/>
      <c r="FR22" s="424"/>
      <c r="FS22" s="424"/>
      <c r="FT22" s="424"/>
      <c r="FU22" s="424"/>
      <c r="FV22" s="424"/>
      <c r="FW22" s="424"/>
      <c r="FX22" s="424"/>
      <c r="FY22" s="424"/>
      <c r="FZ22" s="424"/>
      <c r="GA22" s="424"/>
      <c r="GB22" s="424"/>
      <c r="GC22" s="424"/>
      <c r="GD22" s="424"/>
      <c r="GE22" s="424"/>
      <c r="GF22" s="424"/>
      <c r="GG22" s="424"/>
      <c r="GH22" s="424"/>
      <c r="GI22" s="424"/>
      <c r="GJ22" s="424"/>
      <c r="GK22" s="424"/>
      <c r="GL22" s="426"/>
      <c r="GM22" s="426"/>
      <c r="GN22" s="426"/>
      <c r="GO22" s="426"/>
      <c r="GP22" s="426"/>
    </row>
    <row r="23" s="359" customFormat="1" ht="18.75" spans="1:198">
      <c r="A23" s="338">
        <v>14</v>
      </c>
      <c r="B23" s="338"/>
      <c r="C23" s="339" t="s">
        <v>43</v>
      </c>
      <c r="D23" s="393">
        <v>2.898</v>
      </c>
      <c r="E23" s="391">
        <f t="shared" si="7"/>
        <v>2259.8</v>
      </c>
      <c r="F23" s="339">
        <v>1738.8</v>
      </c>
      <c r="G23" s="387">
        <f t="shared" si="4"/>
        <v>521</v>
      </c>
      <c r="H23" s="394">
        <f t="shared" si="6"/>
        <v>346.796710650442</v>
      </c>
      <c r="I23" s="414">
        <f t="shared" si="3"/>
        <v>138</v>
      </c>
      <c r="J23" s="414">
        <v>0</v>
      </c>
      <c r="K23" s="415">
        <v>138</v>
      </c>
      <c r="L23" s="416">
        <f t="shared" si="5"/>
        <v>0</v>
      </c>
      <c r="M23" s="422"/>
      <c r="N23" s="423"/>
      <c r="O23" s="419"/>
      <c r="P23" s="420">
        <v>36.203289349558</v>
      </c>
      <c r="Q23" s="424"/>
      <c r="R23" s="424"/>
      <c r="S23" s="424"/>
      <c r="T23" s="424"/>
      <c r="U23" s="424"/>
      <c r="V23" s="424"/>
      <c r="W23" s="424"/>
      <c r="X23" s="424"/>
      <c r="Y23" s="424"/>
      <c r="Z23" s="424"/>
      <c r="AA23" s="424"/>
      <c r="AB23" s="424"/>
      <c r="AC23" s="424"/>
      <c r="AD23" s="424"/>
      <c r="AE23" s="424"/>
      <c r="AF23" s="424"/>
      <c r="AG23" s="424"/>
      <c r="AH23" s="424"/>
      <c r="AI23" s="424"/>
      <c r="AJ23" s="424"/>
      <c r="AK23" s="424"/>
      <c r="AL23" s="424"/>
      <c r="AM23" s="424"/>
      <c r="AN23" s="424"/>
      <c r="AO23" s="424"/>
      <c r="AP23" s="424"/>
      <c r="AQ23" s="424"/>
      <c r="AR23" s="424"/>
      <c r="AS23" s="424"/>
      <c r="AT23" s="424"/>
      <c r="AU23" s="424"/>
      <c r="AV23" s="424"/>
      <c r="AW23" s="424"/>
      <c r="AX23" s="424"/>
      <c r="AY23" s="424"/>
      <c r="AZ23" s="424"/>
      <c r="BA23" s="424"/>
      <c r="BB23" s="424"/>
      <c r="BC23" s="424"/>
      <c r="BD23" s="424"/>
      <c r="BE23" s="424"/>
      <c r="BF23" s="424"/>
      <c r="BG23" s="424"/>
      <c r="BH23" s="424"/>
      <c r="BI23" s="424"/>
      <c r="BJ23" s="424"/>
      <c r="BK23" s="424"/>
      <c r="BL23" s="424"/>
      <c r="BM23" s="424"/>
      <c r="BN23" s="424"/>
      <c r="BO23" s="424"/>
      <c r="BP23" s="424"/>
      <c r="BQ23" s="424"/>
      <c r="BR23" s="424"/>
      <c r="BS23" s="424"/>
      <c r="BT23" s="424"/>
      <c r="BU23" s="424"/>
      <c r="BV23" s="424"/>
      <c r="BW23" s="424"/>
      <c r="BX23" s="424"/>
      <c r="BY23" s="424"/>
      <c r="BZ23" s="424"/>
      <c r="CA23" s="424"/>
      <c r="CB23" s="424"/>
      <c r="CC23" s="424"/>
      <c r="CD23" s="424"/>
      <c r="CE23" s="424"/>
      <c r="CF23" s="424"/>
      <c r="CG23" s="424"/>
      <c r="CH23" s="424"/>
      <c r="CI23" s="424"/>
      <c r="CJ23" s="424"/>
      <c r="CK23" s="424"/>
      <c r="CL23" s="424"/>
      <c r="CM23" s="424"/>
      <c r="CN23" s="424"/>
      <c r="CO23" s="424"/>
      <c r="CP23" s="424"/>
      <c r="CQ23" s="424"/>
      <c r="CR23" s="424"/>
      <c r="CS23" s="424"/>
      <c r="CT23" s="424"/>
      <c r="CU23" s="424"/>
      <c r="CV23" s="424"/>
      <c r="CW23" s="424"/>
      <c r="CX23" s="424"/>
      <c r="CY23" s="424"/>
      <c r="CZ23" s="424"/>
      <c r="DA23" s="424"/>
      <c r="DB23" s="424"/>
      <c r="DC23" s="424"/>
      <c r="DD23" s="424"/>
      <c r="DE23" s="424"/>
      <c r="DF23" s="424"/>
      <c r="DG23" s="424"/>
      <c r="DH23" s="424"/>
      <c r="DI23" s="424"/>
      <c r="DJ23" s="424"/>
      <c r="DK23" s="424"/>
      <c r="DL23" s="424"/>
      <c r="DM23" s="424"/>
      <c r="DN23" s="424"/>
      <c r="DO23" s="424"/>
      <c r="DP23" s="424"/>
      <c r="DQ23" s="424"/>
      <c r="DR23" s="424"/>
      <c r="DS23" s="424"/>
      <c r="DT23" s="424"/>
      <c r="DU23" s="424"/>
      <c r="DV23" s="424"/>
      <c r="DW23" s="424"/>
      <c r="DX23" s="424"/>
      <c r="DY23" s="424"/>
      <c r="DZ23" s="424"/>
      <c r="EA23" s="424"/>
      <c r="EB23" s="424"/>
      <c r="EC23" s="424"/>
      <c r="ED23" s="424"/>
      <c r="EE23" s="424"/>
      <c r="EF23" s="424"/>
      <c r="EG23" s="424"/>
      <c r="EH23" s="424"/>
      <c r="EI23" s="424"/>
      <c r="EJ23" s="424"/>
      <c r="EK23" s="424"/>
      <c r="EL23" s="424"/>
      <c r="EM23" s="424"/>
      <c r="EN23" s="424"/>
      <c r="EO23" s="424"/>
      <c r="EP23" s="424"/>
      <c r="EQ23" s="424"/>
      <c r="ER23" s="424"/>
      <c r="ES23" s="424"/>
      <c r="ET23" s="424"/>
      <c r="EU23" s="424"/>
      <c r="EV23" s="424"/>
      <c r="EW23" s="424"/>
      <c r="EX23" s="424"/>
      <c r="EY23" s="424"/>
      <c r="EZ23" s="424"/>
      <c r="FA23" s="424"/>
      <c r="FB23" s="424"/>
      <c r="FC23" s="424"/>
      <c r="FD23" s="424"/>
      <c r="FE23" s="424"/>
      <c r="FF23" s="424"/>
      <c r="FG23" s="424"/>
      <c r="FH23" s="424"/>
      <c r="FI23" s="424"/>
      <c r="FJ23" s="424"/>
      <c r="FK23" s="424"/>
      <c r="FL23" s="424"/>
      <c r="FM23" s="424"/>
      <c r="FN23" s="424"/>
      <c r="FO23" s="424"/>
      <c r="FP23" s="424"/>
      <c r="FQ23" s="424"/>
      <c r="FR23" s="424"/>
      <c r="FS23" s="424"/>
      <c r="FT23" s="424"/>
      <c r="FU23" s="424"/>
      <c r="FV23" s="424"/>
      <c r="FW23" s="424"/>
      <c r="FX23" s="424"/>
      <c r="FY23" s="424"/>
      <c r="FZ23" s="424"/>
      <c r="GA23" s="424"/>
      <c r="GB23" s="424"/>
      <c r="GC23" s="424"/>
      <c r="GD23" s="424"/>
      <c r="GE23" s="424"/>
      <c r="GF23" s="424"/>
      <c r="GG23" s="424"/>
      <c r="GH23" s="424"/>
      <c r="GI23" s="424"/>
      <c r="GJ23" s="424"/>
      <c r="GK23" s="424"/>
      <c r="GL23" s="426"/>
      <c r="GM23" s="426"/>
      <c r="GN23" s="426"/>
      <c r="GO23" s="426"/>
      <c r="GP23" s="426"/>
    </row>
    <row r="24" s="359" customFormat="1" ht="18.75" spans="1:198">
      <c r="A24" s="338">
        <v>15</v>
      </c>
      <c r="B24" s="338"/>
      <c r="C24" s="339" t="s">
        <v>44</v>
      </c>
      <c r="D24" s="393">
        <v>26.6008</v>
      </c>
      <c r="E24" s="391">
        <f t="shared" si="7"/>
        <v>19330.48</v>
      </c>
      <c r="F24" s="339">
        <v>15960.48</v>
      </c>
      <c r="G24" s="387">
        <f t="shared" si="4"/>
        <v>3370</v>
      </c>
      <c r="H24" s="394">
        <f t="shared" si="6"/>
        <v>3183.25394778132</v>
      </c>
      <c r="I24" s="414">
        <f t="shared" si="3"/>
        <v>0</v>
      </c>
      <c r="J24" s="414">
        <v>0</v>
      </c>
      <c r="K24" s="415"/>
      <c r="L24" s="416">
        <f t="shared" si="5"/>
        <v>0</v>
      </c>
      <c r="M24" s="422"/>
      <c r="N24" s="423"/>
      <c r="O24" s="419"/>
      <c r="P24" s="420">
        <v>186.74605221868</v>
      </c>
      <c r="Q24" s="424"/>
      <c r="R24" s="424"/>
      <c r="S24" s="424"/>
      <c r="T24" s="424"/>
      <c r="U24" s="424"/>
      <c r="V24" s="424"/>
      <c r="W24" s="424"/>
      <c r="X24" s="424"/>
      <c r="Y24" s="424"/>
      <c r="Z24" s="424"/>
      <c r="AA24" s="424"/>
      <c r="AB24" s="424"/>
      <c r="AC24" s="424"/>
      <c r="AD24" s="424"/>
      <c r="AE24" s="424"/>
      <c r="AF24" s="424"/>
      <c r="AG24" s="424"/>
      <c r="AH24" s="424"/>
      <c r="AI24" s="424"/>
      <c r="AJ24" s="424"/>
      <c r="AK24" s="424"/>
      <c r="AL24" s="424"/>
      <c r="AM24" s="424"/>
      <c r="AN24" s="424"/>
      <c r="AO24" s="424"/>
      <c r="AP24" s="424"/>
      <c r="AQ24" s="424"/>
      <c r="AR24" s="424"/>
      <c r="AS24" s="424"/>
      <c r="AT24" s="424"/>
      <c r="AU24" s="424"/>
      <c r="AV24" s="424"/>
      <c r="AW24" s="424"/>
      <c r="AX24" s="424"/>
      <c r="AY24" s="424"/>
      <c r="AZ24" s="424"/>
      <c r="BA24" s="424"/>
      <c r="BB24" s="424"/>
      <c r="BC24" s="424"/>
      <c r="BD24" s="424"/>
      <c r="BE24" s="424"/>
      <c r="BF24" s="424"/>
      <c r="BG24" s="424"/>
      <c r="BH24" s="424"/>
      <c r="BI24" s="424"/>
      <c r="BJ24" s="424"/>
      <c r="BK24" s="424"/>
      <c r="BL24" s="424"/>
      <c r="BM24" s="424"/>
      <c r="BN24" s="424"/>
      <c r="BO24" s="424"/>
      <c r="BP24" s="424"/>
      <c r="BQ24" s="424"/>
      <c r="BR24" s="424"/>
      <c r="BS24" s="424"/>
      <c r="BT24" s="424"/>
      <c r="BU24" s="424"/>
      <c r="BV24" s="424"/>
      <c r="BW24" s="424"/>
      <c r="BX24" s="424"/>
      <c r="BY24" s="424"/>
      <c r="BZ24" s="424"/>
      <c r="CA24" s="424"/>
      <c r="CB24" s="424"/>
      <c r="CC24" s="424"/>
      <c r="CD24" s="424"/>
      <c r="CE24" s="424"/>
      <c r="CF24" s="424"/>
      <c r="CG24" s="424"/>
      <c r="CH24" s="424"/>
      <c r="CI24" s="424"/>
      <c r="CJ24" s="424"/>
      <c r="CK24" s="424"/>
      <c r="CL24" s="424"/>
      <c r="CM24" s="424"/>
      <c r="CN24" s="424"/>
      <c r="CO24" s="424"/>
      <c r="CP24" s="424"/>
      <c r="CQ24" s="424"/>
      <c r="CR24" s="424"/>
      <c r="CS24" s="424"/>
      <c r="CT24" s="424"/>
      <c r="CU24" s="424"/>
      <c r="CV24" s="424"/>
      <c r="CW24" s="424"/>
      <c r="CX24" s="424"/>
      <c r="CY24" s="424"/>
      <c r="CZ24" s="424"/>
      <c r="DA24" s="424"/>
      <c r="DB24" s="424"/>
      <c r="DC24" s="424"/>
      <c r="DD24" s="424"/>
      <c r="DE24" s="424"/>
      <c r="DF24" s="424"/>
      <c r="DG24" s="424"/>
      <c r="DH24" s="424"/>
      <c r="DI24" s="424"/>
      <c r="DJ24" s="424"/>
      <c r="DK24" s="424"/>
      <c r="DL24" s="424"/>
      <c r="DM24" s="424"/>
      <c r="DN24" s="424"/>
      <c r="DO24" s="424"/>
      <c r="DP24" s="424"/>
      <c r="DQ24" s="424"/>
      <c r="DR24" s="424"/>
      <c r="DS24" s="424"/>
      <c r="DT24" s="424"/>
      <c r="DU24" s="424"/>
      <c r="DV24" s="424"/>
      <c r="DW24" s="424"/>
      <c r="DX24" s="424"/>
      <c r="DY24" s="424"/>
      <c r="DZ24" s="424"/>
      <c r="EA24" s="424"/>
      <c r="EB24" s="424"/>
      <c r="EC24" s="424"/>
      <c r="ED24" s="424"/>
      <c r="EE24" s="424"/>
      <c r="EF24" s="424"/>
      <c r="EG24" s="424"/>
      <c r="EH24" s="424"/>
      <c r="EI24" s="424"/>
      <c r="EJ24" s="424"/>
      <c r="EK24" s="424"/>
      <c r="EL24" s="424"/>
      <c r="EM24" s="424"/>
      <c r="EN24" s="424"/>
      <c r="EO24" s="424"/>
      <c r="EP24" s="424"/>
      <c r="EQ24" s="424"/>
      <c r="ER24" s="424"/>
      <c r="ES24" s="424"/>
      <c r="ET24" s="424"/>
      <c r="EU24" s="424"/>
      <c r="EV24" s="424"/>
      <c r="EW24" s="424"/>
      <c r="EX24" s="424"/>
      <c r="EY24" s="424"/>
      <c r="EZ24" s="424"/>
      <c r="FA24" s="424"/>
      <c r="FB24" s="424"/>
      <c r="FC24" s="424"/>
      <c r="FD24" s="424"/>
      <c r="FE24" s="424"/>
      <c r="FF24" s="424"/>
      <c r="FG24" s="424"/>
      <c r="FH24" s="424"/>
      <c r="FI24" s="424"/>
      <c r="FJ24" s="424"/>
      <c r="FK24" s="424"/>
      <c r="FL24" s="424"/>
      <c r="FM24" s="424"/>
      <c r="FN24" s="424"/>
      <c r="FO24" s="424"/>
      <c r="FP24" s="424"/>
      <c r="FQ24" s="424"/>
      <c r="FR24" s="424"/>
      <c r="FS24" s="424"/>
      <c r="FT24" s="424"/>
      <c r="FU24" s="424"/>
      <c r="FV24" s="424"/>
      <c r="FW24" s="424"/>
      <c r="FX24" s="424"/>
      <c r="FY24" s="424"/>
      <c r="FZ24" s="424"/>
      <c r="GA24" s="424"/>
      <c r="GB24" s="424"/>
      <c r="GC24" s="424"/>
      <c r="GD24" s="424"/>
      <c r="GE24" s="424"/>
      <c r="GF24" s="424"/>
      <c r="GG24" s="424"/>
      <c r="GH24" s="424"/>
      <c r="GI24" s="424"/>
      <c r="GJ24" s="424"/>
      <c r="GK24" s="424"/>
      <c r="GL24" s="426"/>
      <c r="GM24" s="426"/>
      <c r="GN24" s="426"/>
      <c r="GO24" s="426"/>
      <c r="GP24" s="426"/>
    </row>
    <row r="25" s="360" customFormat="1" ht="18.75" spans="1:198">
      <c r="A25" s="334" t="s">
        <v>45</v>
      </c>
      <c r="B25" s="334" t="s">
        <v>46</v>
      </c>
      <c r="C25" s="334">
        <v>10</v>
      </c>
      <c r="D25" s="386">
        <v>5.9935</v>
      </c>
      <c r="E25" s="387">
        <f>SUM(E26:E36)</f>
        <v>5463.1</v>
      </c>
      <c r="F25" s="388">
        <v>3596.1</v>
      </c>
      <c r="G25" s="387">
        <f t="shared" si="4"/>
        <v>1867</v>
      </c>
      <c r="H25" s="389">
        <f>SUM(H27:H36)</f>
        <v>717.227772699594</v>
      </c>
      <c r="I25" s="409">
        <f t="shared" si="3"/>
        <v>1090</v>
      </c>
      <c r="J25" s="409">
        <f t="shared" ref="J25:L25" si="8">SUM(J26:J36)</f>
        <v>0</v>
      </c>
      <c r="K25" s="410">
        <f>SUM(K27:K36)</f>
        <v>1090</v>
      </c>
      <c r="L25" s="409">
        <f t="shared" si="8"/>
        <v>0</v>
      </c>
      <c r="M25" s="411">
        <f>SUM(M27:M36)</f>
        <v>0</v>
      </c>
      <c r="N25" s="409">
        <f>SUM(N27:N36)</f>
        <v>0</v>
      </c>
      <c r="O25" s="412">
        <f>SUM(O26:O36)</f>
        <v>0</v>
      </c>
      <c r="P25" s="413">
        <f>SUM(P26:P36)</f>
        <v>59.7722273004064</v>
      </c>
      <c r="Q25" s="358"/>
      <c r="R25" s="358"/>
      <c r="S25" s="358"/>
      <c r="T25" s="358"/>
      <c r="U25" s="358"/>
      <c r="V25" s="358"/>
      <c r="W25" s="358"/>
      <c r="X25" s="358"/>
      <c r="Y25" s="358"/>
      <c r="Z25" s="358"/>
      <c r="AA25" s="358"/>
      <c r="AB25" s="358"/>
      <c r="AC25" s="358"/>
      <c r="AD25" s="358"/>
      <c r="AE25" s="358"/>
      <c r="AF25" s="358"/>
      <c r="AG25" s="358"/>
      <c r="AH25" s="358"/>
      <c r="AI25" s="358"/>
      <c r="AJ25" s="358"/>
      <c r="AK25" s="358"/>
      <c r="AL25" s="358"/>
      <c r="AM25" s="358"/>
      <c r="AN25" s="358"/>
      <c r="AO25" s="358"/>
      <c r="AP25" s="358"/>
      <c r="AQ25" s="358"/>
      <c r="AR25" s="358"/>
      <c r="AS25" s="358"/>
      <c r="AT25" s="358"/>
      <c r="AU25" s="358"/>
      <c r="AV25" s="358"/>
      <c r="AW25" s="358"/>
      <c r="AX25" s="358"/>
      <c r="AY25" s="358"/>
      <c r="AZ25" s="358"/>
      <c r="BA25" s="358"/>
      <c r="BB25" s="358"/>
      <c r="BC25" s="358"/>
      <c r="BD25" s="358"/>
      <c r="BE25" s="358"/>
      <c r="BF25" s="358"/>
      <c r="BG25" s="358"/>
      <c r="BH25" s="358"/>
      <c r="BI25" s="358"/>
      <c r="BJ25" s="358"/>
      <c r="BK25" s="358"/>
      <c r="BL25" s="358"/>
      <c r="BM25" s="358"/>
      <c r="BN25" s="358"/>
      <c r="BO25" s="358"/>
      <c r="BP25" s="358"/>
      <c r="BQ25" s="358"/>
      <c r="BR25" s="358"/>
      <c r="BS25" s="358"/>
      <c r="BT25" s="358"/>
      <c r="BU25" s="358"/>
      <c r="BV25" s="358"/>
      <c r="BW25" s="358"/>
      <c r="BX25" s="358"/>
      <c r="BY25" s="358"/>
      <c r="BZ25" s="358"/>
      <c r="CA25" s="358"/>
      <c r="CB25" s="358"/>
      <c r="CC25" s="358"/>
      <c r="CD25" s="358"/>
      <c r="CE25" s="358"/>
      <c r="CF25" s="358"/>
      <c r="CG25" s="358"/>
      <c r="CH25" s="358"/>
      <c r="CI25" s="358"/>
      <c r="CJ25" s="358"/>
      <c r="CK25" s="358"/>
      <c r="CL25" s="358"/>
      <c r="CM25" s="358"/>
      <c r="CN25" s="358"/>
      <c r="CO25" s="358"/>
      <c r="CP25" s="358"/>
      <c r="CQ25" s="358"/>
      <c r="CR25" s="358"/>
      <c r="CS25" s="358"/>
      <c r="CT25" s="358"/>
      <c r="CU25" s="358"/>
      <c r="CV25" s="358"/>
      <c r="CW25" s="358"/>
      <c r="CX25" s="358"/>
      <c r="CY25" s="358"/>
      <c r="CZ25" s="358"/>
      <c r="DA25" s="358"/>
      <c r="DB25" s="358"/>
      <c r="DC25" s="358"/>
      <c r="DD25" s="358"/>
      <c r="DE25" s="358"/>
      <c r="DF25" s="358"/>
      <c r="DG25" s="358"/>
      <c r="DH25" s="358"/>
      <c r="DI25" s="358"/>
      <c r="DJ25" s="358"/>
      <c r="DK25" s="358"/>
      <c r="DL25" s="358"/>
      <c r="DM25" s="358"/>
      <c r="DN25" s="358"/>
      <c r="DO25" s="358"/>
      <c r="DP25" s="358"/>
      <c r="DQ25" s="358"/>
      <c r="DR25" s="358"/>
      <c r="DS25" s="358"/>
      <c r="DT25" s="358"/>
      <c r="DU25" s="358"/>
      <c r="DV25" s="358"/>
      <c r="DW25" s="358"/>
      <c r="DX25" s="358"/>
      <c r="DY25" s="358"/>
      <c r="DZ25" s="358"/>
      <c r="EA25" s="358"/>
      <c r="EB25" s="358"/>
      <c r="EC25" s="358"/>
      <c r="ED25" s="358"/>
      <c r="EE25" s="358"/>
      <c r="EF25" s="358"/>
      <c r="EG25" s="358"/>
      <c r="EH25" s="358"/>
      <c r="EI25" s="358"/>
      <c r="EJ25" s="358"/>
      <c r="EK25" s="358"/>
      <c r="EL25" s="358"/>
      <c r="EM25" s="358"/>
      <c r="EN25" s="358"/>
      <c r="EO25" s="358"/>
      <c r="EP25" s="358"/>
      <c r="EQ25" s="358"/>
      <c r="ER25" s="358"/>
      <c r="ES25" s="358"/>
      <c r="ET25" s="358"/>
      <c r="EU25" s="358"/>
      <c r="EV25" s="358"/>
      <c r="EW25" s="358"/>
      <c r="EX25" s="358"/>
      <c r="EY25" s="358"/>
      <c r="EZ25" s="358"/>
      <c r="FA25" s="358"/>
      <c r="FB25" s="358"/>
      <c r="FC25" s="358"/>
      <c r="FD25" s="358"/>
      <c r="FE25" s="358"/>
      <c r="FF25" s="358"/>
      <c r="FG25" s="358"/>
      <c r="FH25" s="358"/>
      <c r="FI25" s="358"/>
      <c r="FJ25" s="358"/>
      <c r="FK25" s="358"/>
      <c r="FL25" s="358"/>
      <c r="FM25" s="358"/>
      <c r="FN25" s="358"/>
      <c r="FO25" s="358"/>
      <c r="FP25" s="358"/>
      <c r="FQ25" s="358"/>
      <c r="FR25" s="358"/>
      <c r="FS25" s="358"/>
      <c r="FT25" s="358"/>
      <c r="FU25" s="358"/>
      <c r="FV25" s="358"/>
      <c r="FW25" s="358"/>
      <c r="FX25" s="358"/>
      <c r="FY25" s="358"/>
      <c r="FZ25" s="358"/>
      <c r="GA25" s="358"/>
      <c r="GB25" s="358"/>
      <c r="GC25" s="358"/>
      <c r="GD25" s="358"/>
      <c r="GE25" s="358"/>
      <c r="GF25" s="358"/>
      <c r="GG25" s="358"/>
      <c r="GH25" s="358"/>
      <c r="GI25" s="358"/>
      <c r="GJ25" s="358"/>
      <c r="GK25" s="358"/>
      <c r="GL25" s="425"/>
      <c r="GM25" s="425"/>
      <c r="GN25" s="425"/>
      <c r="GO25" s="425"/>
      <c r="GP25" s="425"/>
    </row>
    <row r="26" s="359" customFormat="1" ht="18.75" spans="1:198">
      <c r="A26" s="338">
        <v>1</v>
      </c>
      <c r="B26" s="338"/>
      <c r="C26" s="338" t="s">
        <v>31</v>
      </c>
      <c r="D26" s="390"/>
      <c r="E26" s="391">
        <f>F26+G26</f>
        <v>0</v>
      </c>
      <c r="F26" s="347"/>
      <c r="G26" s="387">
        <f t="shared" si="4"/>
        <v>0</v>
      </c>
      <c r="H26" s="394"/>
      <c r="I26" s="414">
        <f t="shared" si="3"/>
        <v>0</v>
      </c>
      <c r="J26" s="414">
        <v>0</v>
      </c>
      <c r="K26" s="415"/>
      <c r="L26" s="416">
        <f>M26+N26+O26</f>
        <v>0</v>
      </c>
      <c r="M26" s="417"/>
      <c r="N26" s="418"/>
      <c r="O26" s="419"/>
      <c r="P26" s="420">
        <v>0</v>
      </c>
      <c r="Q26" s="424"/>
      <c r="R26" s="424"/>
      <c r="S26" s="424"/>
      <c r="T26" s="424"/>
      <c r="U26" s="424"/>
      <c r="V26" s="424"/>
      <c r="W26" s="424"/>
      <c r="X26" s="424"/>
      <c r="Y26" s="424"/>
      <c r="Z26" s="424"/>
      <c r="AA26" s="424"/>
      <c r="AB26" s="424"/>
      <c r="AC26" s="424"/>
      <c r="AD26" s="424"/>
      <c r="AE26" s="424"/>
      <c r="AF26" s="424"/>
      <c r="AG26" s="424"/>
      <c r="AH26" s="424"/>
      <c r="AI26" s="424"/>
      <c r="AJ26" s="424"/>
      <c r="AK26" s="424"/>
      <c r="AL26" s="424"/>
      <c r="AM26" s="424"/>
      <c r="AN26" s="424"/>
      <c r="AO26" s="424"/>
      <c r="AP26" s="424"/>
      <c r="AQ26" s="424"/>
      <c r="AR26" s="424"/>
      <c r="AS26" s="424"/>
      <c r="AT26" s="424"/>
      <c r="AU26" s="424"/>
      <c r="AV26" s="424"/>
      <c r="AW26" s="424"/>
      <c r="AX26" s="424"/>
      <c r="AY26" s="424"/>
      <c r="AZ26" s="424"/>
      <c r="BA26" s="424"/>
      <c r="BB26" s="424"/>
      <c r="BC26" s="424"/>
      <c r="BD26" s="424"/>
      <c r="BE26" s="424"/>
      <c r="BF26" s="424"/>
      <c r="BG26" s="424"/>
      <c r="BH26" s="424"/>
      <c r="BI26" s="424"/>
      <c r="BJ26" s="424"/>
      <c r="BK26" s="424"/>
      <c r="BL26" s="424"/>
      <c r="BM26" s="424"/>
      <c r="BN26" s="424"/>
      <c r="BO26" s="424"/>
      <c r="BP26" s="424"/>
      <c r="BQ26" s="424"/>
      <c r="BR26" s="424"/>
      <c r="BS26" s="424"/>
      <c r="BT26" s="424"/>
      <c r="BU26" s="424"/>
      <c r="BV26" s="424"/>
      <c r="BW26" s="424"/>
      <c r="BX26" s="424"/>
      <c r="BY26" s="424"/>
      <c r="BZ26" s="424"/>
      <c r="CA26" s="424"/>
      <c r="CB26" s="424"/>
      <c r="CC26" s="424"/>
      <c r="CD26" s="424"/>
      <c r="CE26" s="424"/>
      <c r="CF26" s="424"/>
      <c r="CG26" s="424"/>
      <c r="CH26" s="424"/>
      <c r="CI26" s="424"/>
      <c r="CJ26" s="424"/>
      <c r="CK26" s="424"/>
      <c r="CL26" s="424"/>
      <c r="CM26" s="424"/>
      <c r="CN26" s="424"/>
      <c r="CO26" s="424"/>
      <c r="CP26" s="424"/>
      <c r="CQ26" s="424"/>
      <c r="CR26" s="424"/>
      <c r="CS26" s="424"/>
      <c r="CT26" s="424"/>
      <c r="CU26" s="424"/>
      <c r="CV26" s="424"/>
      <c r="CW26" s="424"/>
      <c r="CX26" s="424"/>
      <c r="CY26" s="424"/>
      <c r="CZ26" s="424"/>
      <c r="DA26" s="424"/>
      <c r="DB26" s="424"/>
      <c r="DC26" s="424"/>
      <c r="DD26" s="424"/>
      <c r="DE26" s="424"/>
      <c r="DF26" s="424"/>
      <c r="DG26" s="424"/>
      <c r="DH26" s="424"/>
      <c r="DI26" s="424"/>
      <c r="DJ26" s="424"/>
      <c r="DK26" s="424"/>
      <c r="DL26" s="424"/>
      <c r="DM26" s="424"/>
      <c r="DN26" s="424"/>
      <c r="DO26" s="424"/>
      <c r="DP26" s="424"/>
      <c r="DQ26" s="424"/>
      <c r="DR26" s="424"/>
      <c r="DS26" s="424"/>
      <c r="DT26" s="424"/>
      <c r="DU26" s="424"/>
      <c r="DV26" s="424"/>
      <c r="DW26" s="424"/>
      <c r="DX26" s="424"/>
      <c r="DY26" s="424"/>
      <c r="DZ26" s="424"/>
      <c r="EA26" s="424"/>
      <c r="EB26" s="424"/>
      <c r="EC26" s="424"/>
      <c r="ED26" s="424"/>
      <c r="EE26" s="424"/>
      <c r="EF26" s="424"/>
      <c r="EG26" s="424"/>
      <c r="EH26" s="424"/>
      <c r="EI26" s="424"/>
      <c r="EJ26" s="424"/>
      <c r="EK26" s="424"/>
      <c r="EL26" s="424"/>
      <c r="EM26" s="424"/>
      <c r="EN26" s="424"/>
      <c r="EO26" s="424"/>
      <c r="EP26" s="424"/>
      <c r="EQ26" s="424"/>
      <c r="ER26" s="424"/>
      <c r="ES26" s="424"/>
      <c r="ET26" s="424"/>
      <c r="EU26" s="424"/>
      <c r="EV26" s="424"/>
      <c r="EW26" s="424"/>
      <c r="EX26" s="424"/>
      <c r="EY26" s="424"/>
      <c r="EZ26" s="424"/>
      <c r="FA26" s="424"/>
      <c r="FB26" s="424"/>
      <c r="FC26" s="424"/>
      <c r="FD26" s="424"/>
      <c r="FE26" s="424"/>
      <c r="FF26" s="424"/>
      <c r="FG26" s="424"/>
      <c r="FH26" s="424"/>
      <c r="FI26" s="424"/>
      <c r="FJ26" s="424"/>
      <c r="FK26" s="424"/>
      <c r="FL26" s="424"/>
      <c r="FM26" s="424"/>
      <c r="FN26" s="424"/>
      <c r="FO26" s="424"/>
      <c r="FP26" s="424"/>
      <c r="FQ26" s="424"/>
      <c r="FR26" s="424"/>
      <c r="FS26" s="424"/>
      <c r="FT26" s="424"/>
      <c r="FU26" s="424"/>
      <c r="FV26" s="424"/>
      <c r="FW26" s="424"/>
      <c r="FX26" s="424"/>
      <c r="FY26" s="424"/>
      <c r="FZ26" s="424"/>
      <c r="GA26" s="424"/>
      <c r="GB26" s="424"/>
      <c r="GC26" s="424"/>
      <c r="GD26" s="424"/>
      <c r="GE26" s="424"/>
      <c r="GF26" s="424"/>
      <c r="GG26" s="424"/>
      <c r="GH26" s="424"/>
      <c r="GI26" s="424"/>
      <c r="GJ26" s="424"/>
      <c r="GK26" s="424"/>
      <c r="GL26" s="426"/>
      <c r="GM26" s="426"/>
      <c r="GN26" s="426"/>
      <c r="GO26" s="426"/>
      <c r="GP26" s="426"/>
    </row>
    <row r="27" s="359" customFormat="1" ht="18.75" spans="1:198">
      <c r="A27" s="338">
        <v>2</v>
      </c>
      <c r="B27" s="338"/>
      <c r="C27" s="339" t="s">
        <v>47</v>
      </c>
      <c r="D27" s="393">
        <v>0.0432</v>
      </c>
      <c r="E27" s="391">
        <f t="shared" ref="E27:E38" si="9">F27+G27</f>
        <v>25.92</v>
      </c>
      <c r="F27" s="339">
        <v>25.92</v>
      </c>
      <c r="G27" s="387">
        <f t="shared" si="4"/>
        <v>0</v>
      </c>
      <c r="H27" s="394">
        <f>119.667602018786*D27</f>
        <v>5.16964040721156</v>
      </c>
      <c r="I27" s="414">
        <f t="shared" si="3"/>
        <v>0</v>
      </c>
      <c r="J27" s="414">
        <v>0</v>
      </c>
      <c r="K27" s="415"/>
      <c r="L27" s="416">
        <f t="shared" ref="L27:L36" si="10">M27+N27+O27</f>
        <v>0</v>
      </c>
      <c r="M27" s="422"/>
      <c r="N27" s="423"/>
      <c r="O27" s="419"/>
      <c r="P27" s="420">
        <v>-5.16964040721156</v>
      </c>
      <c r="Q27" s="424"/>
      <c r="R27" s="424"/>
      <c r="S27" s="424"/>
      <c r="T27" s="424"/>
      <c r="U27" s="424"/>
      <c r="V27" s="424"/>
      <c r="W27" s="424"/>
      <c r="X27" s="424"/>
      <c r="Y27" s="424"/>
      <c r="Z27" s="424"/>
      <c r="AA27" s="424"/>
      <c r="AB27" s="424"/>
      <c r="AC27" s="424"/>
      <c r="AD27" s="424"/>
      <c r="AE27" s="424"/>
      <c r="AF27" s="424"/>
      <c r="AG27" s="424"/>
      <c r="AH27" s="424"/>
      <c r="AI27" s="424"/>
      <c r="AJ27" s="424"/>
      <c r="AK27" s="424"/>
      <c r="AL27" s="424"/>
      <c r="AM27" s="424"/>
      <c r="AN27" s="424"/>
      <c r="AO27" s="424"/>
      <c r="AP27" s="424"/>
      <c r="AQ27" s="424"/>
      <c r="AR27" s="424"/>
      <c r="AS27" s="424"/>
      <c r="AT27" s="424"/>
      <c r="AU27" s="424"/>
      <c r="AV27" s="424"/>
      <c r="AW27" s="424"/>
      <c r="AX27" s="424"/>
      <c r="AY27" s="424"/>
      <c r="AZ27" s="424"/>
      <c r="BA27" s="424"/>
      <c r="BB27" s="424"/>
      <c r="BC27" s="424"/>
      <c r="BD27" s="424"/>
      <c r="BE27" s="424"/>
      <c r="BF27" s="424"/>
      <c r="BG27" s="424"/>
      <c r="BH27" s="424"/>
      <c r="BI27" s="424"/>
      <c r="BJ27" s="424"/>
      <c r="BK27" s="424"/>
      <c r="BL27" s="424"/>
      <c r="BM27" s="424"/>
      <c r="BN27" s="424"/>
      <c r="BO27" s="424"/>
      <c r="BP27" s="424"/>
      <c r="BQ27" s="424"/>
      <c r="BR27" s="424"/>
      <c r="BS27" s="424"/>
      <c r="BT27" s="424"/>
      <c r="BU27" s="424"/>
      <c r="BV27" s="424"/>
      <c r="BW27" s="424"/>
      <c r="BX27" s="424"/>
      <c r="BY27" s="424"/>
      <c r="BZ27" s="424"/>
      <c r="CA27" s="424"/>
      <c r="CB27" s="424"/>
      <c r="CC27" s="424"/>
      <c r="CD27" s="424"/>
      <c r="CE27" s="424"/>
      <c r="CF27" s="424"/>
      <c r="CG27" s="424"/>
      <c r="CH27" s="424"/>
      <c r="CI27" s="424"/>
      <c r="CJ27" s="424"/>
      <c r="CK27" s="424"/>
      <c r="CL27" s="424"/>
      <c r="CM27" s="424"/>
      <c r="CN27" s="424"/>
      <c r="CO27" s="424"/>
      <c r="CP27" s="424"/>
      <c r="CQ27" s="424"/>
      <c r="CR27" s="424"/>
      <c r="CS27" s="424"/>
      <c r="CT27" s="424"/>
      <c r="CU27" s="424"/>
      <c r="CV27" s="424"/>
      <c r="CW27" s="424"/>
      <c r="CX27" s="424"/>
      <c r="CY27" s="424"/>
      <c r="CZ27" s="424"/>
      <c r="DA27" s="424"/>
      <c r="DB27" s="424"/>
      <c r="DC27" s="424"/>
      <c r="DD27" s="424"/>
      <c r="DE27" s="424"/>
      <c r="DF27" s="424"/>
      <c r="DG27" s="424"/>
      <c r="DH27" s="424"/>
      <c r="DI27" s="424"/>
      <c r="DJ27" s="424"/>
      <c r="DK27" s="424"/>
      <c r="DL27" s="424"/>
      <c r="DM27" s="424"/>
      <c r="DN27" s="424"/>
      <c r="DO27" s="424"/>
      <c r="DP27" s="424"/>
      <c r="DQ27" s="424"/>
      <c r="DR27" s="424"/>
      <c r="DS27" s="424"/>
      <c r="DT27" s="424"/>
      <c r="DU27" s="424"/>
      <c r="DV27" s="424"/>
      <c r="DW27" s="424"/>
      <c r="DX27" s="424"/>
      <c r="DY27" s="424"/>
      <c r="DZ27" s="424"/>
      <c r="EA27" s="424"/>
      <c r="EB27" s="424"/>
      <c r="EC27" s="424"/>
      <c r="ED27" s="424"/>
      <c r="EE27" s="424"/>
      <c r="EF27" s="424"/>
      <c r="EG27" s="424"/>
      <c r="EH27" s="424"/>
      <c r="EI27" s="424"/>
      <c r="EJ27" s="424"/>
      <c r="EK27" s="424"/>
      <c r="EL27" s="424"/>
      <c r="EM27" s="424"/>
      <c r="EN27" s="424"/>
      <c r="EO27" s="424"/>
      <c r="EP27" s="424"/>
      <c r="EQ27" s="424"/>
      <c r="ER27" s="424"/>
      <c r="ES27" s="424"/>
      <c r="ET27" s="424"/>
      <c r="EU27" s="424"/>
      <c r="EV27" s="424"/>
      <c r="EW27" s="424"/>
      <c r="EX27" s="424"/>
      <c r="EY27" s="424"/>
      <c r="EZ27" s="424"/>
      <c r="FA27" s="424"/>
      <c r="FB27" s="424"/>
      <c r="FC27" s="424"/>
      <c r="FD27" s="424"/>
      <c r="FE27" s="424"/>
      <c r="FF27" s="424"/>
      <c r="FG27" s="424"/>
      <c r="FH27" s="424"/>
      <c r="FI27" s="424"/>
      <c r="FJ27" s="424"/>
      <c r="FK27" s="424"/>
      <c r="FL27" s="424"/>
      <c r="FM27" s="424"/>
      <c r="FN27" s="424"/>
      <c r="FO27" s="424"/>
      <c r="FP27" s="424"/>
      <c r="FQ27" s="424"/>
      <c r="FR27" s="424"/>
      <c r="FS27" s="424"/>
      <c r="FT27" s="424"/>
      <c r="FU27" s="424"/>
      <c r="FV27" s="424"/>
      <c r="FW27" s="424"/>
      <c r="FX27" s="424"/>
      <c r="FY27" s="424"/>
      <c r="FZ27" s="424"/>
      <c r="GA27" s="424"/>
      <c r="GB27" s="424"/>
      <c r="GC27" s="424"/>
      <c r="GD27" s="424"/>
      <c r="GE27" s="424"/>
      <c r="GF27" s="424"/>
      <c r="GG27" s="424"/>
      <c r="GH27" s="424"/>
      <c r="GI27" s="424"/>
      <c r="GJ27" s="424"/>
      <c r="GK27" s="424"/>
      <c r="GL27" s="426"/>
      <c r="GM27" s="426"/>
      <c r="GN27" s="426"/>
      <c r="GO27" s="426"/>
      <c r="GP27" s="426"/>
    </row>
    <row r="28" s="359" customFormat="1" ht="18.75" spans="1:198">
      <c r="A28" s="338">
        <v>3</v>
      </c>
      <c r="B28" s="338"/>
      <c r="C28" s="339" t="s">
        <v>48</v>
      </c>
      <c r="D28" s="393">
        <v>0.6597</v>
      </c>
      <c r="E28" s="391">
        <f t="shared" si="9"/>
        <v>395.82</v>
      </c>
      <c r="F28" s="339">
        <v>395.82</v>
      </c>
      <c r="G28" s="387">
        <f t="shared" si="4"/>
        <v>0</v>
      </c>
      <c r="H28" s="394">
        <f t="shared" ref="H28:H36" si="11">119.667602018786*D28</f>
        <v>78.9447170517931</v>
      </c>
      <c r="I28" s="414">
        <f t="shared" si="3"/>
        <v>0</v>
      </c>
      <c r="J28" s="414">
        <v>0</v>
      </c>
      <c r="K28" s="415"/>
      <c r="L28" s="416">
        <f t="shared" si="10"/>
        <v>0</v>
      </c>
      <c r="M28" s="422"/>
      <c r="N28" s="423"/>
      <c r="O28" s="419"/>
      <c r="P28" s="420">
        <v>-78.9447170517931</v>
      </c>
      <c r="Q28" s="424"/>
      <c r="R28" s="424"/>
      <c r="S28" s="424"/>
      <c r="T28" s="424"/>
      <c r="U28" s="424"/>
      <c r="V28" s="424"/>
      <c r="W28" s="424"/>
      <c r="X28" s="424"/>
      <c r="Y28" s="424"/>
      <c r="Z28" s="424"/>
      <c r="AA28" s="424"/>
      <c r="AB28" s="424"/>
      <c r="AC28" s="424"/>
      <c r="AD28" s="424"/>
      <c r="AE28" s="424"/>
      <c r="AF28" s="424"/>
      <c r="AG28" s="424"/>
      <c r="AH28" s="424"/>
      <c r="AI28" s="424"/>
      <c r="AJ28" s="424"/>
      <c r="AK28" s="424"/>
      <c r="AL28" s="424"/>
      <c r="AM28" s="424"/>
      <c r="AN28" s="424"/>
      <c r="AO28" s="424"/>
      <c r="AP28" s="424"/>
      <c r="AQ28" s="424"/>
      <c r="AR28" s="424"/>
      <c r="AS28" s="424"/>
      <c r="AT28" s="424"/>
      <c r="AU28" s="424"/>
      <c r="AV28" s="424"/>
      <c r="AW28" s="424"/>
      <c r="AX28" s="424"/>
      <c r="AY28" s="424"/>
      <c r="AZ28" s="424"/>
      <c r="BA28" s="424"/>
      <c r="BB28" s="424"/>
      <c r="BC28" s="424"/>
      <c r="BD28" s="424"/>
      <c r="BE28" s="424"/>
      <c r="BF28" s="424"/>
      <c r="BG28" s="424"/>
      <c r="BH28" s="424"/>
      <c r="BI28" s="424"/>
      <c r="BJ28" s="424"/>
      <c r="BK28" s="424"/>
      <c r="BL28" s="424"/>
      <c r="BM28" s="424"/>
      <c r="BN28" s="424"/>
      <c r="BO28" s="424"/>
      <c r="BP28" s="424"/>
      <c r="BQ28" s="424"/>
      <c r="BR28" s="424"/>
      <c r="BS28" s="424"/>
      <c r="BT28" s="424"/>
      <c r="BU28" s="424"/>
      <c r="BV28" s="424"/>
      <c r="BW28" s="424"/>
      <c r="BX28" s="424"/>
      <c r="BY28" s="424"/>
      <c r="BZ28" s="424"/>
      <c r="CA28" s="424"/>
      <c r="CB28" s="424"/>
      <c r="CC28" s="424"/>
      <c r="CD28" s="424"/>
      <c r="CE28" s="424"/>
      <c r="CF28" s="424"/>
      <c r="CG28" s="424"/>
      <c r="CH28" s="424"/>
      <c r="CI28" s="424"/>
      <c r="CJ28" s="424"/>
      <c r="CK28" s="424"/>
      <c r="CL28" s="424"/>
      <c r="CM28" s="424"/>
      <c r="CN28" s="424"/>
      <c r="CO28" s="424"/>
      <c r="CP28" s="424"/>
      <c r="CQ28" s="424"/>
      <c r="CR28" s="424"/>
      <c r="CS28" s="424"/>
      <c r="CT28" s="424"/>
      <c r="CU28" s="424"/>
      <c r="CV28" s="424"/>
      <c r="CW28" s="424"/>
      <c r="CX28" s="424"/>
      <c r="CY28" s="424"/>
      <c r="CZ28" s="424"/>
      <c r="DA28" s="424"/>
      <c r="DB28" s="424"/>
      <c r="DC28" s="424"/>
      <c r="DD28" s="424"/>
      <c r="DE28" s="424"/>
      <c r="DF28" s="424"/>
      <c r="DG28" s="424"/>
      <c r="DH28" s="424"/>
      <c r="DI28" s="424"/>
      <c r="DJ28" s="424"/>
      <c r="DK28" s="424"/>
      <c r="DL28" s="424"/>
      <c r="DM28" s="424"/>
      <c r="DN28" s="424"/>
      <c r="DO28" s="424"/>
      <c r="DP28" s="424"/>
      <c r="DQ28" s="424"/>
      <c r="DR28" s="424"/>
      <c r="DS28" s="424"/>
      <c r="DT28" s="424"/>
      <c r="DU28" s="424"/>
      <c r="DV28" s="424"/>
      <c r="DW28" s="424"/>
      <c r="DX28" s="424"/>
      <c r="DY28" s="424"/>
      <c r="DZ28" s="424"/>
      <c r="EA28" s="424"/>
      <c r="EB28" s="424"/>
      <c r="EC28" s="424"/>
      <c r="ED28" s="424"/>
      <c r="EE28" s="424"/>
      <c r="EF28" s="424"/>
      <c r="EG28" s="424"/>
      <c r="EH28" s="424"/>
      <c r="EI28" s="424"/>
      <c r="EJ28" s="424"/>
      <c r="EK28" s="424"/>
      <c r="EL28" s="424"/>
      <c r="EM28" s="424"/>
      <c r="EN28" s="424"/>
      <c r="EO28" s="424"/>
      <c r="EP28" s="424"/>
      <c r="EQ28" s="424"/>
      <c r="ER28" s="424"/>
      <c r="ES28" s="424"/>
      <c r="ET28" s="424"/>
      <c r="EU28" s="424"/>
      <c r="EV28" s="424"/>
      <c r="EW28" s="424"/>
      <c r="EX28" s="424"/>
      <c r="EY28" s="424"/>
      <c r="EZ28" s="424"/>
      <c r="FA28" s="424"/>
      <c r="FB28" s="424"/>
      <c r="FC28" s="424"/>
      <c r="FD28" s="424"/>
      <c r="FE28" s="424"/>
      <c r="FF28" s="424"/>
      <c r="FG28" s="424"/>
      <c r="FH28" s="424"/>
      <c r="FI28" s="424"/>
      <c r="FJ28" s="424"/>
      <c r="FK28" s="424"/>
      <c r="FL28" s="424"/>
      <c r="FM28" s="424"/>
      <c r="FN28" s="424"/>
      <c r="FO28" s="424"/>
      <c r="FP28" s="424"/>
      <c r="FQ28" s="424"/>
      <c r="FR28" s="424"/>
      <c r="FS28" s="424"/>
      <c r="FT28" s="424"/>
      <c r="FU28" s="424"/>
      <c r="FV28" s="424"/>
      <c r="FW28" s="424"/>
      <c r="FX28" s="424"/>
      <c r="FY28" s="424"/>
      <c r="FZ28" s="424"/>
      <c r="GA28" s="424"/>
      <c r="GB28" s="424"/>
      <c r="GC28" s="424"/>
      <c r="GD28" s="424"/>
      <c r="GE28" s="424"/>
      <c r="GF28" s="424"/>
      <c r="GG28" s="424"/>
      <c r="GH28" s="424"/>
      <c r="GI28" s="424"/>
      <c r="GJ28" s="424"/>
      <c r="GK28" s="424"/>
      <c r="GL28" s="426"/>
      <c r="GM28" s="426"/>
      <c r="GN28" s="426"/>
      <c r="GO28" s="426"/>
      <c r="GP28" s="426"/>
    </row>
    <row r="29" s="359" customFormat="1" ht="18.75" spans="1:198">
      <c r="A29" s="338">
        <v>4</v>
      </c>
      <c r="B29" s="338"/>
      <c r="C29" s="339" t="s">
        <v>49</v>
      </c>
      <c r="D29" s="393">
        <v>0.4039</v>
      </c>
      <c r="E29" s="391">
        <f t="shared" si="9"/>
        <v>242.34</v>
      </c>
      <c r="F29" s="339">
        <v>242.34</v>
      </c>
      <c r="G29" s="387">
        <f t="shared" si="4"/>
        <v>0</v>
      </c>
      <c r="H29" s="394">
        <f t="shared" si="11"/>
        <v>48.3337444553877</v>
      </c>
      <c r="I29" s="414">
        <f t="shared" si="3"/>
        <v>0</v>
      </c>
      <c r="J29" s="414">
        <v>0</v>
      </c>
      <c r="K29" s="415"/>
      <c r="L29" s="416">
        <f t="shared" si="10"/>
        <v>0</v>
      </c>
      <c r="M29" s="422"/>
      <c r="N29" s="423"/>
      <c r="O29" s="419"/>
      <c r="P29" s="420">
        <v>-48.3337444553877</v>
      </c>
      <c r="Q29" s="424"/>
      <c r="R29" s="424"/>
      <c r="S29" s="424"/>
      <c r="T29" s="424"/>
      <c r="U29" s="424"/>
      <c r="V29" s="424"/>
      <c r="W29" s="424"/>
      <c r="X29" s="424"/>
      <c r="Y29" s="424"/>
      <c r="Z29" s="424"/>
      <c r="AA29" s="424"/>
      <c r="AB29" s="424"/>
      <c r="AC29" s="424"/>
      <c r="AD29" s="424"/>
      <c r="AE29" s="424"/>
      <c r="AF29" s="424"/>
      <c r="AG29" s="424"/>
      <c r="AH29" s="424"/>
      <c r="AI29" s="424"/>
      <c r="AJ29" s="424"/>
      <c r="AK29" s="424"/>
      <c r="AL29" s="424"/>
      <c r="AM29" s="424"/>
      <c r="AN29" s="424"/>
      <c r="AO29" s="424"/>
      <c r="AP29" s="424"/>
      <c r="AQ29" s="424"/>
      <c r="AR29" s="424"/>
      <c r="AS29" s="424"/>
      <c r="AT29" s="424"/>
      <c r="AU29" s="424"/>
      <c r="AV29" s="424"/>
      <c r="AW29" s="424"/>
      <c r="AX29" s="424"/>
      <c r="AY29" s="424"/>
      <c r="AZ29" s="424"/>
      <c r="BA29" s="424"/>
      <c r="BB29" s="424"/>
      <c r="BC29" s="424"/>
      <c r="BD29" s="424"/>
      <c r="BE29" s="424"/>
      <c r="BF29" s="424"/>
      <c r="BG29" s="424"/>
      <c r="BH29" s="424"/>
      <c r="BI29" s="424"/>
      <c r="BJ29" s="424"/>
      <c r="BK29" s="424"/>
      <c r="BL29" s="424"/>
      <c r="BM29" s="424"/>
      <c r="BN29" s="424"/>
      <c r="BO29" s="424"/>
      <c r="BP29" s="424"/>
      <c r="BQ29" s="424"/>
      <c r="BR29" s="424"/>
      <c r="BS29" s="424"/>
      <c r="BT29" s="424"/>
      <c r="BU29" s="424"/>
      <c r="BV29" s="424"/>
      <c r="BW29" s="424"/>
      <c r="BX29" s="424"/>
      <c r="BY29" s="424"/>
      <c r="BZ29" s="424"/>
      <c r="CA29" s="424"/>
      <c r="CB29" s="424"/>
      <c r="CC29" s="424"/>
      <c r="CD29" s="424"/>
      <c r="CE29" s="424"/>
      <c r="CF29" s="424"/>
      <c r="CG29" s="424"/>
      <c r="CH29" s="424"/>
      <c r="CI29" s="424"/>
      <c r="CJ29" s="424"/>
      <c r="CK29" s="424"/>
      <c r="CL29" s="424"/>
      <c r="CM29" s="424"/>
      <c r="CN29" s="424"/>
      <c r="CO29" s="424"/>
      <c r="CP29" s="424"/>
      <c r="CQ29" s="424"/>
      <c r="CR29" s="424"/>
      <c r="CS29" s="424"/>
      <c r="CT29" s="424"/>
      <c r="CU29" s="424"/>
      <c r="CV29" s="424"/>
      <c r="CW29" s="424"/>
      <c r="CX29" s="424"/>
      <c r="CY29" s="424"/>
      <c r="CZ29" s="424"/>
      <c r="DA29" s="424"/>
      <c r="DB29" s="424"/>
      <c r="DC29" s="424"/>
      <c r="DD29" s="424"/>
      <c r="DE29" s="424"/>
      <c r="DF29" s="424"/>
      <c r="DG29" s="424"/>
      <c r="DH29" s="424"/>
      <c r="DI29" s="424"/>
      <c r="DJ29" s="424"/>
      <c r="DK29" s="424"/>
      <c r="DL29" s="424"/>
      <c r="DM29" s="424"/>
      <c r="DN29" s="424"/>
      <c r="DO29" s="424"/>
      <c r="DP29" s="424"/>
      <c r="DQ29" s="424"/>
      <c r="DR29" s="424"/>
      <c r="DS29" s="424"/>
      <c r="DT29" s="424"/>
      <c r="DU29" s="424"/>
      <c r="DV29" s="424"/>
      <c r="DW29" s="424"/>
      <c r="DX29" s="424"/>
      <c r="DY29" s="424"/>
      <c r="DZ29" s="424"/>
      <c r="EA29" s="424"/>
      <c r="EB29" s="424"/>
      <c r="EC29" s="424"/>
      <c r="ED29" s="424"/>
      <c r="EE29" s="424"/>
      <c r="EF29" s="424"/>
      <c r="EG29" s="424"/>
      <c r="EH29" s="424"/>
      <c r="EI29" s="424"/>
      <c r="EJ29" s="424"/>
      <c r="EK29" s="424"/>
      <c r="EL29" s="424"/>
      <c r="EM29" s="424"/>
      <c r="EN29" s="424"/>
      <c r="EO29" s="424"/>
      <c r="EP29" s="424"/>
      <c r="EQ29" s="424"/>
      <c r="ER29" s="424"/>
      <c r="ES29" s="424"/>
      <c r="ET29" s="424"/>
      <c r="EU29" s="424"/>
      <c r="EV29" s="424"/>
      <c r="EW29" s="424"/>
      <c r="EX29" s="424"/>
      <c r="EY29" s="424"/>
      <c r="EZ29" s="424"/>
      <c r="FA29" s="424"/>
      <c r="FB29" s="424"/>
      <c r="FC29" s="424"/>
      <c r="FD29" s="424"/>
      <c r="FE29" s="424"/>
      <c r="FF29" s="424"/>
      <c r="FG29" s="424"/>
      <c r="FH29" s="424"/>
      <c r="FI29" s="424"/>
      <c r="FJ29" s="424"/>
      <c r="FK29" s="424"/>
      <c r="FL29" s="424"/>
      <c r="FM29" s="424"/>
      <c r="FN29" s="424"/>
      <c r="FO29" s="424"/>
      <c r="FP29" s="424"/>
      <c r="FQ29" s="424"/>
      <c r="FR29" s="424"/>
      <c r="FS29" s="424"/>
      <c r="FT29" s="424"/>
      <c r="FU29" s="424"/>
      <c r="FV29" s="424"/>
      <c r="FW29" s="424"/>
      <c r="FX29" s="424"/>
      <c r="FY29" s="424"/>
      <c r="FZ29" s="424"/>
      <c r="GA29" s="424"/>
      <c r="GB29" s="424"/>
      <c r="GC29" s="424"/>
      <c r="GD29" s="424"/>
      <c r="GE29" s="424"/>
      <c r="GF29" s="424"/>
      <c r="GG29" s="424"/>
      <c r="GH29" s="424"/>
      <c r="GI29" s="424"/>
      <c r="GJ29" s="424"/>
      <c r="GK29" s="424"/>
      <c r="GL29" s="426"/>
      <c r="GM29" s="426"/>
      <c r="GN29" s="426"/>
      <c r="GO29" s="426"/>
      <c r="GP29" s="426"/>
    </row>
    <row r="30" s="359" customFormat="1" ht="18.75" spans="1:198">
      <c r="A30" s="338">
        <v>5</v>
      </c>
      <c r="B30" s="338"/>
      <c r="C30" s="339" t="s">
        <v>50</v>
      </c>
      <c r="D30" s="393">
        <v>0.0138</v>
      </c>
      <c r="E30" s="391">
        <f t="shared" si="9"/>
        <v>8.28</v>
      </c>
      <c r="F30" s="339">
        <v>8.28</v>
      </c>
      <c r="G30" s="387">
        <f t="shared" si="4"/>
        <v>-3.33066907387547e-15</v>
      </c>
      <c r="H30" s="394">
        <f t="shared" si="11"/>
        <v>1.65141290785925</v>
      </c>
      <c r="I30" s="414">
        <f t="shared" si="3"/>
        <v>0</v>
      </c>
      <c r="J30" s="414">
        <v>0</v>
      </c>
      <c r="K30" s="415"/>
      <c r="L30" s="416">
        <f t="shared" si="10"/>
        <v>0</v>
      </c>
      <c r="M30" s="422"/>
      <c r="N30" s="423"/>
      <c r="O30" s="419"/>
      <c r="P30" s="420">
        <v>-1.65141290785925</v>
      </c>
      <c r="Q30" s="424"/>
      <c r="R30" s="424"/>
      <c r="S30" s="424"/>
      <c r="T30" s="424"/>
      <c r="U30" s="424"/>
      <c r="V30" s="424"/>
      <c r="W30" s="424"/>
      <c r="X30" s="424"/>
      <c r="Y30" s="424"/>
      <c r="Z30" s="424"/>
      <c r="AA30" s="424"/>
      <c r="AB30" s="424"/>
      <c r="AC30" s="424"/>
      <c r="AD30" s="424"/>
      <c r="AE30" s="424"/>
      <c r="AF30" s="424"/>
      <c r="AG30" s="424"/>
      <c r="AH30" s="424"/>
      <c r="AI30" s="424"/>
      <c r="AJ30" s="424"/>
      <c r="AK30" s="424"/>
      <c r="AL30" s="424"/>
      <c r="AM30" s="424"/>
      <c r="AN30" s="424"/>
      <c r="AO30" s="424"/>
      <c r="AP30" s="424"/>
      <c r="AQ30" s="424"/>
      <c r="AR30" s="424"/>
      <c r="AS30" s="424"/>
      <c r="AT30" s="424"/>
      <c r="AU30" s="424"/>
      <c r="AV30" s="424"/>
      <c r="AW30" s="424"/>
      <c r="AX30" s="424"/>
      <c r="AY30" s="424"/>
      <c r="AZ30" s="424"/>
      <c r="BA30" s="424"/>
      <c r="BB30" s="424"/>
      <c r="BC30" s="424"/>
      <c r="BD30" s="424"/>
      <c r="BE30" s="424"/>
      <c r="BF30" s="424"/>
      <c r="BG30" s="424"/>
      <c r="BH30" s="424"/>
      <c r="BI30" s="424"/>
      <c r="BJ30" s="424"/>
      <c r="BK30" s="424"/>
      <c r="BL30" s="424"/>
      <c r="BM30" s="424"/>
      <c r="BN30" s="424"/>
      <c r="BO30" s="424"/>
      <c r="BP30" s="424"/>
      <c r="BQ30" s="424"/>
      <c r="BR30" s="424"/>
      <c r="BS30" s="424"/>
      <c r="BT30" s="424"/>
      <c r="BU30" s="424"/>
      <c r="BV30" s="424"/>
      <c r="BW30" s="424"/>
      <c r="BX30" s="424"/>
      <c r="BY30" s="424"/>
      <c r="BZ30" s="424"/>
      <c r="CA30" s="424"/>
      <c r="CB30" s="424"/>
      <c r="CC30" s="424"/>
      <c r="CD30" s="424"/>
      <c r="CE30" s="424"/>
      <c r="CF30" s="424"/>
      <c r="CG30" s="424"/>
      <c r="CH30" s="424"/>
      <c r="CI30" s="424"/>
      <c r="CJ30" s="424"/>
      <c r="CK30" s="424"/>
      <c r="CL30" s="424"/>
      <c r="CM30" s="424"/>
      <c r="CN30" s="424"/>
      <c r="CO30" s="424"/>
      <c r="CP30" s="424"/>
      <c r="CQ30" s="424"/>
      <c r="CR30" s="424"/>
      <c r="CS30" s="424"/>
      <c r="CT30" s="424"/>
      <c r="CU30" s="424"/>
      <c r="CV30" s="424"/>
      <c r="CW30" s="424"/>
      <c r="CX30" s="424"/>
      <c r="CY30" s="424"/>
      <c r="CZ30" s="424"/>
      <c r="DA30" s="424"/>
      <c r="DB30" s="424"/>
      <c r="DC30" s="424"/>
      <c r="DD30" s="424"/>
      <c r="DE30" s="424"/>
      <c r="DF30" s="424"/>
      <c r="DG30" s="424"/>
      <c r="DH30" s="424"/>
      <c r="DI30" s="424"/>
      <c r="DJ30" s="424"/>
      <c r="DK30" s="424"/>
      <c r="DL30" s="424"/>
      <c r="DM30" s="424"/>
      <c r="DN30" s="424"/>
      <c r="DO30" s="424"/>
      <c r="DP30" s="424"/>
      <c r="DQ30" s="424"/>
      <c r="DR30" s="424"/>
      <c r="DS30" s="424"/>
      <c r="DT30" s="424"/>
      <c r="DU30" s="424"/>
      <c r="DV30" s="424"/>
      <c r="DW30" s="424"/>
      <c r="DX30" s="424"/>
      <c r="DY30" s="424"/>
      <c r="DZ30" s="424"/>
      <c r="EA30" s="424"/>
      <c r="EB30" s="424"/>
      <c r="EC30" s="424"/>
      <c r="ED30" s="424"/>
      <c r="EE30" s="424"/>
      <c r="EF30" s="424"/>
      <c r="EG30" s="424"/>
      <c r="EH30" s="424"/>
      <c r="EI30" s="424"/>
      <c r="EJ30" s="424"/>
      <c r="EK30" s="424"/>
      <c r="EL30" s="424"/>
      <c r="EM30" s="424"/>
      <c r="EN30" s="424"/>
      <c r="EO30" s="424"/>
      <c r="EP30" s="424"/>
      <c r="EQ30" s="424"/>
      <c r="ER30" s="424"/>
      <c r="ES30" s="424"/>
      <c r="ET30" s="424"/>
      <c r="EU30" s="424"/>
      <c r="EV30" s="424"/>
      <c r="EW30" s="424"/>
      <c r="EX30" s="424"/>
      <c r="EY30" s="424"/>
      <c r="EZ30" s="424"/>
      <c r="FA30" s="424"/>
      <c r="FB30" s="424"/>
      <c r="FC30" s="424"/>
      <c r="FD30" s="424"/>
      <c r="FE30" s="424"/>
      <c r="FF30" s="424"/>
      <c r="FG30" s="424"/>
      <c r="FH30" s="424"/>
      <c r="FI30" s="424"/>
      <c r="FJ30" s="424"/>
      <c r="FK30" s="424"/>
      <c r="FL30" s="424"/>
      <c r="FM30" s="424"/>
      <c r="FN30" s="424"/>
      <c r="FO30" s="424"/>
      <c r="FP30" s="424"/>
      <c r="FQ30" s="424"/>
      <c r="FR30" s="424"/>
      <c r="FS30" s="424"/>
      <c r="FT30" s="424"/>
      <c r="FU30" s="424"/>
      <c r="FV30" s="424"/>
      <c r="FW30" s="424"/>
      <c r="FX30" s="424"/>
      <c r="FY30" s="424"/>
      <c r="FZ30" s="424"/>
      <c r="GA30" s="424"/>
      <c r="GB30" s="424"/>
      <c r="GC30" s="424"/>
      <c r="GD30" s="424"/>
      <c r="GE30" s="424"/>
      <c r="GF30" s="424"/>
      <c r="GG30" s="424"/>
      <c r="GH30" s="424"/>
      <c r="GI30" s="424"/>
      <c r="GJ30" s="424"/>
      <c r="GK30" s="424"/>
      <c r="GL30" s="426"/>
      <c r="GM30" s="426"/>
      <c r="GN30" s="426"/>
      <c r="GO30" s="426"/>
      <c r="GP30" s="426"/>
    </row>
    <row r="31" s="359" customFormat="1" ht="18.75" spans="1:198">
      <c r="A31" s="338">
        <v>6</v>
      </c>
      <c r="B31" s="338"/>
      <c r="C31" s="339" t="s">
        <v>51</v>
      </c>
      <c r="D31" s="393">
        <v>0.5085</v>
      </c>
      <c r="E31" s="391">
        <f t="shared" si="9"/>
        <v>305.1</v>
      </c>
      <c r="F31" s="339">
        <v>305.1</v>
      </c>
      <c r="G31" s="387">
        <f t="shared" si="4"/>
        <v>0</v>
      </c>
      <c r="H31" s="394">
        <f t="shared" si="11"/>
        <v>60.8509756265527</v>
      </c>
      <c r="I31" s="414">
        <f t="shared" si="3"/>
        <v>0</v>
      </c>
      <c r="J31" s="414">
        <v>0</v>
      </c>
      <c r="K31" s="415"/>
      <c r="L31" s="416">
        <f t="shared" si="10"/>
        <v>0</v>
      </c>
      <c r="M31" s="422"/>
      <c r="N31" s="423"/>
      <c r="O31" s="419"/>
      <c r="P31" s="420">
        <v>-60.8509756265527</v>
      </c>
      <c r="Q31" s="424"/>
      <c r="R31" s="424"/>
      <c r="S31" s="424"/>
      <c r="T31" s="424"/>
      <c r="U31" s="424"/>
      <c r="V31" s="424"/>
      <c r="W31" s="424"/>
      <c r="X31" s="424"/>
      <c r="Y31" s="424"/>
      <c r="Z31" s="424"/>
      <c r="AA31" s="424"/>
      <c r="AB31" s="424"/>
      <c r="AC31" s="424"/>
      <c r="AD31" s="424"/>
      <c r="AE31" s="424"/>
      <c r="AF31" s="424"/>
      <c r="AG31" s="424"/>
      <c r="AH31" s="424"/>
      <c r="AI31" s="424"/>
      <c r="AJ31" s="424"/>
      <c r="AK31" s="424"/>
      <c r="AL31" s="424"/>
      <c r="AM31" s="424"/>
      <c r="AN31" s="424"/>
      <c r="AO31" s="424"/>
      <c r="AP31" s="424"/>
      <c r="AQ31" s="424"/>
      <c r="AR31" s="424"/>
      <c r="AS31" s="424"/>
      <c r="AT31" s="424"/>
      <c r="AU31" s="424"/>
      <c r="AV31" s="424"/>
      <c r="AW31" s="424"/>
      <c r="AX31" s="424"/>
      <c r="AY31" s="424"/>
      <c r="AZ31" s="424"/>
      <c r="BA31" s="424"/>
      <c r="BB31" s="424"/>
      <c r="BC31" s="424"/>
      <c r="BD31" s="424"/>
      <c r="BE31" s="424"/>
      <c r="BF31" s="424"/>
      <c r="BG31" s="424"/>
      <c r="BH31" s="424"/>
      <c r="BI31" s="424"/>
      <c r="BJ31" s="424"/>
      <c r="BK31" s="424"/>
      <c r="BL31" s="424"/>
      <c r="BM31" s="424"/>
      <c r="BN31" s="424"/>
      <c r="BO31" s="424"/>
      <c r="BP31" s="424"/>
      <c r="BQ31" s="424"/>
      <c r="BR31" s="424"/>
      <c r="BS31" s="424"/>
      <c r="BT31" s="424"/>
      <c r="BU31" s="424"/>
      <c r="BV31" s="424"/>
      <c r="BW31" s="424"/>
      <c r="BX31" s="424"/>
      <c r="BY31" s="424"/>
      <c r="BZ31" s="424"/>
      <c r="CA31" s="424"/>
      <c r="CB31" s="424"/>
      <c r="CC31" s="424"/>
      <c r="CD31" s="424"/>
      <c r="CE31" s="424"/>
      <c r="CF31" s="424"/>
      <c r="CG31" s="424"/>
      <c r="CH31" s="424"/>
      <c r="CI31" s="424"/>
      <c r="CJ31" s="424"/>
      <c r="CK31" s="424"/>
      <c r="CL31" s="424"/>
      <c r="CM31" s="424"/>
      <c r="CN31" s="424"/>
      <c r="CO31" s="424"/>
      <c r="CP31" s="424"/>
      <c r="CQ31" s="424"/>
      <c r="CR31" s="424"/>
      <c r="CS31" s="424"/>
      <c r="CT31" s="424"/>
      <c r="CU31" s="424"/>
      <c r="CV31" s="424"/>
      <c r="CW31" s="424"/>
      <c r="CX31" s="424"/>
      <c r="CY31" s="424"/>
      <c r="CZ31" s="424"/>
      <c r="DA31" s="424"/>
      <c r="DB31" s="424"/>
      <c r="DC31" s="424"/>
      <c r="DD31" s="424"/>
      <c r="DE31" s="424"/>
      <c r="DF31" s="424"/>
      <c r="DG31" s="424"/>
      <c r="DH31" s="424"/>
      <c r="DI31" s="424"/>
      <c r="DJ31" s="424"/>
      <c r="DK31" s="424"/>
      <c r="DL31" s="424"/>
      <c r="DM31" s="424"/>
      <c r="DN31" s="424"/>
      <c r="DO31" s="424"/>
      <c r="DP31" s="424"/>
      <c r="DQ31" s="424"/>
      <c r="DR31" s="424"/>
      <c r="DS31" s="424"/>
      <c r="DT31" s="424"/>
      <c r="DU31" s="424"/>
      <c r="DV31" s="424"/>
      <c r="DW31" s="424"/>
      <c r="DX31" s="424"/>
      <c r="DY31" s="424"/>
      <c r="DZ31" s="424"/>
      <c r="EA31" s="424"/>
      <c r="EB31" s="424"/>
      <c r="EC31" s="424"/>
      <c r="ED31" s="424"/>
      <c r="EE31" s="424"/>
      <c r="EF31" s="424"/>
      <c r="EG31" s="424"/>
      <c r="EH31" s="424"/>
      <c r="EI31" s="424"/>
      <c r="EJ31" s="424"/>
      <c r="EK31" s="424"/>
      <c r="EL31" s="424"/>
      <c r="EM31" s="424"/>
      <c r="EN31" s="424"/>
      <c r="EO31" s="424"/>
      <c r="EP31" s="424"/>
      <c r="EQ31" s="424"/>
      <c r="ER31" s="424"/>
      <c r="ES31" s="424"/>
      <c r="ET31" s="424"/>
      <c r="EU31" s="424"/>
      <c r="EV31" s="424"/>
      <c r="EW31" s="424"/>
      <c r="EX31" s="424"/>
      <c r="EY31" s="424"/>
      <c r="EZ31" s="424"/>
      <c r="FA31" s="424"/>
      <c r="FB31" s="424"/>
      <c r="FC31" s="424"/>
      <c r="FD31" s="424"/>
      <c r="FE31" s="424"/>
      <c r="FF31" s="424"/>
      <c r="FG31" s="424"/>
      <c r="FH31" s="424"/>
      <c r="FI31" s="424"/>
      <c r="FJ31" s="424"/>
      <c r="FK31" s="424"/>
      <c r="FL31" s="424"/>
      <c r="FM31" s="424"/>
      <c r="FN31" s="424"/>
      <c r="FO31" s="424"/>
      <c r="FP31" s="424"/>
      <c r="FQ31" s="424"/>
      <c r="FR31" s="424"/>
      <c r="FS31" s="424"/>
      <c r="FT31" s="424"/>
      <c r="FU31" s="424"/>
      <c r="FV31" s="424"/>
      <c r="FW31" s="424"/>
      <c r="FX31" s="424"/>
      <c r="FY31" s="424"/>
      <c r="FZ31" s="424"/>
      <c r="GA31" s="424"/>
      <c r="GB31" s="424"/>
      <c r="GC31" s="424"/>
      <c r="GD31" s="424"/>
      <c r="GE31" s="424"/>
      <c r="GF31" s="424"/>
      <c r="GG31" s="424"/>
      <c r="GH31" s="424"/>
      <c r="GI31" s="424"/>
      <c r="GJ31" s="424"/>
      <c r="GK31" s="424"/>
      <c r="GL31" s="426"/>
      <c r="GM31" s="426"/>
      <c r="GN31" s="426"/>
      <c r="GO31" s="426"/>
      <c r="GP31" s="426"/>
    </row>
    <row r="32" s="359" customFormat="1" ht="18.75" spans="1:198">
      <c r="A32" s="338">
        <v>7</v>
      </c>
      <c r="B32" s="338"/>
      <c r="C32" s="339" t="s">
        <v>52</v>
      </c>
      <c r="D32" s="393">
        <v>1.2358</v>
      </c>
      <c r="E32" s="391">
        <f t="shared" si="9"/>
        <v>1317.48</v>
      </c>
      <c r="F32" s="339">
        <v>741.48</v>
      </c>
      <c r="G32" s="387">
        <f t="shared" si="4"/>
        <v>576</v>
      </c>
      <c r="H32" s="394">
        <f t="shared" si="11"/>
        <v>147.885222574816</v>
      </c>
      <c r="I32" s="414">
        <f t="shared" si="3"/>
        <v>201</v>
      </c>
      <c r="J32" s="414">
        <v>0</v>
      </c>
      <c r="K32" s="415">
        <v>201</v>
      </c>
      <c r="L32" s="416">
        <f t="shared" si="10"/>
        <v>0</v>
      </c>
      <c r="M32" s="422"/>
      <c r="N32" s="423"/>
      <c r="O32" s="419"/>
      <c r="P32" s="420">
        <v>227.114777425184</v>
      </c>
      <c r="Q32" s="424"/>
      <c r="R32" s="424"/>
      <c r="S32" s="424"/>
      <c r="T32" s="424"/>
      <c r="U32" s="424"/>
      <c r="V32" s="424"/>
      <c r="W32" s="424"/>
      <c r="X32" s="424"/>
      <c r="Y32" s="424"/>
      <c r="Z32" s="424"/>
      <c r="AA32" s="424"/>
      <c r="AB32" s="424"/>
      <c r="AC32" s="424"/>
      <c r="AD32" s="424"/>
      <c r="AE32" s="424"/>
      <c r="AF32" s="424"/>
      <c r="AG32" s="424"/>
      <c r="AH32" s="424"/>
      <c r="AI32" s="424"/>
      <c r="AJ32" s="424"/>
      <c r="AK32" s="424"/>
      <c r="AL32" s="424"/>
      <c r="AM32" s="424"/>
      <c r="AN32" s="424"/>
      <c r="AO32" s="424"/>
      <c r="AP32" s="424"/>
      <c r="AQ32" s="424"/>
      <c r="AR32" s="424"/>
      <c r="AS32" s="424"/>
      <c r="AT32" s="424"/>
      <c r="AU32" s="424"/>
      <c r="AV32" s="424"/>
      <c r="AW32" s="424"/>
      <c r="AX32" s="424"/>
      <c r="AY32" s="424"/>
      <c r="AZ32" s="424"/>
      <c r="BA32" s="424"/>
      <c r="BB32" s="424"/>
      <c r="BC32" s="424"/>
      <c r="BD32" s="424"/>
      <c r="BE32" s="424"/>
      <c r="BF32" s="424"/>
      <c r="BG32" s="424"/>
      <c r="BH32" s="424"/>
      <c r="BI32" s="424"/>
      <c r="BJ32" s="424"/>
      <c r="BK32" s="424"/>
      <c r="BL32" s="424"/>
      <c r="BM32" s="424"/>
      <c r="BN32" s="424"/>
      <c r="BO32" s="424"/>
      <c r="BP32" s="424"/>
      <c r="BQ32" s="424"/>
      <c r="BR32" s="424"/>
      <c r="BS32" s="424"/>
      <c r="BT32" s="424"/>
      <c r="BU32" s="424"/>
      <c r="BV32" s="424"/>
      <c r="BW32" s="424"/>
      <c r="BX32" s="424"/>
      <c r="BY32" s="424"/>
      <c r="BZ32" s="424"/>
      <c r="CA32" s="424"/>
      <c r="CB32" s="424"/>
      <c r="CC32" s="424"/>
      <c r="CD32" s="424"/>
      <c r="CE32" s="424"/>
      <c r="CF32" s="424"/>
      <c r="CG32" s="424"/>
      <c r="CH32" s="424"/>
      <c r="CI32" s="424"/>
      <c r="CJ32" s="424"/>
      <c r="CK32" s="424"/>
      <c r="CL32" s="424"/>
      <c r="CM32" s="424"/>
      <c r="CN32" s="424"/>
      <c r="CO32" s="424"/>
      <c r="CP32" s="424"/>
      <c r="CQ32" s="424"/>
      <c r="CR32" s="424"/>
      <c r="CS32" s="424"/>
      <c r="CT32" s="424"/>
      <c r="CU32" s="424"/>
      <c r="CV32" s="424"/>
      <c r="CW32" s="424"/>
      <c r="CX32" s="424"/>
      <c r="CY32" s="424"/>
      <c r="CZ32" s="424"/>
      <c r="DA32" s="424"/>
      <c r="DB32" s="424"/>
      <c r="DC32" s="424"/>
      <c r="DD32" s="424"/>
      <c r="DE32" s="424"/>
      <c r="DF32" s="424"/>
      <c r="DG32" s="424"/>
      <c r="DH32" s="424"/>
      <c r="DI32" s="424"/>
      <c r="DJ32" s="424"/>
      <c r="DK32" s="424"/>
      <c r="DL32" s="424"/>
      <c r="DM32" s="424"/>
      <c r="DN32" s="424"/>
      <c r="DO32" s="424"/>
      <c r="DP32" s="424"/>
      <c r="DQ32" s="424"/>
      <c r="DR32" s="424"/>
      <c r="DS32" s="424"/>
      <c r="DT32" s="424"/>
      <c r="DU32" s="424"/>
      <c r="DV32" s="424"/>
      <c r="DW32" s="424"/>
      <c r="DX32" s="424"/>
      <c r="DY32" s="424"/>
      <c r="DZ32" s="424"/>
      <c r="EA32" s="424"/>
      <c r="EB32" s="424"/>
      <c r="EC32" s="424"/>
      <c r="ED32" s="424"/>
      <c r="EE32" s="424"/>
      <c r="EF32" s="424"/>
      <c r="EG32" s="424"/>
      <c r="EH32" s="424"/>
      <c r="EI32" s="424"/>
      <c r="EJ32" s="424"/>
      <c r="EK32" s="424"/>
      <c r="EL32" s="424"/>
      <c r="EM32" s="424"/>
      <c r="EN32" s="424"/>
      <c r="EO32" s="424"/>
      <c r="EP32" s="424"/>
      <c r="EQ32" s="424"/>
      <c r="ER32" s="424"/>
      <c r="ES32" s="424"/>
      <c r="ET32" s="424"/>
      <c r="EU32" s="424"/>
      <c r="EV32" s="424"/>
      <c r="EW32" s="424"/>
      <c r="EX32" s="424"/>
      <c r="EY32" s="424"/>
      <c r="EZ32" s="424"/>
      <c r="FA32" s="424"/>
      <c r="FB32" s="424"/>
      <c r="FC32" s="424"/>
      <c r="FD32" s="424"/>
      <c r="FE32" s="424"/>
      <c r="FF32" s="424"/>
      <c r="FG32" s="424"/>
      <c r="FH32" s="424"/>
      <c r="FI32" s="424"/>
      <c r="FJ32" s="424"/>
      <c r="FK32" s="424"/>
      <c r="FL32" s="424"/>
      <c r="FM32" s="424"/>
      <c r="FN32" s="424"/>
      <c r="FO32" s="424"/>
      <c r="FP32" s="424"/>
      <c r="FQ32" s="424"/>
      <c r="FR32" s="424"/>
      <c r="FS32" s="424"/>
      <c r="FT32" s="424"/>
      <c r="FU32" s="424"/>
      <c r="FV32" s="424"/>
      <c r="FW32" s="424"/>
      <c r="FX32" s="424"/>
      <c r="FY32" s="424"/>
      <c r="FZ32" s="424"/>
      <c r="GA32" s="424"/>
      <c r="GB32" s="424"/>
      <c r="GC32" s="424"/>
      <c r="GD32" s="424"/>
      <c r="GE32" s="424"/>
      <c r="GF32" s="424"/>
      <c r="GG32" s="424"/>
      <c r="GH32" s="424"/>
      <c r="GI32" s="424"/>
      <c r="GJ32" s="424"/>
      <c r="GK32" s="424"/>
      <c r="GL32" s="426"/>
      <c r="GM32" s="426"/>
      <c r="GN32" s="426"/>
      <c r="GO32" s="426"/>
      <c r="GP32" s="426"/>
    </row>
    <row r="33" s="359" customFormat="1" ht="18.75" spans="1:198">
      <c r="A33" s="338">
        <v>8</v>
      </c>
      <c r="B33" s="338"/>
      <c r="C33" s="339" t="s">
        <v>53</v>
      </c>
      <c r="D33" s="393">
        <v>0.4253</v>
      </c>
      <c r="E33" s="391">
        <f t="shared" si="9"/>
        <v>555.18</v>
      </c>
      <c r="F33" s="339">
        <v>255.18</v>
      </c>
      <c r="G33" s="387">
        <f t="shared" si="4"/>
        <v>300</v>
      </c>
      <c r="H33" s="394">
        <f t="shared" si="11"/>
        <v>50.8946311385897</v>
      </c>
      <c r="I33" s="414">
        <f t="shared" si="3"/>
        <v>300</v>
      </c>
      <c r="J33" s="414">
        <v>0</v>
      </c>
      <c r="K33" s="415">
        <v>300</v>
      </c>
      <c r="L33" s="416">
        <f t="shared" si="10"/>
        <v>0</v>
      </c>
      <c r="M33" s="422"/>
      <c r="N33" s="423"/>
      <c r="O33" s="419"/>
      <c r="P33" s="420">
        <v>-50.8946311385897</v>
      </c>
      <c r="Q33" s="424"/>
      <c r="R33" s="424"/>
      <c r="S33" s="424"/>
      <c r="T33" s="424"/>
      <c r="U33" s="424"/>
      <c r="V33" s="424"/>
      <c r="W33" s="424"/>
      <c r="X33" s="424"/>
      <c r="Y33" s="424"/>
      <c r="Z33" s="424"/>
      <c r="AA33" s="424"/>
      <c r="AB33" s="424"/>
      <c r="AC33" s="424"/>
      <c r="AD33" s="424"/>
      <c r="AE33" s="424"/>
      <c r="AF33" s="424"/>
      <c r="AG33" s="424"/>
      <c r="AH33" s="424"/>
      <c r="AI33" s="424"/>
      <c r="AJ33" s="424"/>
      <c r="AK33" s="424"/>
      <c r="AL33" s="424"/>
      <c r="AM33" s="424"/>
      <c r="AN33" s="424"/>
      <c r="AO33" s="424"/>
      <c r="AP33" s="424"/>
      <c r="AQ33" s="424"/>
      <c r="AR33" s="424"/>
      <c r="AS33" s="424"/>
      <c r="AT33" s="424"/>
      <c r="AU33" s="424"/>
      <c r="AV33" s="424"/>
      <c r="AW33" s="424"/>
      <c r="AX33" s="424"/>
      <c r="AY33" s="424"/>
      <c r="AZ33" s="424"/>
      <c r="BA33" s="424"/>
      <c r="BB33" s="424"/>
      <c r="BC33" s="424"/>
      <c r="BD33" s="424"/>
      <c r="BE33" s="424"/>
      <c r="BF33" s="424"/>
      <c r="BG33" s="424"/>
      <c r="BH33" s="424"/>
      <c r="BI33" s="424"/>
      <c r="BJ33" s="424"/>
      <c r="BK33" s="424"/>
      <c r="BL33" s="424"/>
      <c r="BM33" s="424"/>
      <c r="BN33" s="424"/>
      <c r="BO33" s="424"/>
      <c r="BP33" s="424"/>
      <c r="BQ33" s="424"/>
      <c r="BR33" s="424"/>
      <c r="BS33" s="424"/>
      <c r="BT33" s="424"/>
      <c r="BU33" s="424"/>
      <c r="BV33" s="424"/>
      <c r="BW33" s="424"/>
      <c r="BX33" s="424"/>
      <c r="BY33" s="424"/>
      <c r="BZ33" s="424"/>
      <c r="CA33" s="424"/>
      <c r="CB33" s="424"/>
      <c r="CC33" s="424"/>
      <c r="CD33" s="424"/>
      <c r="CE33" s="424"/>
      <c r="CF33" s="424"/>
      <c r="CG33" s="424"/>
      <c r="CH33" s="424"/>
      <c r="CI33" s="424"/>
      <c r="CJ33" s="424"/>
      <c r="CK33" s="424"/>
      <c r="CL33" s="424"/>
      <c r="CM33" s="424"/>
      <c r="CN33" s="424"/>
      <c r="CO33" s="424"/>
      <c r="CP33" s="424"/>
      <c r="CQ33" s="424"/>
      <c r="CR33" s="424"/>
      <c r="CS33" s="424"/>
      <c r="CT33" s="424"/>
      <c r="CU33" s="424"/>
      <c r="CV33" s="424"/>
      <c r="CW33" s="424"/>
      <c r="CX33" s="424"/>
      <c r="CY33" s="424"/>
      <c r="CZ33" s="424"/>
      <c r="DA33" s="424"/>
      <c r="DB33" s="424"/>
      <c r="DC33" s="424"/>
      <c r="DD33" s="424"/>
      <c r="DE33" s="424"/>
      <c r="DF33" s="424"/>
      <c r="DG33" s="424"/>
      <c r="DH33" s="424"/>
      <c r="DI33" s="424"/>
      <c r="DJ33" s="424"/>
      <c r="DK33" s="424"/>
      <c r="DL33" s="424"/>
      <c r="DM33" s="424"/>
      <c r="DN33" s="424"/>
      <c r="DO33" s="424"/>
      <c r="DP33" s="424"/>
      <c r="DQ33" s="424"/>
      <c r="DR33" s="424"/>
      <c r="DS33" s="424"/>
      <c r="DT33" s="424"/>
      <c r="DU33" s="424"/>
      <c r="DV33" s="424"/>
      <c r="DW33" s="424"/>
      <c r="DX33" s="424"/>
      <c r="DY33" s="424"/>
      <c r="DZ33" s="424"/>
      <c r="EA33" s="424"/>
      <c r="EB33" s="424"/>
      <c r="EC33" s="424"/>
      <c r="ED33" s="424"/>
      <c r="EE33" s="424"/>
      <c r="EF33" s="424"/>
      <c r="EG33" s="424"/>
      <c r="EH33" s="424"/>
      <c r="EI33" s="424"/>
      <c r="EJ33" s="424"/>
      <c r="EK33" s="424"/>
      <c r="EL33" s="424"/>
      <c r="EM33" s="424"/>
      <c r="EN33" s="424"/>
      <c r="EO33" s="424"/>
      <c r="EP33" s="424"/>
      <c r="EQ33" s="424"/>
      <c r="ER33" s="424"/>
      <c r="ES33" s="424"/>
      <c r="ET33" s="424"/>
      <c r="EU33" s="424"/>
      <c r="EV33" s="424"/>
      <c r="EW33" s="424"/>
      <c r="EX33" s="424"/>
      <c r="EY33" s="424"/>
      <c r="EZ33" s="424"/>
      <c r="FA33" s="424"/>
      <c r="FB33" s="424"/>
      <c r="FC33" s="424"/>
      <c r="FD33" s="424"/>
      <c r="FE33" s="424"/>
      <c r="FF33" s="424"/>
      <c r="FG33" s="424"/>
      <c r="FH33" s="424"/>
      <c r="FI33" s="424"/>
      <c r="FJ33" s="424"/>
      <c r="FK33" s="424"/>
      <c r="FL33" s="424"/>
      <c r="FM33" s="424"/>
      <c r="FN33" s="424"/>
      <c r="FO33" s="424"/>
      <c r="FP33" s="424"/>
      <c r="FQ33" s="424"/>
      <c r="FR33" s="424"/>
      <c r="FS33" s="424"/>
      <c r="FT33" s="424"/>
      <c r="FU33" s="424"/>
      <c r="FV33" s="424"/>
      <c r="FW33" s="424"/>
      <c r="FX33" s="424"/>
      <c r="FY33" s="424"/>
      <c r="FZ33" s="424"/>
      <c r="GA33" s="424"/>
      <c r="GB33" s="424"/>
      <c r="GC33" s="424"/>
      <c r="GD33" s="424"/>
      <c r="GE33" s="424"/>
      <c r="GF33" s="424"/>
      <c r="GG33" s="424"/>
      <c r="GH33" s="424"/>
      <c r="GI33" s="424"/>
      <c r="GJ33" s="424"/>
      <c r="GK33" s="424"/>
      <c r="GL33" s="426"/>
      <c r="GM33" s="426"/>
      <c r="GN33" s="426"/>
      <c r="GO33" s="426"/>
      <c r="GP33" s="426"/>
    </row>
    <row r="34" s="359" customFormat="1" ht="18.75" spans="1:198">
      <c r="A34" s="338">
        <v>9</v>
      </c>
      <c r="B34" s="338"/>
      <c r="C34" s="339" t="s">
        <v>54</v>
      </c>
      <c r="D34" s="393">
        <v>0.5209</v>
      </c>
      <c r="E34" s="391">
        <f t="shared" si="9"/>
        <v>389.54</v>
      </c>
      <c r="F34" s="339">
        <v>312.54</v>
      </c>
      <c r="G34" s="387">
        <f t="shared" si="4"/>
        <v>77</v>
      </c>
      <c r="H34" s="394">
        <f t="shared" si="11"/>
        <v>62.3348538915856</v>
      </c>
      <c r="I34" s="414">
        <f t="shared" si="3"/>
        <v>0</v>
      </c>
      <c r="J34" s="414">
        <v>0</v>
      </c>
      <c r="K34" s="415"/>
      <c r="L34" s="416">
        <f t="shared" si="10"/>
        <v>0</v>
      </c>
      <c r="M34" s="422"/>
      <c r="N34" s="423"/>
      <c r="O34" s="419"/>
      <c r="P34" s="420">
        <v>14.6651461084144</v>
      </c>
      <c r="Q34" s="424"/>
      <c r="R34" s="424"/>
      <c r="S34" s="424"/>
      <c r="T34" s="424"/>
      <c r="U34" s="424"/>
      <c r="V34" s="424"/>
      <c r="W34" s="424"/>
      <c r="X34" s="424"/>
      <c r="Y34" s="424"/>
      <c r="Z34" s="424"/>
      <c r="AA34" s="424"/>
      <c r="AB34" s="424"/>
      <c r="AC34" s="424"/>
      <c r="AD34" s="424"/>
      <c r="AE34" s="424"/>
      <c r="AF34" s="424"/>
      <c r="AG34" s="424"/>
      <c r="AH34" s="424"/>
      <c r="AI34" s="424"/>
      <c r="AJ34" s="424"/>
      <c r="AK34" s="424"/>
      <c r="AL34" s="424"/>
      <c r="AM34" s="424"/>
      <c r="AN34" s="424"/>
      <c r="AO34" s="424"/>
      <c r="AP34" s="424"/>
      <c r="AQ34" s="424"/>
      <c r="AR34" s="424"/>
      <c r="AS34" s="424"/>
      <c r="AT34" s="424"/>
      <c r="AU34" s="424"/>
      <c r="AV34" s="424"/>
      <c r="AW34" s="424"/>
      <c r="AX34" s="424"/>
      <c r="AY34" s="424"/>
      <c r="AZ34" s="424"/>
      <c r="BA34" s="424"/>
      <c r="BB34" s="424"/>
      <c r="BC34" s="424"/>
      <c r="BD34" s="424"/>
      <c r="BE34" s="424"/>
      <c r="BF34" s="424"/>
      <c r="BG34" s="424"/>
      <c r="BH34" s="424"/>
      <c r="BI34" s="424"/>
      <c r="BJ34" s="424"/>
      <c r="BK34" s="424"/>
      <c r="BL34" s="424"/>
      <c r="BM34" s="424"/>
      <c r="BN34" s="424"/>
      <c r="BO34" s="424"/>
      <c r="BP34" s="424"/>
      <c r="BQ34" s="424"/>
      <c r="BR34" s="424"/>
      <c r="BS34" s="424"/>
      <c r="BT34" s="424"/>
      <c r="BU34" s="424"/>
      <c r="BV34" s="424"/>
      <c r="BW34" s="424"/>
      <c r="BX34" s="424"/>
      <c r="BY34" s="424"/>
      <c r="BZ34" s="424"/>
      <c r="CA34" s="424"/>
      <c r="CB34" s="424"/>
      <c r="CC34" s="424"/>
      <c r="CD34" s="424"/>
      <c r="CE34" s="424"/>
      <c r="CF34" s="424"/>
      <c r="CG34" s="424"/>
      <c r="CH34" s="424"/>
      <c r="CI34" s="424"/>
      <c r="CJ34" s="424"/>
      <c r="CK34" s="424"/>
      <c r="CL34" s="424"/>
      <c r="CM34" s="424"/>
      <c r="CN34" s="424"/>
      <c r="CO34" s="424"/>
      <c r="CP34" s="424"/>
      <c r="CQ34" s="424"/>
      <c r="CR34" s="424"/>
      <c r="CS34" s="424"/>
      <c r="CT34" s="424"/>
      <c r="CU34" s="424"/>
      <c r="CV34" s="424"/>
      <c r="CW34" s="424"/>
      <c r="CX34" s="424"/>
      <c r="CY34" s="424"/>
      <c r="CZ34" s="424"/>
      <c r="DA34" s="424"/>
      <c r="DB34" s="424"/>
      <c r="DC34" s="424"/>
      <c r="DD34" s="424"/>
      <c r="DE34" s="424"/>
      <c r="DF34" s="424"/>
      <c r="DG34" s="424"/>
      <c r="DH34" s="424"/>
      <c r="DI34" s="424"/>
      <c r="DJ34" s="424"/>
      <c r="DK34" s="424"/>
      <c r="DL34" s="424"/>
      <c r="DM34" s="424"/>
      <c r="DN34" s="424"/>
      <c r="DO34" s="424"/>
      <c r="DP34" s="424"/>
      <c r="DQ34" s="424"/>
      <c r="DR34" s="424"/>
      <c r="DS34" s="424"/>
      <c r="DT34" s="424"/>
      <c r="DU34" s="424"/>
      <c r="DV34" s="424"/>
      <c r="DW34" s="424"/>
      <c r="DX34" s="424"/>
      <c r="DY34" s="424"/>
      <c r="DZ34" s="424"/>
      <c r="EA34" s="424"/>
      <c r="EB34" s="424"/>
      <c r="EC34" s="424"/>
      <c r="ED34" s="424"/>
      <c r="EE34" s="424"/>
      <c r="EF34" s="424"/>
      <c r="EG34" s="424"/>
      <c r="EH34" s="424"/>
      <c r="EI34" s="424"/>
      <c r="EJ34" s="424"/>
      <c r="EK34" s="424"/>
      <c r="EL34" s="424"/>
      <c r="EM34" s="424"/>
      <c r="EN34" s="424"/>
      <c r="EO34" s="424"/>
      <c r="EP34" s="424"/>
      <c r="EQ34" s="424"/>
      <c r="ER34" s="424"/>
      <c r="ES34" s="424"/>
      <c r="ET34" s="424"/>
      <c r="EU34" s="424"/>
      <c r="EV34" s="424"/>
      <c r="EW34" s="424"/>
      <c r="EX34" s="424"/>
      <c r="EY34" s="424"/>
      <c r="EZ34" s="424"/>
      <c r="FA34" s="424"/>
      <c r="FB34" s="424"/>
      <c r="FC34" s="424"/>
      <c r="FD34" s="424"/>
      <c r="FE34" s="424"/>
      <c r="FF34" s="424"/>
      <c r="FG34" s="424"/>
      <c r="FH34" s="424"/>
      <c r="FI34" s="424"/>
      <c r="FJ34" s="424"/>
      <c r="FK34" s="424"/>
      <c r="FL34" s="424"/>
      <c r="FM34" s="424"/>
      <c r="FN34" s="424"/>
      <c r="FO34" s="424"/>
      <c r="FP34" s="424"/>
      <c r="FQ34" s="424"/>
      <c r="FR34" s="424"/>
      <c r="FS34" s="424"/>
      <c r="FT34" s="424"/>
      <c r="FU34" s="424"/>
      <c r="FV34" s="424"/>
      <c r="FW34" s="424"/>
      <c r="FX34" s="424"/>
      <c r="FY34" s="424"/>
      <c r="FZ34" s="424"/>
      <c r="GA34" s="424"/>
      <c r="GB34" s="424"/>
      <c r="GC34" s="424"/>
      <c r="GD34" s="424"/>
      <c r="GE34" s="424"/>
      <c r="GF34" s="424"/>
      <c r="GG34" s="424"/>
      <c r="GH34" s="424"/>
      <c r="GI34" s="424"/>
      <c r="GJ34" s="424"/>
      <c r="GK34" s="424"/>
      <c r="GL34" s="426"/>
      <c r="GM34" s="426"/>
      <c r="GN34" s="426"/>
      <c r="GO34" s="426"/>
      <c r="GP34" s="426"/>
    </row>
    <row r="35" s="359" customFormat="1" ht="37.5" spans="1:198">
      <c r="A35" s="338">
        <v>10</v>
      </c>
      <c r="B35" s="338"/>
      <c r="C35" s="340" t="s">
        <v>55</v>
      </c>
      <c r="D35" s="393">
        <v>1.2196</v>
      </c>
      <c r="E35" s="391">
        <f t="shared" si="9"/>
        <v>923.76</v>
      </c>
      <c r="F35" s="339">
        <v>731.76</v>
      </c>
      <c r="G35" s="387">
        <f t="shared" si="4"/>
        <v>192</v>
      </c>
      <c r="H35" s="394">
        <f t="shared" si="11"/>
        <v>145.946607422111</v>
      </c>
      <c r="I35" s="414">
        <f t="shared" si="3"/>
        <v>0</v>
      </c>
      <c r="J35" s="414">
        <v>0</v>
      </c>
      <c r="K35" s="415"/>
      <c r="L35" s="416">
        <f t="shared" si="10"/>
        <v>0</v>
      </c>
      <c r="M35" s="422"/>
      <c r="N35" s="423"/>
      <c r="O35" s="419"/>
      <c r="P35" s="420">
        <v>46.053392577889</v>
      </c>
      <c r="Q35" s="424"/>
      <c r="R35" s="424"/>
      <c r="S35" s="424"/>
      <c r="T35" s="424"/>
      <c r="U35" s="424"/>
      <c r="V35" s="424"/>
      <c r="W35" s="424"/>
      <c r="X35" s="424"/>
      <c r="Y35" s="424"/>
      <c r="Z35" s="424"/>
      <c r="AA35" s="424"/>
      <c r="AB35" s="424"/>
      <c r="AC35" s="424"/>
      <c r="AD35" s="424"/>
      <c r="AE35" s="424"/>
      <c r="AF35" s="424"/>
      <c r="AG35" s="424"/>
      <c r="AH35" s="424"/>
      <c r="AI35" s="424"/>
      <c r="AJ35" s="424"/>
      <c r="AK35" s="424"/>
      <c r="AL35" s="424"/>
      <c r="AM35" s="424"/>
      <c r="AN35" s="424"/>
      <c r="AO35" s="424"/>
      <c r="AP35" s="424"/>
      <c r="AQ35" s="424"/>
      <c r="AR35" s="424"/>
      <c r="AS35" s="424"/>
      <c r="AT35" s="424"/>
      <c r="AU35" s="424"/>
      <c r="AV35" s="424"/>
      <c r="AW35" s="424"/>
      <c r="AX35" s="424"/>
      <c r="AY35" s="424"/>
      <c r="AZ35" s="424"/>
      <c r="BA35" s="424"/>
      <c r="BB35" s="424"/>
      <c r="BC35" s="424"/>
      <c r="BD35" s="424"/>
      <c r="BE35" s="424"/>
      <c r="BF35" s="424"/>
      <c r="BG35" s="424"/>
      <c r="BH35" s="424"/>
      <c r="BI35" s="424"/>
      <c r="BJ35" s="424"/>
      <c r="BK35" s="424"/>
      <c r="BL35" s="424"/>
      <c r="BM35" s="424"/>
      <c r="BN35" s="424"/>
      <c r="BO35" s="424"/>
      <c r="BP35" s="424"/>
      <c r="BQ35" s="424"/>
      <c r="BR35" s="424"/>
      <c r="BS35" s="424"/>
      <c r="BT35" s="424"/>
      <c r="BU35" s="424"/>
      <c r="BV35" s="424"/>
      <c r="BW35" s="424"/>
      <c r="BX35" s="424"/>
      <c r="BY35" s="424"/>
      <c r="BZ35" s="424"/>
      <c r="CA35" s="424"/>
      <c r="CB35" s="424"/>
      <c r="CC35" s="424"/>
      <c r="CD35" s="424"/>
      <c r="CE35" s="424"/>
      <c r="CF35" s="424"/>
      <c r="CG35" s="424"/>
      <c r="CH35" s="424"/>
      <c r="CI35" s="424"/>
      <c r="CJ35" s="424"/>
      <c r="CK35" s="424"/>
      <c r="CL35" s="424"/>
      <c r="CM35" s="424"/>
      <c r="CN35" s="424"/>
      <c r="CO35" s="424"/>
      <c r="CP35" s="424"/>
      <c r="CQ35" s="424"/>
      <c r="CR35" s="424"/>
      <c r="CS35" s="424"/>
      <c r="CT35" s="424"/>
      <c r="CU35" s="424"/>
      <c r="CV35" s="424"/>
      <c r="CW35" s="424"/>
      <c r="CX35" s="424"/>
      <c r="CY35" s="424"/>
      <c r="CZ35" s="424"/>
      <c r="DA35" s="424"/>
      <c r="DB35" s="424"/>
      <c r="DC35" s="424"/>
      <c r="DD35" s="424"/>
      <c r="DE35" s="424"/>
      <c r="DF35" s="424"/>
      <c r="DG35" s="424"/>
      <c r="DH35" s="424"/>
      <c r="DI35" s="424"/>
      <c r="DJ35" s="424"/>
      <c r="DK35" s="424"/>
      <c r="DL35" s="424"/>
      <c r="DM35" s="424"/>
      <c r="DN35" s="424"/>
      <c r="DO35" s="424"/>
      <c r="DP35" s="424"/>
      <c r="DQ35" s="424"/>
      <c r="DR35" s="424"/>
      <c r="DS35" s="424"/>
      <c r="DT35" s="424"/>
      <c r="DU35" s="424"/>
      <c r="DV35" s="424"/>
      <c r="DW35" s="424"/>
      <c r="DX35" s="424"/>
      <c r="DY35" s="424"/>
      <c r="DZ35" s="424"/>
      <c r="EA35" s="424"/>
      <c r="EB35" s="424"/>
      <c r="EC35" s="424"/>
      <c r="ED35" s="424"/>
      <c r="EE35" s="424"/>
      <c r="EF35" s="424"/>
      <c r="EG35" s="424"/>
      <c r="EH35" s="424"/>
      <c r="EI35" s="424"/>
      <c r="EJ35" s="424"/>
      <c r="EK35" s="424"/>
      <c r="EL35" s="424"/>
      <c r="EM35" s="424"/>
      <c r="EN35" s="424"/>
      <c r="EO35" s="424"/>
      <c r="EP35" s="424"/>
      <c r="EQ35" s="424"/>
      <c r="ER35" s="424"/>
      <c r="ES35" s="424"/>
      <c r="ET35" s="424"/>
      <c r="EU35" s="424"/>
      <c r="EV35" s="424"/>
      <c r="EW35" s="424"/>
      <c r="EX35" s="424"/>
      <c r="EY35" s="424"/>
      <c r="EZ35" s="424"/>
      <c r="FA35" s="424"/>
      <c r="FB35" s="424"/>
      <c r="FC35" s="424"/>
      <c r="FD35" s="424"/>
      <c r="FE35" s="424"/>
      <c r="FF35" s="424"/>
      <c r="FG35" s="424"/>
      <c r="FH35" s="424"/>
      <c r="FI35" s="424"/>
      <c r="FJ35" s="424"/>
      <c r="FK35" s="424"/>
      <c r="FL35" s="424"/>
      <c r="FM35" s="424"/>
      <c r="FN35" s="424"/>
      <c r="FO35" s="424"/>
      <c r="FP35" s="424"/>
      <c r="FQ35" s="424"/>
      <c r="FR35" s="424"/>
      <c r="FS35" s="424"/>
      <c r="FT35" s="424"/>
      <c r="FU35" s="424"/>
      <c r="FV35" s="424"/>
      <c r="FW35" s="424"/>
      <c r="FX35" s="424"/>
      <c r="FY35" s="424"/>
      <c r="FZ35" s="424"/>
      <c r="GA35" s="424"/>
      <c r="GB35" s="424"/>
      <c r="GC35" s="424"/>
      <c r="GD35" s="424"/>
      <c r="GE35" s="424"/>
      <c r="GF35" s="424"/>
      <c r="GG35" s="424"/>
      <c r="GH35" s="424"/>
      <c r="GI35" s="424"/>
      <c r="GJ35" s="424"/>
      <c r="GK35" s="424"/>
      <c r="GL35" s="426"/>
      <c r="GM35" s="426"/>
      <c r="GN35" s="426"/>
      <c r="GO35" s="426"/>
      <c r="GP35" s="426"/>
    </row>
    <row r="36" s="359" customFormat="1" ht="37.5" spans="1:198">
      <c r="A36" s="338">
        <v>11</v>
      </c>
      <c r="B36" s="338"/>
      <c r="C36" s="340" t="s">
        <v>56</v>
      </c>
      <c r="D36" s="393">
        <v>0.9628</v>
      </c>
      <c r="E36" s="391">
        <f t="shared" si="9"/>
        <v>1299.68</v>
      </c>
      <c r="F36" s="339">
        <v>577.68</v>
      </c>
      <c r="G36" s="387">
        <f t="shared" si="4"/>
        <v>722</v>
      </c>
      <c r="H36" s="394">
        <f t="shared" si="11"/>
        <v>115.215967223687</v>
      </c>
      <c r="I36" s="414">
        <f t="shared" si="3"/>
        <v>589</v>
      </c>
      <c r="J36" s="414">
        <v>0</v>
      </c>
      <c r="K36" s="415">
        <v>589</v>
      </c>
      <c r="L36" s="416">
        <f t="shared" si="10"/>
        <v>0</v>
      </c>
      <c r="M36" s="422"/>
      <c r="N36" s="423"/>
      <c r="O36" s="419"/>
      <c r="P36" s="420">
        <v>17.784032776313</v>
      </c>
      <c r="Q36" s="424"/>
      <c r="R36" s="424"/>
      <c r="S36" s="424"/>
      <c r="T36" s="424"/>
      <c r="U36" s="424"/>
      <c r="V36" s="424"/>
      <c r="W36" s="424"/>
      <c r="X36" s="424"/>
      <c r="Y36" s="424"/>
      <c r="Z36" s="424"/>
      <c r="AA36" s="424"/>
      <c r="AB36" s="424"/>
      <c r="AC36" s="424"/>
      <c r="AD36" s="424"/>
      <c r="AE36" s="424"/>
      <c r="AF36" s="424"/>
      <c r="AG36" s="424"/>
      <c r="AH36" s="424"/>
      <c r="AI36" s="424"/>
      <c r="AJ36" s="424"/>
      <c r="AK36" s="424"/>
      <c r="AL36" s="424"/>
      <c r="AM36" s="424"/>
      <c r="AN36" s="424"/>
      <c r="AO36" s="424"/>
      <c r="AP36" s="424"/>
      <c r="AQ36" s="424"/>
      <c r="AR36" s="424"/>
      <c r="AS36" s="424"/>
      <c r="AT36" s="424"/>
      <c r="AU36" s="424"/>
      <c r="AV36" s="424"/>
      <c r="AW36" s="424"/>
      <c r="AX36" s="424"/>
      <c r="AY36" s="424"/>
      <c r="AZ36" s="424"/>
      <c r="BA36" s="424"/>
      <c r="BB36" s="424"/>
      <c r="BC36" s="424"/>
      <c r="BD36" s="424"/>
      <c r="BE36" s="424"/>
      <c r="BF36" s="424"/>
      <c r="BG36" s="424"/>
      <c r="BH36" s="424"/>
      <c r="BI36" s="424"/>
      <c r="BJ36" s="424"/>
      <c r="BK36" s="424"/>
      <c r="BL36" s="424"/>
      <c r="BM36" s="424"/>
      <c r="BN36" s="424"/>
      <c r="BO36" s="424"/>
      <c r="BP36" s="424"/>
      <c r="BQ36" s="424"/>
      <c r="BR36" s="424"/>
      <c r="BS36" s="424"/>
      <c r="BT36" s="424"/>
      <c r="BU36" s="424"/>
      <c r="BV36" s="424"/>
      <c r="BW36" s="424"/>
      <c r="BX36" s="424"/>
      <c r="BY36" s="424"/>
      <c r="BZ36" s="424"/>
      <c r="CA36" s="424"/>
      <c r="CB36" s="424"/>
      <c r="CC36" s="424"/>
      <c r="CD36" s="424"/>
      <c r="CE36" s="424"/>
      <c r="CF36" s="424"/>
      <c r="CG36" s="424"/>
      <c r="CH36" s="424"/>
      <c r="CI36" s="424"/>
      <c r="CJ36" s="424"/>
      <c r="CK36" s="424"/>
      <c r="CL36" s="424"/>
      <c r="CM36" s="424"/>
      <c r="CN36" s="424"/>
      <c r="CO36" s="424"/>
      <c r="CP36" s="424"/>
      <c r="CQ36" s="424"/>
      <c r="CR36" s="424"/>
      <c r="CS36" s="424"/>
      <c r="CT36" s="424"/>
      <c r="CU36" s="424"/>
      <c r="CV36" s="424"/>
      <c r="CW36" s="424"/>
      <c r="CX36" s="424"/>
      <c r="CY36" s="424"/>
      <c r="CZ36" s="424"/>
      <c r="DA36" s="424"/>
      <c r="DB36" s="424"/>
      <c r="DC36" s="424"/>
      <c r="DD36" s="424"/>
      <c r="DE36" s="424"/>
      <c r="DF36" s="424"/>
      <c r="DG36" s="424"/>
      <c r="DH36" s="424"/>
      <c r="DI36" s="424"/>
      <c r="DJ36" s="424"/>
      <c r="DK36" s="424"/>
      <c r="DL36" s="424"/>
      <c r="DM36" s="424"/>
      <c r="DN36" s="424"/>
      <c r="DO36" s="424"/>
      <c r="DP36" s="424"/>
      <c r="DQ36" s="424"/>
      <c r="DR36" s="424"/>
      <c r="DS36" s="424"/>
      <c r="DT36" s="424"/>
      <c r="DU36" s="424"/>
      <c r="DV36" s="424"/>
      <c r="DW36" s="424"/>
      <c r="DX36" s="424"/>
      <c r="DY36" s="424"/>
      <c r="DZ36" s="424"/>
      <c r="EA36" s="424"/>
      <c r="EB36" s="424"/>
      <c r="EC36" s="424"/>
      <c r="ED36" s="424"/>
      <c r="EE36" s="424"/>
      <c r="EF36" s="424"/>
      <c r="EG36" s="424"/>
      <c r="EH36" s="424"/>
      <c r="EI36" s="424"/>
      <c r="EJ36" s="424"/>
      <c r="EK36" s="424"/>
      <c r="EL36" s="424"/>
      <c r="EM36" s="424"/>
      <c r="EN36" s="424"/>
      <c r="EO36" s="424"/>
      <c r="EP36" s="424"/>
      <c r="EQ36" s="424"/>
      <c r="ER36" s="424"/>
      <c r="ES36" s="424"/>
      <c r="ET36" s="424"/>
      <c r="EU36" s="424"/>
      <c r="EV36" s="424"/>
      <c r="EW36" s="424"/>
      <c r="EX36" s="424"/>
      <c r="EY36" s="424"/>
      <c r="EZ36" s="424"/>
      <c r="FA36" s="424"/>
      <c r="FB36" s="424"/>
      <c r="FC36" s="424"/>
      <c r="FD36" s="424"/>
      <c r="FE36" s="424"/>
      <c r="FF36" s="424"/>
      <c r="FG36" s="424"/>
      <c r="FH36" s="424"/>
      <c r="FI36" s="424"/>
      <c r="FJ36" s="424"/>
      <c r="FK36" s="424"/>
      <c r="FL36" s="424"/>
      <c r="FM36" s="424"/>
      <c r="FN36" s="424"/>
      <c r="FO36" s="424"/>
      <c r="FP36" s="424"/>
      <c r="FQ36" s="424"/>
      <c r="FR36" s="424"/>
      <c r="FS36" s="424"/>
      <c r="FT36" s="424"/>
      <c r="FU36" s="424"/>
      <c r="FV36" s="424"/>
      <c r="FW36" s="424"/>
      <c r="FX36" s="424"/>
      <c r="FY36" s="424"/>
      <c r="FZ36" s="424"/>
      <c r="GA36" s="424"/>
      <c r="GB36" s="424"/>
      <c r="GC36" s="424"/>
      <c r="GD36" s="424"/>
      <c r="GE36" s="424"/>
      <c r="GF36" s="424"/>
      <c r="GG36" s="424"/>
      <c r="GH36" s="424"/>
      <c r="GI36" s="424"/>
      <c r="GJ36" s="424"/>
      <c r="GK36" s="424"/>
      <c r="GL36" s="426"/>
      <c r="GM36" s="426"/>
      <c r="GN36" s="426"/>
      <c r="GO36" s="426"/>
      <c r="GP36" s="426"/>
    </row>
    <row r="37" s="360" customFormat="1" ht="18.75" spans="1:198">
      <c r="A37" s="334" t="s">
        <v>57</v>
      </c>
      <c r="B37" s="334" t="s">
        <v>58</v>
      </c>
      <c r="C37" s="334">
        <v>12</v>
      </c>
      <c r="D37" s="386">
        <v>8.8564</v>
      </c>
      <c r="E37" s="387">
        <f>SUM(E38:E50)</f>
        <v>14676.8447792332</v>
      </c>
      <c r="F37" s="388">
        <v>5313.84</v>
      </c>
      <c r="G37" s="387">
        <f t="shared" si="4"/>
        <v>9363.00477923321</v>
      </c>
      <c r="H37" s="389">
        <f>SUM(H39:H50)</f>
        <v>1059.82415051918</v>
      </c>
      <c r="I37" s="409">
        <f t="shared" si="3"/>
        <v>4638</v>
      </c>
      <c r="J37" s="409">
        <f t="shared" ref="J37:L37" si="12">SUM(J38:J50)</f>
        <v>4409</v>
      </c>
      <c r="K37" s="410">
        <f>SUM(K39:K50)</f>
        <v>229</v>
      </c>
      <c r="L37" s="409">
        <f t="shared" si="12"/>
        <v>3600</v>
      </c>
      <c r="M37" s="411">
        <f>SUM(M39:M50)</f>
        <v>500</v>
      </c>
      <c r="N37" s="409">
        <f>SUM(N39:N50)</f>
        <v>2000</v>
      </c>
      <c r="O37" s="412">
        <f>SUM(O38:O50)</f>
        <v>1100</v>
      </c>
      <c r="P37" s="413">
        <f>SUM(P38:P50)</f>
        <v>65.1806287140376</v>
      </c>
      <c r="Q37" s="358"/>
      <c r="R37" s="358"/>
      <c r="S37" s="358"/>
      <c r="T37" s="358"/>
      <c r="U37" s="358"/>
      <c r="V37" s="358"/>
      <c r="W37" s="358"/>
      <c r="X37" s="358"/>
      <c r="Y37" s="358"/>
      <c r="Z37" s="358"/>
      <c r="AA37" s="358"/>
      <c r="AB37" s="358"/>
      <c r="AC37" s="358"/>
      <c r="AD37" s="358"/>
      <c r="AE37" s="358"/>
      <c r="AF37" s="358"/>
      <c r="AG37" s="358"/>
      <c r="AH37" s="358"/>
      <c r="AI37" s="358"/>
      <c r="AJ37" s="358"/>
      <c r="AK37" s="358"/>
      <c r="AL37" s="358"/>
      <c r="AM37" s="358"/>
      <c r="AN37" s="358"/>
      <c r="AO37" s="358"/>
      <c r="AP37" s="358"/>
      <c r="AQ37" s="358"/>
      <c r="AR37" s="358"/>
      <c r="AS37" s="358"/>
      <c r="AT37" s="358"/>
      <c r="AU37" s="358"/>
      <c r="AV37" s="358"/>
      <c r="AW37" s="358"/>
      <c r="AX37" s="358"/>
      <c r="AY37" s="358"/>
      <c r="AZ37" s="358"/>
      <c r="BA37" s="358"/>
      <c r="BB37" s="358"/>
      <c r="BC37" s="358"/>
      <c r="BD37" s="358"/>
      <c r="BE37" s="358"/>
      <c r="BF37" s="358"/>
      <c r="BG37" s="358"/>
      <c r="BH37" s="358"/>
      <c r="BI37" s="358"/>
      <c r="BJ37" s="358"/>
      <c r="BK37" s="358"/>
      <c r="BL37" s="358"/>
      <c r="BM37" s="358"/>
      <c r="BN37" s="358"/>
      <c r="BO37" s="358"/>
      <c r="BP37" s="358"/>
      <c r="BQ37" s="358"/>
      <c r="BR37" s="358"/>
      <c r="BS37" s="358"/>
      <c r="BT37" s="358"/>
      <c r="BU37" s="358"/>
      <c r="BV37" s="358"/>
      <c r="BW37" s="358"/>
      <c r="BX37" s="358"/>
      <c r="BY37" s="358"/>
      <c r="BZ37" s="358"/>
      <c r="CA37" s="358"/>
      <c r="CB37" s="358"/>
      <c r="CC37" s="358"/>
      <c r="CD37" s="358"/>
      <c r="CE37" s="358"/>
      <c r="CF37" s="358"/>
      <c r="CG37" s="358"/>
      <c r="CH37" s="358"/>
      <c r="CI37" s="358"/>
      <c r="CJ37" s="358"/>
      <c r="CK37" s="358"/>
      <c r="CL37" s="358"/>
      <c r="CM37" s="358"/>
      <c r="CN37" s="358"/>
      <c r="CO37" s="358"/>
      <c r="CP37" s="358"/>
      <c r="CQ37" s="358"/>
      <c r="CR37" s="358"/>
      <c r="CS37" s="358"/>
      <c r="CT37" s="358"/>
      <c r="CU37" s="358"/>
      <c r="CV37" s="358"/>
      <c r="CW37" s="358"/>
      <c r="CX37" s="358"/>
      <c r="CY37" s="358"/>
      <c r="CZ37" s="358"/>
      <c r="DA37" s="358"/>
      <c r="DB37" s="358"/>
      <c r="DC37" s="358"/>
      <c r="DD37" s="358"/>
      <c r="DE37" s="358"/>
      <c r="DF37" s="358"/>
      <c r="DG37" s="358"/>
      <c r="DH37" s="358"/>
      <c r="DI37" s="358"/>
      <c r="DJ37" s="358"/>
      <c r="DK37" s="358"/>
      <c r="DL37" s="358"/>
      <c r="DM37" s="358"/>
      <c r="DN37" s="358"/>
      <c r="DO37" s="358"/>
      <c r="DP37" s="358"/>
      <c r="DQ37" s="358"/>
      <c r="DR37" s="358"/>
      <c r="DS37" s="358"/>
      <c r="DT37" s="358"/>
      <c r="DU37" s="358"/>
      <c r="DV37" s="358"/>
      <c r="DW37" s="358"/>
      <c r="DX37" s="358"/>
      <c r="DY37" s="358"/>
      <c r="DZ37" s="358"/>
      <c r="EA37" s="358"/>
      <c r="EB37" s="358"/>
      <c r="EC37" s="358"/>
      <c r="ED37" s="358"/>
      <c r="EE37" s="358"/>
      <c r="EF37" s="358"/>
      <c r="EG37" s="358"/>
      <c r="EH37" s="358"/>
      <c r="EI37" s="358"/>
      <c r="EJ37" s="358"/>
      <c r="EK37" s="358"/>
      <c r="EL37" s="358"/>
      <c r="EM37" s="358"/>
      <c r="EN37" s="358"/>
      <c r="EO37" s="358"/>
      <c r="EP37" s="358"/>
      <c r="EQ37" s="358"/>
      <c r="ER37" s="358"/>
      <c r="ES37" s="358"/>
      <c r="ET37" s="358"/>
      <c r="EU37" s="358"/>
      <c r="EV37" s="358"/>
      <c r="EW37" s="358"/>
      <c r="EX37" s="358"/>
      <c r="EY37" s="358"/>
      <c r="EZ37" s="358"/>
      <c r="FA37" s="358"/>
      <c r="FB37" s="358"/>
      <c r="FC37" s="358"/>
      <c r="FD37" s="358"/>
      <c r="FE37" s="358"/>
      <c r="FF37" s="358"/>
      <c r="FG37" s="358"/>
      <c r="FH37" s="358"/>
      <c r="FI37" s="358"/>
      <c r="FJ37" s="358"/>
      <c r="FK37" s="358"/>
      <c r="FL37" s="358"/>
      <c r="FM37" s="358"/>
      <c r="FN37" s="358"/>
      <c r="FO37" s="358"/>
      <c r="FP37" s="358"/>
      <c r="FQ37" s="358"/>
      <c r="FR37" s="358"/>
      <c r="FS37" s="358"/>
      <c r="FT37" s="358"/>
      <c r="FU37" s="358"/>
      <c r="FV37" s="358"/>
      <c r="FW37" s="358"/>
      <c r="FX37" s="358"/>
      <c r="FY37" s="358"/>
      <c r="FZ37" s="358"/>
      <c r="GA37" s="358"/>
      <c r="GB37" s="358"/>
      <c r="GC37" s="358"/>
      <c r="GD37" s="358"/>
      <c r="GE37" s="358"/>
      <c r="GF37" s="358"/>
      <c r="GG37" s="358"/>
      <c r="GH37" s="358"/>
      <c r="GI37" s="358"/>
      <c r="GJ37" s="358"/>
      <c r="GK37" s="358"/>
      <c r="GL37" s="425"/>
      <c r="GM37" s="425"/>
      <c r="GN37" s="425"/>
      <c r="GO37" s="425"/>
      <c r="GP37" s="425"/>
    </row>
    <row r="38" s="359" customFormat="1" ht="18.75" spans="1:198">
      <c r="A38" s="338">
        <v>1</v>
      </c>
      <c r="B38" s="338"/>
      <c r="C38" s="338" t="s">
        <v>31</v>
      </c>
      <c r="D38" s="390"/>
      <c r="E38" s="391">
        <f>F38+G38</f>
        <v>0</v>
      </c>
      <c r="F38" s="347"/>
      <c r="G38" s="387">
        <f t="shared" si="4"/>
        <v>0</v>
      </c>
      <c r="H38" s="394"/>
      <c r="I38" s="414">
        <f t="shared" si="3"/>
        <v>0</v>
      </c>
      <c r="J38" s="414">
        <v>0</v>
      </c>
      <c r="K38" s="415"/>
      <c r="L38" s="416">
        <f>M38+N38+O38</f>
        <v>0</v>
      </c>
      <c r="M38" s="417"/>
      <c r="N38" s="418"/>
      <c r="O38" s="419"/>
      <c r="P38" s="420">
        <v>0</v>
      </c>
      <c r="Q38" s="424"/>
      <c r="R38" s="424"/>
      <c r="S38" s="424"/>
      <c r="T38" s="424"/>
      <c r="U38" s="424"/>
      <c r="V38" s="424"/>
      <c r="W38" s="424"/>
      <c r="X38" s="424"/>
      <c r="Y38" s="424"/>
      <c r="Z38" s="424"/>
      <c r="AA38" s="424"/>
      <c r="AB38" s="424"/>
      <c r="AC38" s="424"/>
      <c r="AD38" s="424"/>
      <c r="AE38" s="424"/>
      <c r="AF38" s="424"/>
      <c r="AG38" s="424"/>
      <c r="AH38" s="424"/>
      <c r="AI38" s="424"/>
      <c r="AJ38" s="424"/>
      <c r="AK38" s="424"/>
      <c r="AL38" s="424"/>
      <c r="AM38" s="424"/>
      <c r="AN38" s="424"/>
      <c r="AO38" s="424"/>
      <c r="AP38" s="424"/>
      <c r="AQ38" s="424"/>
      <c r="AR38" s="424"/>
      <c r="AS38" s="424"/>
      <c r="AT38" s="424"/>
      <c r="AU38" s="424"/>
      <c r="AV38" s="424"/>
      <c r="AW38" s="424"/>
      <c r="AX38" s="424"/>
      <c r="AY38" s="424"/>
      <c r="AZ38" s="424"/>
      <c r="BA38" s="424"/>
      <c r="BB38" s="424"/>
      <c r="BC38" s="424"/>
      <c r="BD38" s="424"/>
      <c r="BE38" s="424"/>
      <c r="BF38" s="424"/>
      <c r="BG38" s="424"/>
      <c r="BH38" s="424"/>
      <c r="BI38" s="424"/>
      <c r="BJ38" s="424"/>
      <c r="BK38" s="424"/>
      <c r="BL38" s="424"/>
      <c r="BM38" s="424"/>
      <c r="BN38" s="424"/>
      <c r="BO38" s="424"/>
      <c r="BP38" s="424"/>
      <c r="BQ38" s="424"/>
      <c r="BR38" s="424"/>
      <c r="BS38" s="424"/>
      <c r="BT38" s="424"/>
      <c r="BU38" s="424"/>
      <c r="BV38" s="424"/>
      <c r="BW38" s="424"/>
      <c r="BX38" s="424"/>
      <c r="BY38" s="424"/>
      <c r="BZ38" s="424"/>
      <c r="CA38" s="424"/>
      <c r="CB38" s="424"/>
      <c r="CC38" s="424"/>
      <c r="CD38" s="424"/>
      <c r="CE38" s="424"/>
      <c r="CF38" s="424"/>
      <c r="CG38" s="424"/>
      <c r="CH38" s="424"/>
      <c r="CI38" s="424"/>
      <c r="CJ38" s="424"/>
      <c r="CK38" s="424"/>
      <c r="CL38" s="424"/>
      <c r="CM38" s="424"/>
      <c r="CN38" s="424"/>
      <c r="CO38" s="424"/>
      <c r="CP38" s="424"/>
      <c r="CQ38" s="424"/>
      <c r="CR38" s="424"/>
      <c r="CS38" s="424"/>
      <c r="CT38" s="424"/>
      <c r="CU38" s="424"/>
      <c r="CV38" s="424"/>
      <c r="CW38" s="424"/>
      <c r="CX38" s="424"/>
      <c r="CY38" s="424"/>
      <c r="CZ38" s="424"/>
      <c r="DA38" s="424"/>
      <c r="DB38" s="424"/>
      <c r="DC38" s="424"/>
      <c r="DD38" s="424"/>
      <c r="DE38" s="424"/>
      <c r="DF38" s="424"/>
      <c r="DG38" s="424"/>
      <c r="DH38" s="424"/>
      <c r="DI38" s="424"/>
      <c r="DJ38" s="424"/>
      <c r="DK38" s="424"/>
      <c r="DL38" s="424"/>
      <c r="DM38" s="424"/>
      <c r="DN38" s="424"/>
      <c r="DO38" s="424"/>
      <c r="DP38" s="424"/>
      <c r="DQ38" s="424"/>
      <c r="DR38" s="424"/>
      <c r="DS38" s="424"/>
      <c r="DT38" s="424"/>
      <c r="DU38" s="424"/>
      <c r="DV38" s="424"/>
      <c r="DW38" s="424"/>
      <c r="DX38" s="424"/>
      <c r="DY38" s="424"/>
      <c r="DZ38" s="424"/>
      <c r="EA38" s="424"/>
      <c r="EB38" s="424"/>
      <c r="EC38" s="424"/>
      <c r="ED38" s="424"/>
      <c r="EE38" s="424"/>
      <c r="EF38" s="424"/>
      <c r="EG38" s="424"/>
      <c r="EH38" s="424"/>
      <c r="EI38" s="424"/>
      <c r="EJ38" s="424"/>
      <c r="EK38" s="424"/>
      <c r="EL38" s="424"/>
      <c r="EM38" s="424"/>
      <c r="EN38" s="424"/>
      <c r="EO38" s="424"/>
      <c r="EP38" s="424"/>
      <c r="EQ38" s="424"/>
      <c r="ER38" s="424"/>
      <c r="ES38" s="424"/>
      <c r="ET38" s="424"/>
      <c r="EU38" s="424"/>
      <c r="EV38" s="424"/>
      <c r="EW38" s="424"/>
      <c r="EX38" s="424"/>
      <c r="EY38" s="424"/>
      <c r="EZ38" s="424"/>
      <c r="FA38" s="424"/>
      <c r="FB38" s="424"/>
      <c r="FC38" s="424"/>
      <c r="FD38" s="424"/>
      <c r="FE38" s="424"/>
      <c r="FF38" s="424"/>
      <c r="FG38" s="424"/>
      <c r="FH38" s="424"/>
      <c r="FI38" s="424"/>
      <c r="FJ38" s="424"/>
      <c r="FK38" s="424"/>
      <c r="FL38" s="424"/>
      <c r="FM38" s="424"/>
      <c r="FN38" s="424"/>
      <c r="FO38" s="424"/>
      <c r="FP38" s="424"/>
      <c r="FQ38" s="424"/>
      <c r="FR38" s="424"/>
      <c r="FS38" s="424"/>
      <c r="FT38" s="424"/>
      <c r="FU38" s="424"/>
      <c r="FV38" s="424"/>
      <c r="FW38" s="424"/>
      <c r="FX38" s="424"/>
      <c r="FY38" s="424"/>
      <c r="FZ38" s="424"/>
      <c r="GA38" s="424"/>
      <c r="GB38" s="424"/>
      <c r="GC38" s="424"/>
      <c r="GD38" s="424"/>
      <c r="GE38" s="424"/>
      <c r="GF38" s="424"/>
      <c r="GG38" s="424"/>
      <c r="GH38" s="424"/>
      <c r="GI38" s="424"/>
      <c r="GJ38" s="424"/>
      <c r="GK38" s="424"/>
      <c r="GL38" s="426"/>
      <c r="GM38" s="426"/>
      <c r="GN38" s="426"/>
      <c r="GO38" s="426"/>
      <c r="GP38" s="426"/>
    </row>
    <row r="39" s="359" customFormat="1" ht="18.75" spans="1:198">
      <c r="A39" s="338">
        <v>2</v>
      </c>
      <c r="B39" s="338"/>
      <c r="C39" s="339" t="s">
        <v>59</v>
      </c>
      <c r="D39" s="393">
        <v>0.4508</v>
      </c>
      <c r="E39" s="391">
        <f t="shared" ref="E39:E50" si="13">F39+G39</f>
        <v>964.48</v>
      </c>
      <c r="F39" s="339">
        <v>270.48</v>
      </c>
      <c r="G39" s="387">
        <f t="shared" si="4"/>
        <v>694</v>
      </c>
      <c r="H39" s="394">
        <f>119.667602018786*D39</f>
        <v>53.9461549900687</v>
      </c>
      <c r="I39" s="414">
        <f t="shared" si="3"/>
        <v>0</v>
      </c>
      <c r="J39" s="414">
        <v>0</v>
      </c>
      <c r="K39" s="415"/>
      <c r="L39" s="416">
        <f t="shared" ref="L39:L50" si="14">M39+N39+O39</f>
        <v>500</v>
      </c>
      <c r="M39" s="422"/>
      <c r="N39" s="423">
        <v>500</v>
      </c>
      <c r="O39" s="419"/>
      <c r="P39" s="420">
        <v>140.053845009931</v>
      </c>
      <c r="Q39" s="424"/>
      <c r="R39" s="424"/>
      <c r="S39" s="424"/>
      <c r="T39" s="424"/>
      <c r="U39" s="424"/>
      <c r="V39" s="424"/>
      <c r="W39" s="424"/>
      <c r="X39" s="424"/>
      <c r="Y39" s="424"/>
      <c r="Z39" s="424"/>
      <c r="AA39" s="424"/>
      <c r="AB39" s="424"/>
      <c r="AC39" s="424"/>
      <c r="AD39" s="424"/>
      <c r="AE39" s="424"/>
      <c r="AF39" s="424"/>
      <c r="AG39" s="424"/>
      <c r="AH39" s="424"/>
      <c r="AI39" s="424"/>
      <c r="AJ39" s="424"/>
      <c r="AK39" s="424"/>
      <c r="AL39" s="424"/>
      <c r="AM39" s="424"/>
      <c r="AN39" s="424"/>
      <c r="AO39" s="424"/>
      <c r="AP39" s="424"/>
      <c r="AQ39" s="424"/>
      <c r="AR39" s="424"/>
      <c r="AS39" s="424"/>
      <c r="AT39" s="424"/>
      <c r="AU39" s="424"/>
      <c r="AV39" s="424"/>
      <c r="AW39" s="424"/>
      <c r="AX39" s="424"/>
      <c r="AY39" s="424"/>
      <c r="AZ39" s="424"/>
      <c r="BA39" s="424"/>
      <c r="BB39" s="424"/>
      <c r="BC39" s="424"/>
      <c r="BD39" s="424"/>
      <c r="BE39" s="424"/>
      <c r="BF39" s="424"/>
      <c r="BG39" s="424"/>
      <c r="BH39" s="424"/>
      <c r="BI39" s="424"/>
      <c r="BJ39" s="424"/>
      <c r="BK39" s="424"/>
      <c r="BL39" s="424"/>
      <c r="BM39" s="424"/>
      <c r="BN39" s="424"/>
      <c r="BO39" s="424"/>
      <c r="BP39" s="424"/>
      <c r="BQ39" s="424"/>
      <c r="BR39" s="424"/>
      <c r="BS39" s="424"/>
      <c r="BT39" s="424"/>
      <c r="BU39" s="424"/>
      <c r="BV39" s="424"/>
      <c r="BW39" s="424"/>
      <c r="BX39" s="424"/>
      <c r="BY39" s="424"/>
      <c r="BZ39" s="424"/>
      <c r="CA39" s="424"/>
      <c r="CB39" s="424"/>
      <c r="CC39" s="424"/>
      <c r="CD39" s="424"/>
      <c r="CE39" s="424"/>
      <c r="CF39" s="424"/>
      <c r="CG39" s="424"/>
      <c r="CH39" s="424"/>
      <c r="CI39" s="424"/>
      <c r="CJ39" s="424"/>
      <c r="CK39" s="424"/>
      <c r="CL39" s="424"/>
      <c r="CM39" s="424"/>
      <c r="CN39" s="424"/>
      <c r="CO39" s="424"/>
      <c r="CP39" s="424"/>
      <c r="CQ39" s="424"/>
      <c r="CR39" s="424"/>
      <c r="CS39" s="424"/>
      <c r="CT39" s="424"/>
      <c r="CU39" s="424"/>
      <c r="CV39" s="424"/>
      <c r="CW39" s="424"/>
      <c r="CX39" s="424"/>
      <c r="CY39" s="424"/>
      <c r="CZ39" s="424"/>
      <c r="DA39" s="424"/>
      <c r="DB39" s="424"/>
      <c r="DC39" s="424"/>
      <c r="DD39" s="424"/>
      <c r="DE39" s="424"/>
      <c r="DF39" s="424"/>
      <c r="DG39" s="424"/>
      <c r="DH39" s="424"/>
      <c r="DI39" s="424"/>
      <c r="DJ39" s="424"/>
      <c r="DK39" s="424"/>
      <c r="DL39" s="424"/>
      <c r="DM39" s="424"/>
      <c r="DN39" s="424"/>
      <c r="DO39" s="424"/>
      <c r="DP39" s="424"/>
      <c r="DQ39" s="424"/>
      <c r="DR39" s="424"/>
      <c r="DS39" s="424"/>
      <c r="DT39" s="424"/>
      <c r="DU39" s="424"/>
      <c r="DV39" s="424"/>
      <c r="DW39" s="424"/>
      <c r="DX39" s="424"/>
      <c r="DY39" s="424"/>
      <c r="DZ39" s="424"/>
      <c r="EA39" s="424"/>
      <c r="EB39" s="424"/>
      <c r="EC39" s="424"/>
      <c r="ED39" s="424"/>
      <c r="EE39" s="424"/>
      <c r="EF39" s="424"/>
      <c r="EG39" s="424"/>
      <c r="EH39" s="424"/>
      <c r="EI39" s="424"/>
      <c r="EJ39" s="424"/>
      <c r="EK39" s="424"/>
      <c r="EL39" s="424"/>
      <c r="EM39" s="424"/>
      <c r="EN39" s="424"/>
      <c r="EO39" s="424"/>
      <c r="EP39" s="424"/>
      <c r="EQ39" s="424"/>
      <c r="ER39" s="424"/>
      <c r="ES39" s="424"/>
      <c r="ET39" s="424"/>
      <c r="EU39" s="424"/>
      <c r="EV39" s="424"/>
      <c r="EW39" s="424"/>
      <c r="EX39" s="424"/>
      <c r="EY39" s="424"/>
      <c r="EZ39" s="424"/>
      <c r="FA39" s="424"/>
      <c r="FB39" s="424"/>
      <c r="FC39" s="424"/>
      <c r="FD39" s="424"/>
      <c r="FE39" s="424"/>
      <c r="FF39" s="424"/>
      <c r="FG39" s="424"/>
      <c r="FH39" s="424"/>
      <c r="FI39" s="424"/>
      <c r="FJ39" s="424"/>
      <c r="FK39" s="424"/>
      <c r="FL39" s="424"/>
      <c r="FM39" s="424"/>
      <c r="FN39" s="424"/>
      <c r="FO39" s="424"/>
      <c r="FP39" s="424"/>
      <c r="FQ39" s="424"/>
      <c r="FR39" s="424"/>
      <c r="FS39" s="424"/>
      <c r="FT39" s="424"/>
      <c r="FU39" s="424"/>
      <c r="FV39" s="424"/>
      <c r="FW39" s="424"/>
      <c r="FX39" s="424"/>
      <c r="FY39" s="424"/>
      <c r="FZ39" s="424"/>
      <c r="GA39" s="424"/>
      <c r="GB39" s="424"/>
      <c r="GC39" s="424"/>
      <c r="GD39" s="424"/>
      <c r="GE39" s="424"/>
      <c r="GF39" s="424"/>
      <c r="GG39" s="424"/>
      <c r="GH39" s="424"/>
      <c r="GI39" s="424"/>
      <c r="GJ39" s="424"/>
      <c r="GK39" s="424"/>
      <c r="GL39" s="426"/>
      <c r="GM39" s="426"/>
      <c r="GN39" s="426"/>
      <c r="GO39" s="426"/>
      <c r="GP39" s="426"/>
    </row>
    <row r="40" s="359" customFormat="1" ht="18.75" spans="1:198">
      <c r="A40" s="338">
        <v>3</v>
      </c>
      <c r="B40" s="338"/>
      <c r="C40" s="339" t="s">
        <v>60</v>
      </c>
      <c r="D40" s="393">
        <v>0.7231</v>
      </c>
      <c r="E40" s="391">
        <f t="shared" si="13"/>
        <v>580.861643019784</v>
      </c>
      <c r="F40" s="339">
        <v>433.86</v>
      </c>
      <c r="G40" s="387">
        <f t="shared" si="4"/>
        <v>147.001643019784</v>
      </c>
      <c r="H40" s="394">
        <f t="shared" ref="H40:H50" si="15">119.667602018786*D40</f>
        <v>86.5316430197842</v>
      </c>
      <c r="I40" s="414">
        <f t="shared" si="3"/>
        <v>39</v>
      </c>
      <c r="J40" s="414">
        <v>0</v>
      </c>
      <c r="K40" s="415">
        <v>39</v>
      </c>
      <c r="L40" s="416">
        <f t="shared" si="14"/>
        <v>0</v>
      </c>
      <c r="M40" s="422"/>
      <c r="N40" s="423"/>
      <c r="O40" s="419"/>
      <c r="P40" s="420">
        <v>21.47</v>
      </c>
      <c r="Q40" s="424"/>
      <c r="R40" s="424"/>
      <c r="S40" s="424"/>
      <c r="T40" s="424"/>
      <c r="U40" s="424"/>
      <c r="V40" s="424"/>
      <c r="W40" s="424"/>
      <c r="X40" s="424"/>
      <c r="Y40" s="424"/>
      <c r="Z40" s="424"/>
      <c r="AA40" s="424"/>
      <c r="AB40" s="424"/>
      <c r="AC40" s="424"/>
      <c r="AD40" s="424"/>
      <c r="AE40" s="424"/>
      <c r="AF40" s="424"/>
      <c r="AG40" s="424"/>
      <c r="AH40" s="424"/>
      <c r="AI40" s="424"/>
      <c r="AJ40" s="424"/>
      <c r="AK40" s="424"/>
      <c r="AL40" s="424"/>
      <c r="AM40" s="424"/>
      <c r="AN40" s="424"/>
      <c r="AO40" s="424"/>
      <c r="AP40" s="424"/>
      <c r="AQ40" s="424"/>
      <c r="AR40" s="424"/>
      <c r="AS40" s="424"/>
      <c r="AT40" s="424"/>
      <c r="AU40" s="424"/>
      <c r="AV40" s="424"/>
      <c r="AW40" s="424"/>
      <c r="AX40" s="424"/>
      <c r="AY40" s="424"/>
      <c r="AZ40" s="424"/>
      <c r="BA40" s="424"/>
      <c r="BB40" s="424"/>
      <c r="BC40" s="424"/>
      <c r="BD40" s="424"/>
      <c r="BE40" s="424"/>
      <c r="BF40" s="424"/>
      <c r="BG40" s="424"/>
      <c r="BH40" s="424"/>
      <c r="BI40" s="424"/>
      <c r="BJ40" s="424"/>
      <c r="BK40" s="424"/>
      <c r="BL40" s="424"/>
      <c r="BM40" s="424"/>
      <c r="BN40" s="424"/>
      <c r="BO40" s="424"/>
      <c r="BP40" s="424"/>
      <c r="BQ40" s="424"/>
      <c r="BR40" s="424"/>
      <c r="BS40" s="424"/>
      <c r="BT40" s="424"/>
      <c r="BU40" s="424"/>
      <c r="BV40" s="424"/>
      <c r="BW40" s="424"/>
      <c r="BX40" s="424"/>
      <c r="BY40" s="424"/>
      <c r="BZ40" s="424"/>
      <c r="CA40" s="424"/>
      <c r="CB40" s="424"/>
      <c r="CC40" s="424"/>
      <c r="CD40" s="424"/>
      <c r="CE40" s="424"/>
      <c r="CF40" s="424"/>
      <c r="CG40" s="424"/>
      <c r="CH40" s="424"/>
      <c r="CI40" s="424"/>
      <c r="CJ40" s="424"/>
      <c r="CK40" s="424"/>
      <c r="CL40" s="424"/>
      <c r="CM40" s="424"/>
      <c r="CN40" s="424"/>
      <c r="CO40" s="424"/>
      <c r="CP40" s="424"/>
      <c r="CQ40" s="424"/>
      <c r="CR40" s="424"/>
      <c r="CS40" s="424"/>
      <c r="CT40" s="424"/>
      <c r="CU40" s="424"/>
      <c r="CV40" s="424"/>
      <c r="CW40" s="424"/>
      <c r="CX40" s="424"/>
      <c r="CY40" s="424"/>
      <c r="CZ40" s="424"/>
      <c r="DA40" s="424"/>
      <c r="DB40" s="424"/>
      <c r="DC40" s="424"/>
      <c r="DD40" s="424"/>
      <c r="DE40" s="424"/>
      <c r="DF40" s="424"/>
      <c r="DG40" s="424"/>
      <c r="DH40" s="424"/>
      <c r="DI40" s="424"/>
      <c r="DJ40" s="424"/>
      <c r="DK40" s="424"/>
      <c r="DL40" s="424"/>
      <c r="DM40" s="424"/>
      <c r="DN40" s="424"/>
      <c r="DO40" s="424"/>
      <c r="DP40" s="424"/>
      <c r="DQ40" s="424"/>
      <c r="DR40" s="424"/>
      <c r="DS40" s="424"/>
      <c r="DT40" s="424"/>
      <c r="DU40" s="424"/>
      <c r="DV40" s="424"/>
      <c r="DW40" s="424"/>
      <c r="DX40" s="424"/>
      <c r="DY40" s="424"/>
      <c r="DZ40" s="424"/>
      <c r="EA40" s="424"/>
      <c r="EB40" s="424"/>
      <c r="EC40" s="424"/>
      <c r="ED40" s="424"/>
      <c r="EE40" s="424"/>
      <c r="EF40" s="424"/>
      <c r="EG40" s="424"/>
      <c r="EH40" s="424"/>
      <c r="EI40" s="424"/>
      <c r="EJ40" s="424"/>
      <c r="EK40" s="424"/>
      <c r="EL40" s="424"/>
      <c r="EM40" s="424"/>
      <c r="EN40" s="424"/>
      <c r="EO40" s="424"/>
      <c r="EP40" s="424"/>
      <c r="EQ40" s="424"/>
      <c r="ER40" s="424"/>
      <c r="ES40" s="424"/>
      <c r="ET40" s="424"/>
      <c r="EU40" s="424"/>
      <c r="EV40" s="424"/>
      <c r="EW40" s="424"/>
      <c r="EX40" s="424"/>
      <c r="EY40" s="424"/>
      <c r="EZ40" s="424"/>
      <c r="FA40" s="424"/>
      <c r="FB40" s="424"/>
      <c r="FC40" s="424"/>
      <c r="FD40" s="424"/>
      <c r="FE40" s="424"/>
      <c r="FF40" s="424"/>
      <c r="FG40" s="424"/>
      <c r="FH40" s="424"/>
      <c r="FI40" s="424"/>
      <c r="FJ40" s="424"/>
      <c r="FK40" s="424"/>
      <c r="FL40" s="424"/>
      <c r="FM40" s="424"/>
      <c r="FN40" s="424"/>
      <c r="FO40" s="424"/>
      <c r="FP40" s="424"/>
      <c r="FQ40" s="424"/>
      <c r="FR40" s="424"/>
      <c r="FS40" s="424"/>
      <c r="FT40" s="424"/>
      <c r="FU40" s="424"/>
      <c r="FV40" s="424"/>
      <c r="FW40" s="424"/>
      <c r="FX40" s="424"/>
      <c r="FY40" s="424"/>
      <c r="FZ40" s="424"/>
      <c r="GA40" s="424"/>
      <c r="GB40" s="424"/>
      <c r="GC40" s="424"/>
      <c r="GD40" s="424"/>
      <c r="GE40" s="424"/>
      <c r="GF40" s="424"/>
      <c r="GG40" s="424"/>
      <c r="GH40" s="424"/>
      <c r="GI40" s="424"/>
      <c r="GJ40" s="424"/>
      <c r="GK40" s="424"/>
      <c r="GL40" s="426"/>
      <c r="GM40" s="426"/>
      <c r="GN40" s="426"/>
      <c r="GO40" s="426"/>
      <c r="GP40" s="426"/>
    </row>
    <row r="41" s="359" customFormat="1" ht="18.75" spans="1:198">
      <c r="A41" s="338">
        <v>4</v>
      </c>
      <c r="B41" s="338"/>
      <c r="C41" s="339" t="s">
        <v>61</v>
      </c>
      <c r="D41" s="393">
        <v>1.8157</v>
      </c>
      <c r="E41" s="391">
        <f t="shared" si="13"/>
        <v>4945.42</v>
      </c>
      <c r="F41" s="339">
        <v>1089.42</v>
      </c>
      <c r="G41" s="387">
        <f t="shared" si="4"/>
        <v>3856</v>
      </c>
      <c r="H41" s="394">
        <f t="shared" si="15"/>
        <v>217.28046498551</v>
      </c>
      <c r="I41" s="414">
        <f t="shared" si="3"/>
        <v>3209</v>
      </c>
      <c r="J41" s="414">
        <v>3209</v>
      </c>
      <c r="K41" s="415"/>
      <c r="L41" s="416">
        <f t="shared" si="14"/>
        <v>500</v>
      </c>
      <c r="M41" s="422"/>
      <c r="N41" s="423">
        <v>500</v>
      </c>
      <c r="O41" s="419"/>
      <c r="P41" s="420">
        <v>-70.28046498551</v>
      </c>
      <c r="Q41" s="424"/>
      <c r="R41" s="424"/>
      <c r="S41" s="424"/>
      <c r="T41" s="424"/>
      <c r="U41" s="424"/>
      <c r="V41" s="424"/>
      <c r="W41" s="424"/>
      <c r="X41" s="424"/>
      <c r="Y41" s="424"/>
      <c r="Z41" s="424"/>
      <c r="AA41" s="424"/>
      <c r="AB41" s="424"/>
      <c r="AC41" s="424"/>
      <c r="AD41" s="424"/>
      <c r="AE41" s="424"/>
      <c r="AF41" s="424"/>
      <c r="AG41" s="424"/>
      <c r="AH41" s="424"/>
      <c r="AI41" s="424"/>
      <c r="AJ41" s="424"/>
      <c r="AK41" s="424"/>
      <c r="AL41" s="424"/>
      <c r="AM41" s="424"/>
      <c r="AN41" s="424"/>
      <c r="AO41" s="424"/>
      <c r="AP41" s="424"/>
      <c r="AQ41" s="424"/>
      <c r="AR41" s="424"/>
      <c r="AS41" s="424"/>
      <c r="AT41" s="424"/>
      <c r="AU41" s="424"/>
      <c r="AV41" s="424"/>
      <c r="AW41" s="424"/>
      <c r="AX41" s="424"/>
      <c r="AY41" s="424"/>
      <c r="AZ41" s="424"/>
      <c r="BA41" s="424"/>
      <c r="BB41" s="424"/>
      <c r="BC41" s="424"/>
      <c r="BD41" s="424"/>
      <c r="BE41" s="424"/>
      <c r="BF41" s="424"/>
      <c r="BG41" s="424"/>
      <c r="BH41" s="424"/>
      <c r="BI41" s="424"/>
      <c r="BJ41" s="424"/>
      <c r="BK41" s="424"/>
      <c r="BL41" s="424"/>
      <c r="BM41" s="424"/>
      <c r="BN41" s="424"/>
      <c r="BO41" s="424"/>
      <c r="BP41" s="424"/>
      <c r="BQ41" s="424"/>
      <c r="BR41" s="424"/>
      <c r="BS41" s="424"/>
      <c r="BT41" s="424"/>
      <c r="BU41" s="424"/>
      <c r="BV41" s="424"/>
      <c r="BW41" s="424"/>
      <c r="BX41" s="424"/>
      <c r="BY41" s="424"/>
      <c r="BZ41" s="424"/>
      <c r="CA41" s="424"/>
      <c r="CB41" s="424"/>
      <c r="CC41" s="424"/>
      <c r="CD41" s="424"/>
      <c r="CE41" s="424"/>
      <c r="CF41" s="424"/>
      <c r="CG41" s="424"/>
      <c r="CH41" s="424"/>
      <c r="CI41" s="424"/>
      <c r="CJ41" s="424"/>
      <c r="CK41" s="424"/>
      <c r="CL41" s="424"/>
      <c r="CM41" s="424"/>
      <c r="CN41" s="424"/>
      <c r="CO41" s="424"/>
      <c r="CP41" s="424"/>
      <c r="CQ41" s="424"/>
      <c r="CR41" s="424"/>
      <c r="CS41" s="424"/>
      <c r="CT41" s="424"/>
      <c r="CU41" s="424"/>
      <c r="CV41" s="424"/>
      <c r="CW41" s="424"/>
      <c r="CX41" s="424"/>
      <c r="CY41" s="424"/>
      <c r="CZ41" s="424"/>
      <c r="DA41" s="424"/>
      <c r="DB41" s="424"/>
      <c r="DC41" s="424"/>
      <c r="DD41" s="424"/>
      <c r="DE41" s="424"/>
      <c r="DF41" s="424"/>
      <c r="DG41" s="424"/>
      <c r="DH41" s="424"/>
      <c r="DI41" s="424"/>
      <c r="DJ41" s="424"/>
      <c r="DK41" s="424"/>
      <c r="DL41" s="424"/>
      <c r="DM41" s="424"/>
      <c r="DN41" s="424"/>
      <c r="DO41" s="424"/>
      <c r="DP41" s="424"/>
      <c r="DQ41" s="424"/>
      <c r="DR41" s="424"/>
      <c r="DS41" s="424"/>
      <c r="DT41" s="424"/>
      <c r="DU41" s="424"/>
      <c r="DV41" s="424"/>
      <c r="DW41" s="424"/>
      <c r="DX41" s="424"/>
      <c r="DY41" s="424"/>
      <c r="DZ41" s="424"/>
      <c r="EA41" s="424"/>
      <c r="EB41" s="424"/>
      <c r="EC41" s="424"/>
      <c r="ED41" s="424"/>
      <c r="EE41" s="424"/>
      <c r="EF41" s="424"/>
      <c r="EG41" s="424"/>
      <c r="EH41" s="424"/>
      <c r="EI41" s="424"/>
      <c r="EJ41" s="424"/>
      <c r="EK41" s="424"/>
      <c r="EL41" s="424"/>
      <c r="EM41" s="424"/>
      <c r="EN41" s="424"/>
      <c r="EO41" s="424"/>
      <c r="EP41" s="424"/>
      <c r="EQ41" s="424"/>
      <c r="ER41" s="424"/>
      <c r="ES41" s="424"/>
      <c r="ET41" s="424"/>
      <c r="EU41" s="424"/>
      <c r="EV41" s="424"/>
      <c r="EW41" s="424"/>
      <c r="EX41" s="424"/>
      <c r="EY41" s="424"/>
      <c r="EZ41" s="424"/>
      <c r="FA41" s="424"/>
      <c r="FB41" s="424"/>
      <c r="FC41" s="424"/>
      <c r="FD41" s="424"/>
      <c r="FE41" s="424"/>
      <c r="FF41" s="424"/>
      <c r="FG41" s="424"/>
      <c r="FH41" s="424"/>
      <c r="FI41" s="424"/>
      <c r="FJ41" s="424"/>
      <c r="FK41" s="424"/>
      <c r="FL41" s="424"/>
      <c r="FM41" s="424"/>
      <c r="FN41" s="424"/>
      <c r="FO41" s="424"/>
      <c r="FP41" s="424"/>
      <c r="FQ41" s="424"/>
      <c r="FR41" s="424"/>
      <c r="FS41" s="424"/>
      <c r="FT41" s="424"/>
      <c r="FU41" s="424"/>
      <c r="FV41" s="424"/>
      <c r="FW41" s="424"/>
      <c r="FX41" s="424"/>
      <c r="FY41" s="424"/>
      <c r="FZ41" s="424"/>
      <c r="GA41" s="424"/>
      <c r="GB41" s="424"/>
      <c r="GC41" s="424"/>
      <c r="GD41" s="424"/>
      <c r="GE41" s="424"/>
      <c r="GF41" s="424"/>
      <c r="GG41" s="424"/>
      <c r="GH41" s="424"/>
      <c r="GI41" s="424"/>
      <c r="GJ41" s="424"/>
      <c r="GK41" s="424"/>
      <c r="GL41" s="426"/>
      <c r="GM41" s="426"/>
      <c r="GN41" s="426"/>
      <c r="GO41" s="426"/>
      <c r="GP41" s="426"/>
    </row>
    <row r="42" s="359" customFormat="1" ht="18.75" spans="1:198">
      <c r="A42" s="338">
        <v>5</v>
      </c>
      <c r="B42" s="338"/>
      <c r="C42" s="339" t="s">
        <v>62</v>
      </c>
      <c r="D42" s="393">
        <v>0.5447</v>
      </c>
      <c r="E42" s="391">
        <f t="shared" si="13"/>
        <v>2073.82</v>
      </c>
      <c r="F42" s="339">
        <v>326.82</v>
      </c>
      <c r="G42" s="387">
        <f t="shared" si="4"/>
        <v>1747</v>
      </c>
      <c r="H42" s="394">
        <f t="shared" si="15"/>
        <v>65.1829428196327</v>
      </c>
      <c r="I42" s="414">
        <f t="shared" si="3"/>
        <v>1200</v>
      </c>
      <c r="J42" s="414">
        <v>1200</v>
      </c>
      <c r="K42" s="415"/>
      <c r="L42" s="416">
        <f t="shared" si="14"/>
        <v>800</v>
      </c>
      <c r="M42" s="422"/>
      <c r="N42" s="423">
        <v>500</v>
      </c>
      <c r="O42" s="419">
        <v>300</v>
      </c>
      <c r="P42" s="420">
        <v>-318.182942819633</v>
      </c>
      <c r="Q42" s="424">
        <v>395</v>
      </c>
      <c r="R42" s="424">
        <f>P42+Q42</f>
        <v>76.817057180367</v>
      </c>
      <c r="S42" s="424"/>
      <c r="T42" s="424"/>
      <c r="U42" s="424"/>
      <c r="V42" s="424"/>
      <c r="W42" s="424"/>
      <c r="X42" s="424"/>
      <c r="Y42" s="424"/>
      <c r="Z42" s="424"/>
      <c r="AA42" s="424"/>
      <c r="AB42" s="424"/>
      <c r="AC42" s="424"/>
      <c r="AD42" s="424"/>
      <c r="AE42" s="424"/>
      <c r="AF42" s="424"/>
      <c r="AG42" s="424"/>
      <c r="AH42" s="424"/>
      <c r="AI42" s="424"/>
      <c r="AJ42" s="424"/>
      <c r="AK42" s="424"/>
      <c r="AL42" s="424"/>
      <c r="AM42" s="424"/>
      <c r="AN42" s="424"/>
      <c r="AO42" s="424"/>
      <c r="AP42" s="424"/>
      <c r="AQ42" s="424"/>
      <c r="AR42" s="424"/>
      <c r="AS42" s="424"/>
      <c r="AT42" s="424"/>
      <c r="AU42" s="424"/>
      <c r="AV42" s="424"/>
      <c r="AW42" s="424"/>
      <c r="AX42" s="424"/>
      <c r="AY42" s="424"/>
      <c r="AZ42" s="424"/>
      <c r="BA42" s="424"/>
      <c r="BB42" s="424"/>
      <c r="BC42" s="424"/>
      <c r="BD42" s="424"/>
      <c r="BE42" s="424"/>
      <c r="BF42" s="424"/>
      <c r="BG42" s="424"/>
      <c r="BH42" s="424"/>
      <c r="BI42" s="424"/>
      <c r="BJ42" s="424"/>
      <c r="BK42" s="424"/>
      <c r="BL42" s="424"/>
      <c r="BM42" s="424"/>
      <c r="BN42" s="424"/>
      <c r="BO42" s="424"/>
      <c r="BP42" s="424"/>
      <c r="BQ42" s="424"/>
      <c r="BR42" s="424"/>
      <c r="BS42" s="424"/>
      <c r="BT42" s="424"/>
      <c r="BU42" s="424"/>
      <c r="BV42" s="424"/>
      <c r="BW42" s="424"/>
      <c r="BX42" s="424"/>
      <c r="BY42" s="424"/>
      <c r="BZ42" s="424"/>
      <c r="CA42" s="424"/>
      <c r="CB42" s="424"/>
      <c r="CC42" s="424"/>
      <c r="CD42" s="424"/>
      <c r="CE42" s="424"/>
      <c r="CF42" s="424"/>
      <c r="CG42" s="424"/>
      <c r="CH42" s="424"/>
      <c r="CI42" s="424"/>
      <c r="CJ42" s="424"/>
      <c r="CK42" s="424"/>
      <c r="CL42" s="424"/>
      <c r="CM42" s="424"/>
      <c r="CN42" s="424"/>
      <c r="CO42" s="424"/>
      <c r="CP42" s="424"/>
      <c r="CQ42" s="424"/>
      <c r="CR42" s="424"/>
      <c r="CS42" s="424"/>
      <c r="CT42" s="424"/>
      <c r="CU42" s="424"/>
      <c r="CV42" s="424"/>
      <c r="CW42" s="424"/>
      <c r="CX42" s="424"/>
      <c r="CY42" s="424"/>
      <c r="CZ42" s="424"/>
      <c r="DA42" s="424"/>
      <c r="DB42" s="424"/>
      <c r="DC42" s="424"/>
      <c r="DD42" s="424"/>
      <c r="DE42" s="424"/>
      <c r="DF42" s="424"/>
      <c r="DG42" s="424"/>
      <c r="DH42" s="424"/>
      <c r="DI42" s="424"/>
      <c r="DJ42" s="424"/>
      <c r="DK42" s="424"/>
      <c r="DL42" s="424"/>
      <c r="DM42" s="424"/>
      <c r="DN42" s="424"/>
      <c r="DO42" s="424"/>
      <c r="DP42" s="424"/>
      <c r="DQ42" s="424"/>
      <c r="DR42" s="424"/>
      <c r="DS42" s="424"/>
      <c r="DT42" s="424"/>
      <c r="DU42" s="424"/>
      <c r="DV42" s="424"/>
      <c r="DW42" s="424"/>
      <c r="DX42" s="424"/>
      <c r="DY42" s="424"/>
      <c r="DZ42" s="424"/>
      <c r="EA42" s="424"/>
      <c r="EB42" s="424"/>
      <c r="EC42" s="424"/>
      <c r="ED42" s="424"/>
      <c r="EE42" s="424"/>
      <c r="EF42" s="424"/>
      <c r="EG42" s="424"/>
      <c r="EH42" s="424"/>
      <c r="EI42" s="424"/>
      <c r="EJ42" s="424"/>
      <c r="EK42" s="424"/>
      <c r="EL42" s="424"/>
      <c r="EM42" s="424"/>
      <c r="EN42" s="424"/>
      <c r="EO42" s="424"/>
      <c r="EP42" s="424"/>
      <c r="EQ42" s="424"/>
      <c r="ER42" s="424"/>
      <c r="ES42" s="424"/>
      <c r="ET42" s="424"/>
      <c r="EU42" s="424"/>
      <c r="EV42" s="424"/>
      <c r="EW42" s="424"/>
      <c r="EX42" s="424"/>
      <c r="EY42" s="424"/>
      <c r="EZ42" s="424"/>
      <c r="FA42" s="424"/>
      <c r="FB42" s="424"/>
      <c r="FC42" s="424"/>
      <c r="FD42" s="424"/>
      <c r="FE42" s="424"/>
      <c r="FF42" s="424"/>
      <c r="FG42" s="424"/>
      <c r="FH42" s="424"/>
      <c r="FI42" s="424"/>
      <c r="FJ42" s="424"/>
      <c r="FK42" s="424"/>
      <c r="FL42" s="424"/>
      <c r="FM42" s="424"/>
      <c r="FN42" s="424"/>
      <c r="FO42" s="424"/>
      <c r="FP42" s="424"/>
      <c r="FQ42" s="424"/>
      <c r="FR42" s="424"/>
      <c r="FS42" s="424"/>
      <c r="FT42" s="424"/>
      <c r="FU42" s="424"/>
      <c r="FV42" s="424"/>
      <c r="FW42" s="424"/>
      <c r="FX42" s="424"/>
      <c r="FY42" s="424"/>
      <c r="FZ42" s="424"/>
      <c r="GA42" s="424"/>
      <c r="GB42" s="424"/>
      <c r="GC42" s="424"/>
      <c r="GD42" s="424"/>
      <c r="GE42" s="424"/>
      <c r="GF42" s="424"/>
      <c r="GG42" s="424"/>
      <c r="GH42" s="424"/>
      <c r="GI42" s="424"/>
      <c r="GJ42" s="424"/>
      <c r="GK42" s="424"/>
      <c r="GL42" s="426"/>
      <c r="GM42" s="426"/>
      <c r="GN42" s="426"/>
      <c r="GO42" s="426"/>
      <c r="GP42" s="426"/>
    </row>
    <row r="43" s="359" customFormat="1" ht="18.75" spans="1:198">
      <c r="A43" s="338">
        <v>6</v>
      </c>
      <c r="B43" s="338"/>
      <c r="C43" s="339" t="s">
        <v>63</v>
      </c>
      <c r="D43" s="393">
        <v>1.6985</v>
      </c>
      <c r="E43" s="391">
        <f t="shared" si="13"/>
        <v>1992.1</v>
      </c>
      <c r="F43" s="339">
        <v>1019.1</v>
      </c>
      <c r="G43" s="387">
        <f t="shared" ref="G43:G74" si="16">H43+I43+L43+P43</f>
        <v>973</v>
      </c>
      <c r="H43" s="394">
        <f t="shared" si="15"/>
        <v>203.255422028908</v>
      </c>
      <c r="I43" s="414">
        <f t="shared" ref="I43:I74" si="17">J43+K43</f>
        <v>190</v>
      </c>
      <c r="J43" s="392">
        <v>0</v>
      </c>
      <c r="K43" s="415">
        <v>190</v>
      </c>
      <c r="L43" s="416">
        <f t="shared" si="14"/>
        <v>800</v>
      </c>
      <c r="M43" s="422"/>
      <c r="N43" s="423">
        <v>500</v>
      </c>
      <c r="O43" s="419">
        <v>300</v>
      </c>
      <c r="P43" s="420">
        <v>-220.255422028908</v>
      </c>
      <c r="Q43" s="424"/>
      <c r="R43" s="424"/>
      <c r="S43" s="424"/>
      <c r="T43" s="424"/>
      <c r="U43" s="424"/>
      <c r="V43" s="424"/>
      <c r="W43" s="424"/>
      <c r="X43" s="424"/>
      <c r="Y43" s="424"/>
      <c r="Z43" s="424"/>
      <c r="AA43" s="424"/>
      <c r="AB43" s="424"/>
      <c r="AC43" s="424"/>
      <c r="AD43" s="424"/>
      <c r="AE43" s="424"/>
      <c r="AF43" s="424"/>
      <c r="AG43" s="424"/>
      <c r="AH43" s="424"/>
      <c r="AI43" s="424"/>
      <c r="AJ43" s="424"/>
      <c r="AK43" s="424"/>
      <c r="AL43" s="424"/>
      <c r="AM43" s="424"/>
      <c r="AN43" s="424"/>
      <c r="AO43" s="424"/>
      <c r="AP43" s="424"/>
      <c r="AQ43" s="424"/>
      <c r="AR43" s="424"/>
      <c r="AS43" s="424"/>
      <c r="AT43" s="424"/>
      <c r="AU43" s="424"/>
      <c r="AV43" s="424"/>
      <c r="AW43" s="424"/>
      <c r="AX43" s="424"/>
      <c r="AY43" s="424"/>
      <c r="AZ43" s="424"/>
      <c r="BA43" s="424"/>
      <c r="BB43" s="424"/>
      <c r="BC43" s="424"/>
      <c r="BD43" s="424"/>
      <c r="BE43" s="424"/>
      <c r="BF43" s="424"/>
      <c r="BG43" s="424"/>
      <c r="BH43" s="424"/>
      <c r="BI43" s="424"/>
      <c r="BJ43" s="424"/>
      <c r="BK43" s="424"/>
      <c r="BL43" s="424"/>
      <c r="BM43" s="424"/>
      <c r="BN43" s="424"/>
      <c r="BO43" s="424"/>
      <c r="BP43" s="424"/>
      <c r="BQ43" s="424"/>
      <c r="BR43" s="424"/>
      <c r="BS43" s="424"/>
      <c r="BT43" s="424"/>
      <c r="BU43" s="424"/>
      <c r="BV43" s="424"/>
      <c r="BW43" s="424"/>
      <c r="BX43" s="424"/>
      <c r="BY43" s="424"/>
      <c r="BZ43" s="424"/>
      <c r="CA43" s="424"/>
      <c r="CB43" s="424"/>
      <c r="CC43" s="424"/>
      <c r="CD43" s="424"/>
      <c r="CE43" s="424"/>
      <c r="CF43" s="424"/>
      <c r="CG43" s="424"/>
      <c r="CH43" s="424"/>
      <c r="CI43" s="424"/>
      <c r="CJ43" s="424"/>
      <c r="CK43" s="424"/>
      <c r="CL43" s="424"/>
      <c r="CM43" s="424"/>
      <c r="CN43" s="424"/>
      <c r="CO43" s="424"/>
      <c r="CP43" s="424"/>
      <c r="CQ43" s="424"/>
      <c r="CR43" s="424"/>
      <c r="CS43" s="424"/>
      <c r="CT43" s="424"/>
      <c r="CU43" s="424"/>
      <c r="CV43" s="424"/>
      <c r="CW43" s="424"/>
      <c r="CX43" s="424"/>
      <c r="CY43" s="424"/>
      <c r="CZ43" s="424"/>
      <c r="DA43" s="424"/>
      <c r="DB43" s="424"/>
      <c r="DC43" s="424"/>
      <c r="DD43" s="424"/>
      <c r="DE43" s="424"/>
      <c r="DF43" s="424"/>
      <c r="DG43" s="424"/>
      <c r="DH43" s="424"/>
      <c r="DI43" s="424"/>
      <c r="DJ43" s="424"/>
      <c r="DK43" s="424"/>
      <c r="DL43" s="424"/>
      <c r="DM43" s="424"/>
      <c r="DN43" s="424"/>
      <c r="DO43" s="424"/>
      <c r="DP43" s="424"/>
      <c r="DQ43" s="424"/>
      <c r="DR43" s="424"/>
      <c r="DS43" s="424"/>
      <c r="DT43" s="424"/>
      <c r="DU43" s="424"/>
      <c r="DV43" s="424"/>
      <c r="DW43" s="424"/>
      <c r="DX43" s="424"/>
      <c r="DY43" s="424"/>
      <c r="DZ43" s="424"/>
      <c r="EA43" s="424"/>
      <c r="EB43" s="424"/>
      <c r="EC43" s="424"/>
      <c r="ED43" s="424"/>
      <c r="EE43" s="424"/>
      <c r="EF43" s="424"/>
      <c r="EG43" s="424"/>
      <c r="EH43" s="424"/>
      <c r="EI43" s="424"/>
      <c r="EJ43" s="424"/>
      <c r="EK43" s="424"/>
      <c r="EL43" s="424"/>
      <c r="EM43" s="424"/>
      <c r="EN43" s="424"/>
      <c r="EO43" s="424"/>
      <c r="EP43" s="424"/>
      <c r="EQ43" s="424"/>
      <c r="ER43" s="424"/>
      <c r="ES43" s="424"/>
      <c r="ET43" s="424"/>
      <c r="EU43" s="424"/>
      <c r="EV43" s="424"/>
      <c r="EW43" s="424"/>
      <c r="EX43" s="424"/>
      <c r="EY43" s="424"/>
      <c r="EZ43" s="424"/>
      <c r="FA43" s="424"/>
      <c r="FB43" s="424"/>
      <c r="FC43" s="424"/>
      <c r="FD43" s="424"/>
      <c r="FE43" s="424"/>
      <c r="FF43" s="424"/>
      <c r="FG43" s="424"/>
      <c r="FH43" s="424"/>
      <c r="FI43" s="424"/>
      <c r="FJ43" s="424"/>
      <c r="FK43" s="424"/>
      <c r="FL43" s="424"/>
      <c r="FM43" s="424"/>
      <c r="FN43" s="424"/>
      <c r="FO43" s="424"/>
      <c r="FP43" s="424"/>
      <c r="FQ43" s="424"/>
      <c r="FR43" s="424"/>
      <c r="FS43" s="424"/>
      <c r="FT43" s="424"/>
      <c r="FU43" s="424"/>
      <c r="FV43" s="424"/>
      <c r="FW43" s="424"/>
      <c r="FX43" s="424"/>
      <c r="FY43" s="424"/>
      <c r="FZ43" s="424"/>
      <c r="GA43" s="424"/>
      <c r="GB43" s="424"/>
      <c r="GC43" s="424"/>
      <c r="GD43" s="424"/>
      <c r="GE43" s="424"/>
      <c r="GF43" s="424"/>
      <c r="GG43" s="424"/>
      <c r="GH43" s="424"/>
      <c r="GI43" s="424"/>
      <c r="GJ43" s="424"/>
      <c r="GK43" s="424"/>
      <c r="GL43" s="426"/>
      <c r="GM43" s="426"/>
      <c r="GN43" s="426"/>
      <c r="GO43" s="426"/>
      <c r="GP43" s="426"/>
    </row>
    <row r="44" s="359" customFormat="1" ht="18.75" spans="1:198">
      <c r="A44" s="338">
        <v>7</v>
      </c>
      <c r="B44" s="338"/>
      <c r="C44" s="339" t="s">
        <v>64</v>
      </c>
      <c r="D44" s="393">
        <v>0.6327</v>
      </c>
      <c r="E44" s="391">
        <f t="shared" si="13"/>
        <v>453.62</v>
      </c>
      <c r="F44" s="339">
        <v>379.62</v>
      </c>
      <c r="G44" s="387">
        <f t="shared" si="16"/>
        <v>74</v>
      </c>
      <c r="H44" s="394">
        <f t="shared" si="15"/>
        <v>75.7136917972859</v>
      </c>
      <c r="I44" s="414">
        <f t="shared" si="17"/>
        <v>0</v>
      </c>
      <c r="J44" s="414">
        <v>0</v>
      </c>
      <c r="K44" s="415"/>
      <c r="L44" s="416">
        <f t="shared" si="14"/>
        <v>0</v>
      </c>
      <c r="M44" s="422"/>
      <c r="N44" s="423"/>
      <c r="O44" s="419"/>
      <c r="P44" s="420">
        <v>-1.7136917972859</v>
      </c>
      <c r="Q44" s="424"/>
      <c r="R44" s="424"/>
      <c r="S44" s="424"/>
      <c r="T44" s="424"/>
      <c r="U44" s="424"/>
      <c r="V44" s="424"/>
      <c r="W44" s="424"/>
      <c r="X44" s="424"/>
      <c r="Y44" s="424"/>
      <c r="Z44" s="424"/>
      <c r="AA44" s="424"/>
      <c r="AB44" s="424"/>
      <c r="AC44" s="424"/>
      <c r="AD44" s="424"/>
      <c r="AE44" s="424"/>
      <c r="AF44" s="424"/>
      <c r="AG44" s="424"/>
      <c r="AH44" s="424"/>
      <c r="AI44" s="424"/>
      <c r="AJ44" s="424"/>
      <c r="AK44" s="424"/>
      <c r="AL44" s="424"/>
      <c r="AM44" s="424"/>
      <c r="AN44" s="424"/>
      <c r="AO44" s="424"/>
      <c r="AP44" s="424"/>
      <c r="AQ44" s="424"/>
      <c r="AR44" s="424"/>
      <c r="AS44" s="424"/>
      <c r="AT44" s="424"/>
      <c r="AU44" s="424"/>
      <c r="AV44" s="424"/>
      <c r="AW44" s="424"/>
      <c r="AX44" s="424"/>
      <c r="AY44" s="424"/>
      <c r="AZ44" s="424"/>
      <c r="BA44" s="424"/>
      <c r="BB44" s="424"/>
      <c r="BC44" s="424"/>
      <c r="BD44" s="424"/>
      <c r="BE44" s="424"/>
      <c r="BF44" s="424"/>
      <c r="BG44" s="424"/>
      <c r="BH44" s="424"/>
      <c r="BI44" s="424"/>
      <c r="BJ44" s="424"/>
      <c r="BK44" s="424"/>
      <c r="BL44" s="424"/>
      <c r="BM44" s="424"/>
      <c r="BN44" s="424"/>
      <c r="BO44" s="424"/>
      <c r="BP44" s="424"/>
      <c r="BQ44" s="424"/>
      <c r="BR44" s="424"/>
      <c r="BS44" s="424"/>
      <c r="BT44" s="424"/>
      <c r="BU44" s="424"/>
      <c r="BV44" s="424"/>
      <c r="BW44" s="424"/>
      <c r="BX44" s="424"/>
      <c r="BY44" s="424"/>
      <c r="BZ44" s="424"/>
      <c r="CA44" s="424"/>
      <c r="CB44" s="424"/>
      <c r="CC44" s="424"/>
      <c r="CD44" s="424"/>
      <c r="CE44" s="424"/>
      <c r="CF44" s="424"/>
      <c r="CG44" s="424"/>
      <c r="CH44" s="424"/>
      <c r="CI44" s="424"/>
      <c r="CJ44" s="424"/>
      <c r="CK44" s="424"/>
      <c r="CL44" s="424"/>
      <c r="CM44" s="424"/>
      <c r="CN44" s="424"/>
      <c r="CO44" s="424"/>
      <c r="CP44" s="424"/>
      <c r="CQ44" s="424"/>
      <c r="CR44" s="424"/>
      <c r="CS44" s="424"/>
      <c r="CT44" s="424"/>
      <c r="CU44" s="424"/>
      <c r="CV44" s="424"/>
      <c r="CW44" s="424"/>
      <c r="CX44" s="424"/>
      <c r="CY44" s="424"/>
      <c r="CZ44" s="424"/>
      <c r="DA44" s="424"/>
      <c r="DB44" s="424"/>
      <c r="DC44" s="424"/>
      <c r="DD44" s="424"/>
      <c r="DE44" s="424"/>
      <c r="DF44" s="424"/>
      <c r="DG44" s="424"/>
      <c r="DH44" s="424"/>
      <c r="DI44" s="424"/>
      <c r="DJ44" s="424"/>
      <c r="DK44" s="424"/>
      <c r="DL44" s="424"/>
      <c r="DM44" s="424"/>
      <c r="DN44" s="424"/>
      <c r="DO44" s="424"/>
      <c r="DP44" s="424"/>
      <c r="DQ44" s="424"/>
      <c r="DR44" s="424"/>
      <c r="DS44" s="424"/>
      <c r="DT44" s="424"/>
      <c r="DU44" s="424"/>
      <c r="DV44" s="424"/>
      <c r="DW44" s="424"/>
      <c r="DX44" s="424"/>
      <c r="DY44" s="424"/>
      <c r="DZ44" s="424"/>
      <c r="EA44" s="424"/>
      <c r="EB44" s="424"/>
      <c r="EC44" s="424"/>
      <c r="ED44" s="424"/>
      <c r="EE44" s="424"/>
      <c r="EF44" s="424"/>
      <c r="EG44" s="424"/>
      <c r="EH44" s="424"/>
      <c r="EI44" s="424"/>
      <c r="EJ44" s="424"/>
      <c r="EK44" s="424"/>
      <c r="EL44" s="424"/>
      <c r="EM44" s="424"/>
      <c r="EN44" s="424"/>
      <c r="EO44" s="424"/>
      <c r="EP44" s="424"/>
      <c r="EQ44" s="424"/>
      <c r="ER44" s="424"/>
      <c r="ES44" s="424"/>
      <c r="ET44" s="424"/>
      <c r="EU44" s="424"/>
      <c r="EV44" s="424"/>
      <c r="EW44" s="424"/>
      <c r="EX44" s="424"/>
      <c r="EY44" s="424"/>
      <c r="EZ44" s="424"/>
      <c r="FA44" s="424"/>
      <c r="FB44" s="424"/>
      <c r="FC44" s="424"/>
      <c r="FD44" s="424"/>
      <c r="FE44" s="424"/>
      <c r="FF44" s="424"/>
      <c r="FG44" s="424"/>
      <c r="FH44" s="424"/>
      <c r="FI44" s="424"/>
      <c r="FJ44" s="424"/>
      <c r="FK44" s="424"/>
      <c r="FL44" s="424"/>
      <c r="FM44" s="424"/>
      <c r="FN44" s="424"/>
      <c r="FO44" s="424"/>
      <c r="FP44" s="424"/>
      <c r="FQ44" s="424"/>
      <c r="FR44" s="424"/>
      <c r="FS44" s="424"/>
      <c r="FT44" s="424"/>
      <c r="FU44" s="424"/>
      <c r="FV44" s="424"/>
      <c r="FW44" s="424"/>
      <c r="FX44" s="424"/>
      <c r="FY44" s="424"/>
      <c r="FZ44" s="424"/>
      <c r="GA44" s="424"/>
      <c r="GB44" s="424"/>
      <c r="GC44" s="424"/>
      <c r="GD44" s="424"/>
      <c r="GE44" s="424"/>
      <c r="GF44" s="424"/>
      <c r="GG44" s="424"/>
      <c r="GH44" s="424"/>
      <c r="GI44" s="424"/>
      <c r="GJ44" s="424"/>
      <c r="GK44" s="424"/>
      <c r="GL44" s="426"/>
      <c r="GM44" s="426"/>
      <c r="GN44" s="426"/>
      <c r="GO44" s="426"/>
      <c r="GP44" s="426"/>
    </row>
    <row r="45" s="359" customFormat="1" ht="18.75" spans="1:198">
      <c r="A45" s="338">
        <v>8</v>
      </c>
      <c r="B45" s="338"/>
      <c r="C45" s="339" t="s">
        <v>65</v>
      </c>
      <c r="D45" s="393">
        <v>0.7771</v>
      </c>
      <c r="E45" s="391">
        <f t="shared" si="13"/>
        <v>576.26</v>
      </c>
      <c r="F45" s="339">
        <v>466.26</v>
      </c>
      <c r="G45" s="387">
        <f t="shared" si="16"/>
        <v>110</v>
      </c>
      <c r="H45" s="394">
        <f t="shared" si="15"/>
        <v>92.9936935287986</v>
      </c>
      <c r="I45" s="414">
        <f t="shared" si="17"/>
        <v>0</v>
      </c>
      <c r="J45" s="414">
        <v>0</v>
      </c>
      <c r="K45" s="415"/>
      <c r="L45" s="416">
        <f t="shared" si="14"/>
        <v>0</v>
      </c>
      <c r="M45" s="422"/>
      <c r="N45" s="423"/>
      <c r="O45" s="419"/>
      <c r="P45" s="420">
        <v>17.0063064712014</v>
      </c>
      <c r="Q45" s="424"/>
      <c r="R45" s="424"/>
      <c r="S45" s="424"/>
      <c r="T45" s="424"/>
      <c r="U45" s="424"/>
      <c r="V45" s="424"/>
      <c r="W45" s="424"/>
      <c r="X45" s="424"/>
      <c r="Y45" s="424"/>
      <c r="Z45" s="424"/>
      <c r="AA45" s="424"/>
      <c r="AB45" s="424"/>
      <c r="AC45" s="424"/>
      <c r="AD45" s="424"/>
      <c r="AE45" s="424"/>
      <c r="AF45" s="424"/>
      <c r="AG45" s="424"/>
      <c r="AH45" s="424"/>
      <c r="AI45" s="424"/>
      <c r="AJ45" s="424"/>
      <c r="AK45" s="424"/>
      <c r="AL45" s="424"/>
      <c r="AM45" s="424"/>
      <c r="AN45" s="424"/>
      <c r="AO45" s="424"/>
      <c r="AP45" s="424"/>
      <c r="AQ45" s="424"/>
      <c r="AR45" s="424"/>
      <c r="AS45" s="424"/>
      <c r="AT45" s="424"/>
      <c r="AU45" s="424"/>
      <c r="AV45" s="424"/>
      <c r="AW45" s="424"/>
      <c r="AX45" s="424"/>
      <c r="AY45" s="424"/>
      <c r="AZ45" s="424"/>
      <c r="BA45" s="424"/>
      <c r="BB45" s="424"/>
      <c r="BC45" s="424"/>
      <c r="BD45" s="424"/>
      <c r="BE45" s="424"/>
      <c r="BF45" s="424"/>
      <c r="BG45" s="424"/>
      <c r="BH45" s="424"/>
      <c r="BI45" s="424"/>
      <c r="BJ45" s="424"/>
      <c r="BK45" s="424"/>
      <c r="BL45" s="424"/>
      <c r="BM45" s="424"/>
      <c r="BN45" s="424"/>
      <c r="BO45" s="424"/>
      <c r="BP45" s="424"/>
      <c r="BQ45" s="424"/>
      <c r="BR45" s="424"/>
      <c r="BS45" s="424"/>
      <c r="BT45" s="424"/>
      <c r="BU45" s="424"/>
      <c r="BV45" s="424"/>
      <c r="BW45" s="424"/>
      <c r="BX45" s="424"/>
      <c r="BY45" s="424"/>
      <c r="BZ45" s="424"/>
      <c r="CA45" s="424"/>
      <c r="CB45" s="424"/>
      <c r="CC45" s="424"/>
      <c r="CD45" s="424"/>
      <c r="CE45" s="424"/>
      <c r="CF45" s="424"/>
      <c r="CG45" s="424"/>
      <c r="CH45" s="424"/>
      <c r="CI45" s="424"/>
      <c r="CJ45" s="424"/>
      <c r="CK45" s="424"/>
      <c r="CL45" s="424"/>
      <c r="CM45" s="424"/>
      <c r="CN45" s="424"/>
      <c r="CO45" s="424"/>
      <c r="CP45" s="424"/>
      <c r="CQ45" s="424"/>
      <c r="CR45" s="424"/>
      <c r="CS45" s="424"/>
      <c r="CT45" s="424"/>
      <c r="CU45" s="424"/>
      <c r="CV45" s="424"/>
      <c r="CW45" s="424"/>
      <c r="CX45" s="424"/>
      <c r="CY45" s="424"/>
      <c r="CZ45" s="424"/>
      <c r="DA45" s="424"/>
      <c r="DB45" s="424"/>
      <c r="DC45" s="424"/>
      <c r="DD45" s="424"/>
      <c r="DE45" s="424"/>
      <c r="DF45" s="424"/>
      <c r="DG45" s="424"/>
      <c r="DH45" s="424"/>
      <c r="DI45" s="424"/>
      <c r="DJ45" s="424"/>
      <c r="DK45" s="424"/>
      <c r="DL45" s="424"/>
      <c r="DM45" s="424"/>
      <c r="DN45" s="424"/>
      <c r="DO45" s="424"/>
      <c r="DP45" s="424"/>
      <c r="DQ45" s="424"/>
      <c r="DR45" s="424"/>
      <c r="DS45" s="424"/>
      <c r="DT45" s="424"/>
      <c r="DU45" s="424"/>
      <c r="DV45" s="424"/>
      <c r="DW45" s="424"/>
      <c r="DX45" s="424"/>
      <c r="DY45" s="424"/>
      <c r="DZ45" s="424"/>
      <c r="EA45" s="424"/>
      <c r="EB45" s="424"/>
      <c r="EC45" s="424"/>
      <c r="ED45" s="424"/>
      <c r="EE45" s="424"/>
      <c r="EF45" s="424"/>
      <c r="EG45" s="424"/>
      <c r="EH45" s="424"/>
      <c r="EI45" s="424"/>
      <c r="EJ45" s="424"/>
      <c r="EK45" s="424"/>
      <c r="EL45" s="424"/>
      <c r="EM45" s="424"/>
      <c r="EN45" s="424"/>
      <c r="EO45" s="424"/>
      <c r="EP45" s="424"/>
      <c r="EQ45" s="424"/>
      <c r="ER45" s="424"/>
      <c r="ES45" s="424"/>
      <c r="ET45" s="424"/>
      <c r="EU45" s="424"/>
      <c r="EV45" s="424"/>
      <c r="EW45" s="424"/>
      <c r="EX45" s="424"/>
      <c r="EY45" s="424"/>
      <c r="EZ45" s="424"/>
      <c r="FA45" s="424"/>
      <c r="FB45" s="424"/>
      <c r="FC45" s="424"/>
      <c r="FD45" s="424"/>
      <c r="FE45" s="424"/>
      <c r="FF45" s="424"/>
      <c r="FG45" s="424"/>
      <c r="FH45" s="424"/>
      <c r="FI45" s="424"/>
      <c r="FJ45" s="424"/>
      <c r="FK45" s="424"/>
      <c r="FL45" s="424"/>
      <c r="FM45" s="424"/>
      <c r="FN45" s="424"/>
      <c r="FO45" s="424"/>
      <c r="FP45" s="424"/>
      <c r="FQ45" s="424"/>
      <c r="FR45" s="424"/>
      <c r="FS45" s="424"/>
      <c r="FT45" s="424"/>
      <c r="FU45" s="424"/>
      <c r="FV45" s="424"/>
      <c r="FW45" s="424"/>
      <c r="FX45" s="424"/>
      <c r="FY45" s="424"/>
      <c r="FZ45" s="424"/>
      <c r="GA45" s="424"/>
      <c r="GB45" s="424"/>
      <c r="GC45" s="424"/>
      <c r="GD45" s="424"/>
      <c r="GE45" s="424"/>
      <c r="GF45" s="424"/>
      <c r="GG45" s="424"/>
      <c r="GH45" s="424"/>
      <c r="GI45" s="424"/>
      <c r="GJ45" s="424"/>
      <c r="GK45" s="424"/>
      <c r="GL45" s="426"/>
      <c r="GM45" s="426"/>
      <c r="GN45" s="426"/>
      <c r="GO45" s="426"/>
      <c r="GP45" s="426"/>
    </row>
    <row r="46" s="359" customFormat="1" ht="18.75" spans="1:198">
      <c r="A46" s="338">
        <v>9</v>
      </c>
      <c r="B46" s="338"/>
      <c r="C46" s="339" t="s">
        <v>66</v>
      </c>
      <c r="D46" s="393">
        <v>0.0691</v>
      </c>
      <c r="E46" s="391">
        <f t="shared" si="13"/>
        <v>41.46</v>
      </c>
      <c r="F46" s="339">
        <v>41.46</v>
      </c>
      <c r="G46" s="387">
        <f t="shared" si="16"/>
        <v>0</v>
      </c>
      <c r="H46" s="394">
        <f t="shared" si="15"/>
        <v>8.26903129949811</v>
      </c>
      <c r="I46" s="414">
        <f t="shared" si="17"/>
        <v>0</v>
      </c>
      <c r="J46" s="414">
        <v>0</v>
      </c>
      <c r="K46" s="415"/>
      <c r="L46" s="416">
        <f t="shared" si="14"/>
        <v>0</v>
      </c>
      <c r="M46" s="422"/>
      <c r="N46" s="423"/>
      <c r="O46" s="419"/>
      <c r="P46" s="420">
        <v>-8.26903129949811</v>
      </c>
      <c r="Q46" s="424"/>
      <c r="R46" s="424"/>
      <c r="S46" s="424"/>
      <c r="T46" s="424"/>
      <c r="U46" s="424"/>
      <c r="V46" s="424"/>
      <c r="W46" s="424"/>
      <c r="X46" s="424"/>
      <c r="Y46" s="424"/>
      <c r="Z46" s="424"/>
      <c r="AA46" s="424"/>
      <c r="AB46" s="424"/>
      <c r="AC46" s="424"/>
      <c r="AD46" s="424"/>
      <c r="AE46" s="424"/>
      <c r="AF46" s="424"/>
      <c r="AG46" s="424"/>
      <c r="AH46" s="424"/>
      <c r="AI46" s="424"/>
      <c r="AJ46" s="424"/>
      <c r="AK46" s="424"/>
      <c r="AL46" s="424"/>
      <c r="AM46" s="424"/>
      <c r="AN46" s="424"/>
      <c r="AO46" s="424"/>
      <c r="AP46" s="424"/>
      <c r="AQ46" s="424"/>
      <c r="AR46" s="424"/>
      <c r="AS46" s="424"/>
      <c r="AT46" s="424"/>
      <c r="AU46" s="424"/>
      <c r="AV46" s="424"/>
      <c r="AW46" s="424"/>
      <c r="AX46" s="424"/>
      <c r="AY46" s="424"/>
      <c r="AZ46" s="424"/>
      <c r="BA46" s="424"/>
      <c r="BB46" s="424"/>
      <c r="BC46" s="424"/>
      <c r="BD46" s="424"/>
      <c r="BE46" s="424"/>
      <c r="BF46" s="424"/>
      <c r="BG46" s="424"/>
      <c r="BH46" s="424"/>
      <c r="BI46" s="424"/>
      <c r="BJ46" s="424"/>
      <c r="BK46" s="424"/>
      <c r="BL46" s="424"/>
      <c r="BM46" s="424"/>
      <c r="BN46" s="424"/>
      <c r="BO46" s="424"/>
      <c r="BP46" s="424"/>
      <c r="BQ46" s="424"/>
      <c r="BR46" s="424"/>
      <c r="BS46" s="424"/>
      <c r="BT46" s="424"/>
      <c r="BU46" s="424"/>
      <c r="BV46" s="424"/>
      <c r="BW46" s="424"/>
      <c r="BX46" s="424"/>
      <c r="BY46" s="424"/>
      <c r="BZ46" s="424"/>
      <c r="CA46" s="424"/>
      <c r="CB46" s="424"/>
      <c r="CC46" s="424"/>
      <c r="CD46" s="424"/>
      <c r="CE46" s="424"/>
      <c r="CF46" s="424"/>
      <c r="CG46" s="424"/>
      <c r="CH46" s="424"/>
      <c r="CI46" s="424"/>
      <c r="CJ46" s="424"/>
      <c r="CK46" s="424"/>
      <c r="CL46" s="424"/>
      <c r="CM46" s="424"/>
      <c r="CN46" s="424"/>
      <c r="CO46" s="424"/>
      <c r="CP46" s="424"/>
      <c r="CQ46" s="424"/>
      <c r="CR46" s="424"/>
      <c r="CS46" s="424"/>
      <c r="CT46" s="424"/>
      <c r="CU46" s="424"/>
      <c r="CV46" s="424"/>
      <c r="CW46" s="424"/>
      <c r="CX46" s="424"/>
      <c r="CY46" s="424"/>
      <c r="CZ46" s="424"/>
      <c r="DA46" s="424"/>
      <c r="DB46" s="424"/>
      <c r="DC46" s="424"/>
      <c r="DD46" s="424"/>
      <c r="DE46" s="424"/>
      <c r="DF46" s="424"/>
      <c r="DG46" s="424"/>
      <c r="DH46" s="424"/>
      <c r="DI46" s="424"/>
      <c r="DJ46" s="424"/>
      <c r="DK46" s="424"/>
      <c r="DL46" s="424"/>
      <c r="DM46" s="424"/>
      <c r="DN46" s="424"/>
      <c r="DO46" s="424"/>
      <c r="DP46" s="424"/>
      <c r="DQ46" s="424"/>
      <c r="DR46" s="424"/>
      <c r="DS46" s="424"/>
      <c r="DT46" s="424"/>
      <c r="DU46" s="424"/>
      <c r="DV46" s="424"/>
      <c r="DW46" s="424"/>
      <c r="DX46" s="424"/>
      <c r="DY46" s="424"/>
      <c r="DZ46" s="424"/>
      <c r="EA46" s="424"/>
      <c r="EB46" s="424"/>
      <c r="EC46" s="424"/>
      <c r="ED46" s="424"/>
      <c r="EE46" s="424"/>
      <c r="EF46" s="424"/>
      <c r="EG46" s="424"/>
      <c r="EH46" s="424"/>
      <c r="EI46" s="424"/>
      <c r="EJ46" s="424"/>
      <c r="EK46" s="424"/>
      <c r="EL46" s="424"/>
      <c r="EM46" s="424"/>
      <c r="EN46" s="424"/>
      <c r="EO46" s="424"/>
      <c r="EP46" s="424"/>
      <c r="EQ46" s="424"/>
      <c r="ER46" s="424"/>
      <c r="ES46" s="424"/>
      <c r="ET46" s="424"/>
      <c r="EU46" s="424"/>
      <c r="EV46" s="424"/>
      <c r="EW46" s="424"/>
      <c r="EX46" s="424"/>
      <c r="EY46" s="424"/>
      <c r="EZ46" s="424"/>
      <c r="FA46" s="424"/>
      <c r="FB46" s="424"/>
      <c r="FC46" s="424"/>
      <c r="FD46" s="424"/>
      <c r="FE46" s="424"/>
      <c r="FF46" s="424"/>
      <c r="FG46" s="424"/>
      <c r="FH46" s="424"/>
      <c r="FI46" s="424"/>
      <c r="FJ46" s="424"/>
      <c r="FK46" s="424"/>
      <c r="FL46" s="424"/>
      <c r="FM46" s="424"/>
      <c r="FN46" s="424"/>
      <c r="FO46" s="424"/>
      <c r="FP46" s="424"/>
      <c r="FQ46" s="424"/>
      <c r="FR46" s="424"/>
      <c r="FS46" s="424"/>
      <c r="FT46" s="424"/>
      <c r="FU46" s="424"/>
      <c r="FV46" s="424"/>
      <c r="FW46" s="424"/>
      <c r="FX46" s="424"/>
      <c r="FY46" s="424"/>
      <c r="FZ46" s="424"/>
      <c r="GA46" s="424"/>
      <c r="GB46" s="424"/>
      <c r="GC46" s="424"/>
      <c r="GD46" s="424"/>
      <c r="GE46" s="424"/>
      <c r="GF46" s="424"/>
      <c r="GG46" s="424"/>
      <c r="GH46" s="424"/>
      <c r="GI46" s="424"/>
      <c r="GJ46" s="424"/>
      <c r="GK46" s="424"/>
      <c r="GL46" s="426"/>
      <c r="GM46" s="426"/>
      <c r="GN46" s="426"/>
      <c r="GO46" s="426"/>
      <c r="GP46" s="426"/>
    </row>
    <row r="47" s="359" customFormat="1" ht="18.75" spans="1:198">
      <c r="A47" s="338">
        <v>10</v>
      </c>
      <c r="B47" s="338"/>
      <c r="C47" s="339" t="s">
        <v>67</v>
      </c>
      <c r="D47" s="393">
        <v>0.0524</v>
      </c>
      <c r="E47" s="391">
        <f t="shared" si="13"/>
        <v>63.44</v>
      </c>
      <c r="F47" s="339">
        <v>31.44</v>
      </c>
      <c r="G47" s="387">
        <f t="shared" si="16"/>
        <v>32</v>
      </c>
      <c r="H47" s="394">
        <f t="shared" si="15"/>
        <v>6.27058234578439</v>
      </c>
      <c r="I47" s="414">
        <f t="shared" si="17"/>
        <v>0</v>
      </c>
      <c r="J47" s="414">
        <v>0</v>
      </c>
      <c r="K47" s="415"/>
      <c r="L47" s="416">
        <f t="shared" si="14"/>
        <v>0</v>
      </c>
      <c r="M47" s="422"/>
      <c r="N47" s="423"/>
      <c r="O47" s="419"/>
      <c r="P47" s="420">
        <v>25.7294176542156</v>
      </c>
      <c r="Q47" s="424"/>
      <c r="R47" s="424"/>
      <c r="S47" s="424"/>
      <c r="T47" s="424"/>
      <c r="U47" s="424"/>
      <c r="V47" s="424"/>
      <c r="W47" s="424"/>
      <c r="X47" s="424"/>
      <c r="Y47" s="424"/>
      <c r="Z47" s="424"/>
      <c r="AA47" s="424"/>
      <c r="AB47" s="424"/>
      <c r="AC47" s="424"/>
      <c r="AD47" s="424"/>
      <c r="AE47" s="424"/>
      <c r="AF47" s="424"/>
      <c r="AG47" s="424"/>
      <c r="AH47" s="424"/>
      <c r="AI47" s="424"/>
      <c r="AJ47" s="424"/>
      <c r="AK47" s="424"/>
      <c r="AL47" s="424"/>
      <c r="AM47" s="424"/>
      <c r="AN47" s="424"/>
      <c r="AO47" s="424"/>
      <c r="AP47" s="424"/>
      <c r="AQ47" s="424"/>
      <c r="AR47" s="424"/>
      <c r="AS47" s="424"/>
      <c r="AT47" s="424"/>
      <c r="AU47" s="424"/>
      <c r="AV47" s="424"/>
      <c r="AW47" s="424"/>
      <c r="AX47" s="424"/>
      <c r="AY47" s="424"/>
      <c r="AZ47" s="424"/>
      <c r="BA47" s="424"/>
      <c r="BB47" s="424"/>
      <c r="BC47" s="424"/>
      <c r="BD47" s="424"/>
      <c r="BE47" s="424"/>
      <c r="BF47" s="424"/>
      <c r="BG47" s="424"/>
      <c r="BH47" s="424"/>
      <c r="BI47" s="424"/>
      <c r="BJ47" s="424"/>
      <c r="BK47" s="424"/>
      <c r="BL47" s="424"/>
      <c r="BM47" s="424"/>
      <c r="BN47" s="424"/>
      <c r="BO47" s="424"/>
      <c r="BP47" s="424"/>
      <c r="BQ47" s="424"/>
      <c r="BR47" s="424"/>
      <c r="BS47" s="424"/>
      <c r="BT47" s="424"/>
      <c r="BU47" s="424"/>
      <c r="BV47" s="424"/>
      <c r="BW47" s="424"/>
      <c r="BX47" s="424"/>
      <c r="BY47" s="424"/>
      <c r="BZ47" s="424"/>
      <c r="CA47" s="424"/>
      <c r="CB47" s="424"/>
      <c r="CC47" s="424"/>
      <c r="CD47" s="424"/>
      <c r="CE47" s="424"/>
      <c r="CF47" s="424"/>
      <c r="CG47" s="424"/>
      <c r="CH47" s="424"/>
      <c r="CI47" s="424"/>
      <c r="CJ47" s="424"/>
      <c r="CK47" s="424"/>
      <c r="CL47" s="424"/>
      <c r="CM47" s="424"/>
      <c r="CN47" s="424"/>
      <c r="CO47" s="424"/>
      <c r="CP47" s="424"/>
      <c r="CQ47" s="424"/>
      <c r="CR47" s="424"/>
      <c r="CS47" s="424"/>
      <c r="CT47" s="424"/>
      <c r="CU47" s="424"/>
      <c r="CV47" s="424"/>
      <c r="CW47" s="424"/>
      <c r="CX47" s="424"/>
      <c r="CY47" s="424"/>
      <c r="CZ47" s="424"/>
      <c r="DA47" s="424"/>
      <c r="DB47" s="424"/>
      <c r="DC47" s="424"/>
      <c r="DD47" s="424"/>
      <c r="DE47" s="424"/>
      <c r="DF47" s="424"/>
      <c r="DG47" s="424"/>
      <c r="DH47" s="424"/>
      <c r="DI47" s="424"/>
      <c r="DJ47" s="424"/>
      <c r="DK47" s="424"/>
      <c r="DL47" s="424"/>
      <c r="DM47" s="424"/>
      <c r="DN47" s="424"/>
      <c r="DO47" s="424"/>
      <c r="DP47" s="424"/>
      <c r="DQ47" s="424"/>
      <c r="DR47" s="424"/>
      <c r="DS47" s="424"/>
      <c r="DT47" s="424"/>
      <c r="DU47" s="424"/>
      <c r="DV47" s="424"/>
      <c r="DW47" s="424"/>
      <c r="DX47" s="424"/>
      <c r="DY47" s="424"/>
      <c r="DZ47" s="424"/>
      <c r="EA47" s="424"/>
      <c r="EB47" s="424"/>
      <c r="EC47" s="424"/>
      <c r="ED47" s="424"/>
      <c r="EE47" s="424"/>
      <c r="EF47" s="424"/>
      <c r="EG47" s="424"/>
      <c r="EH47" s="424"/>
      <c r="EI47" s="424"/>
      <c r="EJ47" s="424"/>
      <c r="EK47" s="424"/>
      <c r="EL47" s="424"/>
      <c r="EM47" s="424"/>
      <c r="EN47" s="424"/>
      <c r="EO47" s="424"/>
      <c r="EP47" s="424"/>
      <c r="EQ47" s="424"/>
      <c r="ER47" s="424"/>
      <c r="ES47" s="424"/>
      <c r="ET47" s="424"/>
      <c r="EU47" s="424"/>
      <c r="EV47" s="424"/>
      <c r="EW47" s="424"/>
      <c r="EX47" s="424"/>
      <c r="EY47" s="424"/>
      <c r="EZ47" s="424"/>
      <c r="FA47" s="424"/>
      <c r="FB47" s="424"/>
      <c r="FC47" s="424"/>
      <c r="FD47" s="424"/>
      <c r="FE47" s="424"/>
      <c r="FF47" s="424"/>
      <c r="FG47" s="424"/>
      <c r="FH47" s="424"/>
      <c r="FI47" s="424"/>
      <c r="FJ47" s="424"/>
      <c r="FK47" s="424"/>
      <c r="FL47" s="424"/>
      <c r="FM47" s="424"/>
      <c r="FN47" s="424"/>
      <c r="FO47" s="424"/>
      <c r="FP47" s="424"/>
      <c r="FQ47" s="424"/>
      <c r="FR47" s="424"/>
      <c r="FS47" s="424"/>
      <c r="FT47" s="424"/>
      <c r="FU47" s="424"/>
      <c r="FV47" s="424"/>
      <c r="FW47" s="424"/>
      <c r="FX47" s="424"/>
      <c r="FY47" s="424"/>
      <c r="FZ47" s="424"/>
      <c r="GA47" s="424"/>
      <c r="GB47" s="424"/>
      <c r="GC47" s="424"/>
      <c r="GD47" s="424"/>
      <c r="GE47" s="424"/>
      <c r="GF47" s="424"/>
      <c r="GG47" s="424"/>
      <c r="GH47" s="424"/>
      <c r="GI47" s="424"/>
      <c r="GJ47" s="424"/>
      <c r="GK47" s="424"/>
      <c r="GL47" s="426"/>
      <c r="GM47" s="426"/>
      <c r="GN47" s="426"/>
      <c r="GO47" s="426"/>
      <c r="GP47" s="426"/>
    </row>
    <row r="48" s="359" customFormat="1" ht="18.75" spans="1:198">
      <c r="A48" s="338">
        <v>11</v>
      </c>
      <c r="B48" s="338"/>
      <c r="C48" s="339" t="s">
        <v>68</v>
      </c>
      <c r="D48" s="393">
        <v>0.8666</v>
      </c>
      <c r="E48" s="391">
        <f t="shared" si="13"/>
        <v>1109.96</v>
      </c>
      <c r="F48" s="339">
        <v>519.96</v>
      </c>
      <c r="G48" s="387">
        <f t="shared" si="16"/>
        <v>590</v>
      </c>
      <c r="H48" s="394">
        <f t="shared" si="15"/>
        <v>103.70394390948</v>
      </c>
      <c r="I48" s="414">
        <f t="shared" si="17"/>
        <v>0</v>
      </c>
      <c r="J48" s="414">
        <v>0</v>
      </c>
      <c r="K48" s="415"/>
      <c r="L48" s="416">
        <f t="shared" si="14"/>
        <v>500</v>
      </c>
      <c r="M48" s="422"/>
      <c r="N48" s="423"/>
      <c r="O48" s="419">
        <v>500</v>
      </c>
      <c r="P48" s="420">
        <v>-13.70394390948</v>
      </c>
      <c r="Q48" s="424"/>
      <c r="R48" s="424"/>
      <c r="S48" s="424"/>
      <c r="T48" s="424"/>
      <c r="U48" s="424"/>
      <c r="V48" s="424"/>
      <c r="W48" s="424"/>
      <c r="X48" s="424"/>
      <c r="Y48" s="424"/>
      <c r="Z48" s="424"/>
      <c r="AA48" s="424"/>
      <c r="AB48" s="424"/>
      <c r="AC48" s="424"/>
      <c r="AD48" s="424"/>
      <c r="AE48" s="424"/>
      <c r="AF48" s="424"/>
      <c r="AG48" s="424"/>
      <c r="AH48" s="424"/>
      <c r="AI48" s="424"/>
      <c r="AJ48" s="424"/>
      <c r="AK48" s="424"/>
      <c r="AL48" s="424"/>
      <c r="AM48" s="424"/>
      <c r="AN48" s="424"/>
      <c r="AO48" s="424"/>
      <c r="AP48" s="424"/>
      <c r="AQ48" s="424"/>
      <c r="AR48" s="424"/>
      <c r="AS48" s="424"/>
      <c r="AT48" s="424"/>
      <c r="AU48" s="424"/>
      <c r="AV48" s="424"/>
      <c r="AW48" s="424"/>
      <c r="AX48" s="424"/>
      <c r="AY48" s="424"/>
      <c r="AZ48" s="424"/>
      <c r="BA48" s="424"/>
      <c r="BB48" s="424"/>
      <c r="BC48" s="424"/>
      <c r="BD48" s="424"/>
      <c r="BE48" s="424"/>
      <c r="BF48" s="424"/>
      <c r="BG48" s="424"/>
      <c r="BH48" s="424"/>
      <c r="BI48" s="424"/>
      <c r="BJ48" s="424"/>
      <c r="BK48" s="424"/>
      <c r="BL48" s="424"/>
      <c r="BM48" s="424"/>
      <c r="BN48" s="424"/>
      <c r="BO48" s="424"/>
      <c r="BP48" s="424"/>
      <c r="BQ48" s="424"/>
      <c r="BR48" s="424"/>
      <c r="BS48" s="424"/>
      <c r="BT48" s="424"/>
      <c r="BU48" s="424"/>
      <c r="BV48" s="424"/>
      <c r="BW48" s="424"/>
      <c r="BX48" s="424"/>
      <c r="BY48" s="424"/>
      <c r="BZ48" s="424"/>
      <c r="CA48" s="424"/>
      <c r="CB48" s="424"/>
      <c r="CC48" s="424"/>
      <c r="CD48" s="424"/>
      <c r="CE48" s="424"/>
      <c r="CF48" s="424"/>
      <c r="CG48" s="424"/>
      <c r="CH48" s="424"/>
      <c r="CI48" s="424"/>
      <c r="CJ48" s="424"/>
      <c r="CK48" s="424"/>
      <c r="CL48" s="424"/>
      <c r="CM48" s="424"/>
      <c r="CN48" s="424"/>
      <c r="CO48" s="424"/>
      <c r="CP48" s="424"/>
      <c r="CQ48" s="424"/>
      <c r="CR48" s="424"/>
      <c r="CS48" s="424"/>
      <c r="CT48" s="424"/>
      <c r="CU48" s="424"/>
      <c r="CV48" s="424"/>
      <c r="CW48" s="424"/>
      <c r="CX48" s="424"/>
      <c r="CY48" s="424"/>
      <c r="CZ48" s="424"/>
      <c r="DA48" s="424"/>
      <c r="DB48" s="424"/>
      <c r="DC48" s="424"/>
      <c r="DD48" s="424"/>
      <c r="DE48" s="424"/>
      <c r="DF48" s="424"/>
      <c r="DG48" s="424"/>
      <c r="DH48" s="424"/>
      <c r="DI48" s="424"/>
      <c r="DJ48" s="424"/>
      <c r="DK48" s="424"/>
      <c r="DL48" s="424"/>
      <c r="DM48" s="424"/>
      <c r="DN48" s="424"/>
      <c r="DO48" s="424"/>
      <c r="DP48" s="424"/>
      <c r="DQ48" s="424"/>
      <c r="DR48" s="424"/>
      <c r="DS48" s="424"/>
      <c r="DT48" s="424"/>
      <c r="DU48" s="424"/>
      <c r="DV48" s="424"/>
      <c r="DW48" s="424"/>
      <c r="DX48" s="424"/>
      <c r="DY48" s="424"/>
      <c r="DZ48" s="424"/>
      <c r="EA48" s="424"/>
      <c r="EB48" s="424"/>
      <c r="EC48" s="424"/>
      <c r="ED48" s="424"/>
      <c r="EE48" s="424"/>
      <c r="EF48" s="424"/>
      <c r="EG48" s="424"/>
      <c r="EH48" s="424"/>
      <c r="EI48" s="424"/>
      <c r="EJ48" s="424"/>
      <c r="EK48" s="424"/>
      <c r="EL48" s="424"/>
      <c r="EM48" s="424"/>
      <c r="EN48" s="424"/>
      <c r="EO48" s="424"/>
      <c r="EP48" s="424"/>
      <c r="EQ48" s="424"/>
      <c r="ER48" s="424"/>
      <c r="ES48" s="424"/>
      <c r="ET48" s="424"/>
      <c r="EU48" s="424"/>
      <c r="EV48" s="424"/>
      <c r="EW48" s="424"/>
      <c r="EX48" s="424"/>
      <c r="EY48" s="424"/>
      <c r="EZ48" s="424"/>
      <c r="FA48" s="424"/>
      <c r="FB48" s="424"/>
      <c r="FC48" s="424"/>
      <c r="FD48" s="424"/>
      <c r="FE48" s="424"/>
      <c r="FF48" s="424"/>
      <c r="FG48" s="424"/>
      <c r="FH48" s="424"/>
      <c r="FI48" s="424"/>
      <c r="FJ48" s="424"/>
      <c r="FK48" s="424"/>
      <c r="FL48" s="424"/>
      <c r="FM48" s="424"/>
      <c r="FN48" s="424"/>
      <c r="FO48" s="424"/>
      <c r="FP48" s="424"/>
      <c r="FQ48" s="424"/>
      <c r="FR48" s="424"/>
      <c r="FS48" s="424"/>
      <c r="FT48" s="424"/>
      <c r="FU48" s="424"/>
      <c r="FV48" s="424"/>
      <c r="FW48" s="424"/>
      <c r="FX48" s="424"/>
      <c r="FY48" s="424"/>
      <c r="FZ48" s="424"/>
      <c r="GA48" s="424"/>
      <c r="GB48" s="424"/>
      <c r="GC48" s="424"/>
      <c r="GD48" s="424"/>
      <c r="GE48" s="424"/>
      <c r="GF48" s="424"/>
      <c r="GG48" s="424"/>
      <c r="GH48" s="424"/>
      <c r="GI48" s="424"/>
      <c r="GJ48" s="424"/>
      <c r="GK48" s="424"/>
      <c r="GL48" s="426"/>
      <c r="GM48" s="426"/>
      <c r="GN48" s="426"/>
      <c r="GO48" s="426"/>
      <c r="GP48" s="426"/>
    </row>
    <row r="49" s="359" customFormat="1" ht="18.75" spans="1:198">
      <c r="A49" s="338">
        <v>12</v>
      </c>
      <c r="B49" s="338"/>
      <c r="C49" s="339" t="s">
        <v>69</v>
      </c>
      <c r="D49" s="393">
        <v>0.7237</v>
      </c>
      <c r="E49" s="391">
        <f t="shared" si="13"/>
        <v>520.22</v>
      </c>
      <c r="F49" s="339">
        <v>434.22</v>
      </c>
      <c r="G49" s="387">
        <f t="shared" si="16"/>
        <v>86</v>
      </c>
      <c r="H49" s="394">
        <f t="shared" si="15"/>
        <v>86.6034435809954</v>
      </c>
      <c r="I49" s="414">
        <f t="shared" si="17"/>
        <v>0</v>
      </c>
      <c r="J49" s="414">
        <v>0</v>
      </c>
      <c r="K49" s="415"/>
      <c r="L49" s="416">
        <f t="shared" si="14"/>
        <v>0</v>
      </c>
      <c r="M49" s="422"/>
      <c r="N49" s="423"/>
      <c r="O49" s="419"/>
      <c r="P49" s="420">
        <v>-0.603443580995403</v>
      </c>
      <c r="Q49" s="424"/>
      <c r="R49" s="424"/>
      <c r="S49" s="424"/>
      <c r="T49" s="424"/>
      <c r="U49" s="424"/>
      <c r="V49" s="424"/>
      <c r="W49" s="424"/>
      <c r="X49" s="424"/>
      <c r="Y49" s="424"/>
      <c r="Z49" s="424"/>
      <c r="AA49" s="424"/>
      <c r="AB49" s="424"/>
      <c r="AC49" s="424"/>
      <c r="AD49" s="424"/>
      <c r="AE49" s="424"/>
      <c r="AF49" s="424"/>
      <c r="AG49" s="424"/>
      <c r="AH49" s="424"/>
      <c r="AI49" s="424"/>
      <c r="AJ49" s="424"/>
      <c r="AK49" s="424"/>
      <c r="AL49" s="424"/>
      <c r="AM49" s="424"/>
      <c r="AN49" s="424"/>
      <c r="AO49" s="424"/>
      <c r="AP49" s="424"/>
      <c r="AQ49" s="424"/>
      <c r="AR49" s="424"/>
      <c r="AS49" s="424"/>
      <c r="AT49" s="424"/>
      <c r="AU49" s="424"/>
      <c r="AV49" s="424"/>
      <c r="AW49" s="424"/>
      <c r="AX49" s="424"/>
      <c r="AY49" s="424"/>
      <c r="AZ49" s="424"/>
      <c r="BA49" s="424"/>
      <c r="BB49" s="424"/>
      <c r="BC49" s="424"/>
      <c r="BD49" s="424"/>
      <c r="BE49" s="424"/>
      <c r="BF49" s="424"/>
      <c r="BG49" s="424"/>
      <c r="BH49" s="424"/>
      <c r="BI49" s="424"/>
      <c r="BJ49" s="424"/>
      <c r="BK49" s="424"/>
      <c r="BL49" s="424"/>
      <c r="BM49" s="424"/>
      <c r="BN49" s="424"/>
      <c r="BO49" s="424"/>
      <c r="BP49" s="424"/>
      <c r="BQ49" s="424"/>
      <c r="BR49" s="424"/>
      <c r="BS49" s="424"/>
      <c r="BT49" s="424"/>
      <c r="BU49" s="424"/>
      <c r="BV49" s="424"/>
      <c r="BW49" s="424"/>
      <c r="BX49" s="424"/>
      <c r="BY49" s="424"/>
      <c r="BZ49" s="424"/>
      <c r="CA49" s="424"/>
      <c r="CB49" s="424"/>
      <c r="CC49" s="424"/>
      <c r="CD49" s="424"/>
      <c r="CE49" s="424"/>
      <c r="CF49" s="424"/>
      <c r="CG49" s="424"/>
      <c r="CH49" s="424"/>
      <c r="CI49" s="424"/>
      <c r="CJ49" s="424"/>
      <c r="CK49" s="424"/>
      <c r="CL49" s="424"/>
      <c r="CM49" s="424"/>
      <c r="CN49" s="424"/>
      <c r="CO49" s="424"/>
      <c r="CP49" s="424"/>
      <c r="CQ49" s="424"/>
      <c r="CR49" s="424"/>
      <c r="CS49" s="424"/>
      <c r="CT49" s="424"/>
      <c r="CU49" s="424"/>
      <c r="CV49" s="424"/>
      <c r="CW49" s="424"/>
      <c r="CX49" s="424"/>
      <c r="CY49" s="424"/>
      <c r="CZ49" s="424"/>
      <c r="DA49" s="424"/>
      <c r="DB49" s="424"/>
      <c r="DC49" s="424"/>
      <c r="DD49" s="424"/>
      <c r="DE49" s="424"/>
      <c r="DF49" s="424"/>
      <c r="DG49" s="424"/>
      <c r="DH49" s="424"/>
      <c r="DI49" s="424"/>
      <c r="DJ49" s="424"/>
      <c r="DK49" s="424"/>
      <c r="DL49" s="424"/>
      <c r="DM49" s="424"/>
      <c r="DN49" s="424"/>
      <c r="DO49" s="424"/>
      <c r="DP49" s="424"/>
      <c r="DQ49" s="424"/>
      <c r="DR49" s="424"/>
      <c r="DS49" s="424"/>
      <c r="DT49" s="424"/>
      <c r="DU49" s="424"/>
      <c r="DV49" s="424"/>
      <c r="DW49" s="424"/>
      <c r="DX49" s="424"/>
      <c r="DY49" s="424"/>
      <c r="DZ49" s="424"/>
      <c r="EA49" s="424"/>
      <c r="EB49" s="424"/>
      <c r="EC49" s="424"/>
      <c r="ED49" s="424"/>
      <c r="EE49" s="424"/>
      <c r="EF49" s="424"/>
      <c r="EG49" s="424"/>
      <c r="EH49" s="424"/>
      <c r="EI49" s="424"/>
      <c r="EJ49" s="424"/>
      <c r="EK49" s="424"/>
      <c r="EL49" s="424"/>
      <c r="EM49" s="424"/>
      <c r="EN49" s="424"/>
      <c r="EO49" s="424"/>
      <c r="EP49" s="424"/>
      <c r="EQ49" s="424"/>
      <c r="ER49" s="424"/>
      <c r="ES49" s="424"/>
      <c r="ET49" s="424"/>
      <c r="EU49" s="424"/>
      <c r="EV49" s="424"/>
      <c r="EW49" s="424"/>
      <c r="EX49" s="424"/>
      <c r="EY49" s="424"/>
      <c r="EZ49" s="424"/>
      <c r="FA49" s="424"/>
      <c r="FB49" s="424"/>
      <c r="FC49" s="424"/>
      <c r="FD49" s="424"/>
      <c r="FE49" s="424"/>
      <c r="FF49" s="424"/>
      <c r="FG49" s="424"/>
      <c r="FH49" s="424"/>
      <c r="FI49" s="424"/>
      <c r="FJ49" s="424"/>
      <c r="FK49" s="424"/>
      <c r="FL49" s="424"/>
      <c r="FM49" s="424"/>
      <c r="FN49" s="424"/>
      <c r="FO49" s="424"/>
      <c r="FP49" s="424"/>
      <c r="FQ49" s="424"/>
      <c r="FR49" s="424"/>
      <c r="FS49" s="424"/>
      <c r="FT49" s="424"/>
      <c r="FU49" s="424"/>
      <c r="FV49" s="424"/>
      <c r="FW49" s="424"/>
      <c r="FX49" s="424"/>
      <c r="FY49" s="424"/>
      <c r="FZ49" s="424"/>
      <c r="GA49" s="424"/>
      <c r="GB49" s="424"/>
      <c r="GC49" s="424"/>
      <c r="GD49" s="424"/>
      <c r="GE49" s="424"/>
      <c r="GF49" s="424"/>
      <c r="GG49" s="424"/>
      <c r="GH49" s="424"/>
      <c r="GI49" s="424"/>
      <c r="GJ49" s="424"/>
      <c r="GK49" s="424"/>
      <c r="GL49" s="426"/>
      <c r="GM49" s="426"/>
      <c r="GN49" s="426"/>
      <c r="GO49" s="426"/>
      <c r="GP49" s="426"/>
    </row>
    <row r="50" s="359" customFormat="1" ht="18.75" spans="1:198">
      <c r="A50" s="338">
        <v>13</v>
      </c>
      <c r="B50" s="338"/>
      <c r="C50" s="339" t="s">
        <v>70</v>
      </c>
      <c r="D50" s="393">
        <v>0.502</v>
      </c>
      <c r="E50" s="391">
        <f t="shared" si="13"/>
        <v>1355.20313621343</v>
      </c>
      <c r="F50" s="339">
        <v>301.2</v>
      </c>
      <c r="G50" s="387">
        <f t="shared" si="16"/>
        <v>1054.00313621343</v>
      </c>
      <c r="H50" s="394">
        <f t="shared" si="15"/>
        <v>60.0731362134306</v>
      </c>
      <c r="I50" s="414">
        <f t="shared" si="17"/>
        <v>0</v>
      </c>
      <c r="J50" s="414">
        <v>0</v>
      </c>
      <c r="K50" s="415"/>
      <c r="L50" s="416">
        <f t="shared" si="14"/>
        <v>500</v>
      </c>
      <c r="M50" s="422">
        <v>500</v>
      </c>
      <c r="N50" s="423"/>
      <c r="O50" s="419"/>
      <c r="P50" s="420">
        <v>493.93</v>
      </c>
      <c r="Q50" s="424"/>
      <c r="R50" s="424"/>
      <c r="S50" s="424"/>
      <c r="T50" s="424"/>
      <c r="U50" s="424"/>
      <c r="V50" s="424"/>
      <c r="W50" s="424"/>
      <c r="X50" s="424"/>
      <c r="Y50" s="424"/>
      <c r="Z50" s="424"/>
      <c r="AA50" s="424"/>
      <c r="AB50" s="424"/>
      <c r="AC50" s="424"/>
      <c r="AD50" s="424"/>
      <c r="AE50" s="424"/>
      <c r="AF50" s="424"/>
      <c r="AG50" s="424"/>
      <c r="AH50" s="424"/>
      <c r="AI50" s="424"/>
      <c r="AJ50" s="424"/>
      <c r="AK50" s="424"/>
      <c r="AL50" s="424"/>
      <c r="AM50" s="424"/>
      <c r="AN50" s="424"/>
      <c r="AO50" s="424"/>
      <c r="AP50" s="424"/>
      <c r="AQ50" s="424"/>
      <c r="AR50" s="424"/>
      <c r="AS50" s="424"/>
      <c r="AT50" s="424"/>
      <c r="AU50" s="424"/>
      <c r="AV50" s="424"/>
      <c r="AW50" s="424"/>
      <c r="AX50" s="424"/>
      <c r="AY50" s="424"/>
      <c r="AZ50" s="424"/>
      <c r="BA50" s="424"/>
      <c r="BB50" s="424"/>
      <c r="BC50" s="424"/>
      <c r="BD50" s="424"/>
      <c r="BE50" s="424"/>
      <c r="BF50" s="424"/>
      <c r="BG50" s="424"/>
      <c r="BH50" s="424"/>
      <c r="BI50" s="424"/>
      <c r="BJ50" s="424"/>
      <c r="BK50" s="424"/>
      <c r="BL50" s="424"/>
      <c r="BM50" s="424"/>
      <c r="BN50" s="424"/>
      <c r="BO50" s="424"/>
      <c r="BP50" s="424"/>
      <c r="BQ50" s="424"/>
      <c r="BR50" s="424"/>
      <c r="BS50" s="424"/>
      <c r="BT50" s="424"/>
      <c r="BU50" s="424"/>
      <c r="BV50" s="424"/>
      <c r="BW50" s="424"/>
      <c r="BX50" s="424"/>
      <c r="BY50" s="424"/>
      <c r="BZ50" s="424"/>
      <c r="CA50" s="424"/>
      <c r="CB50" s="424"/>
      <c r="CC50" s="424"/>
      <c r="CD50" s="424"/>
      <c r="CE50" s="424"/>
      <c r="CF50" s="424"/>
      <c r="CG50" s="424"/>
      <c r="CH50" s="424"/>
      <c r="CI50" s="424"/>
      <c r="CJ50" s="424"/>
      <c r="CK50" s="424"/>
      <c r="CL50" s="424"/>
      <c r="CM50" s="424"/>
      <c r="CN50" s="424"/>
      <c r="CO50" s="424"/>
      <c r="CP50" s="424"/>
      <c r="CQ50" s="424"/>
      <c r="CR50" s="424"/>
      <c r="CS50" s="424"/>
      <c r="CT50" s="424"/>
      <c r="CU50" s="424"/>
      <c r="CV50" s="424"/>
      <c r="CW50" s="424"/>
      <c r="CX50" s="424"/>
      <c r="CY50" s="424"/>
      <c r="CZ50" s="424"/>
      <c r="DA50" s="424"/>
      <c r="DB50" s="424"/>
      <c r="DC50" s="424"/>
      <c r="DD50" s="424"/>
      <c r="DE50" s="424"/>
      <c r="DF50" s="424"/>
      <c r="DG50" s="424"/>
      <c r="DH50" s="424"/>
      <c r="DI50" s="424"/>
      <c r="DJ50" s="424"/>
      <c r="DK50" s="424"/>
      <c r="DL50" s="424"/>
      <c r="DM50" s="424"/>
      <c r="DN50" s="424"/>
      <c r="DO50" s="424"/>
      <c r="DP50" s="424"/>
      <c r="DQ50" s="424"/>
      <c r="DR50" s="424"/>
      <c r="DS50" s="424"/>
      <c r="DT50" s="424"/>
      <c r="DU50" s="424"/>
      <c r="DV50" s="424"/>
      <c r="DW50" s="424"/>
      <c r="DX50" s="424"/>
      <c r="DY50" s="424"/>
      <c r="DZ50" s="424"/>
      <c r="EA50" s="424"/>
      <c r="EB50" s="424"/>
      <c r="EC50" s="424"/>
      <c r="ED50" s="424"/>
      <c r="EE50" s="424"/>
      <c r="EF50" s="424"/>
      <c r="EG50" s="424"/>
      <c r="EH50" s="424"/>
      <c r="EI50" s="424"/>
      <c r="EJ50" s="424"/>
      <c r="EK50" s="424"/>
      <c r="EL50" s="424"/>
      <c r="EM50" s="424"/>
      <c r="EN50" s="424"/>
      <c r="EO50" s="424"/>
      <c r="EP50" s="424"/>
      <c r="EQ50" s="424"/>
      <c r="ER50" s="424"/>
      <c r="ES50" s="424"/>
      <c r="ET50" s="424"/>
      <c r="EU50" s="424"/>
      <c r="EV50" s="424"/>
      <c r="EW50" s="424"/>
      <c r="EX50" s="424"/>
      <c r="EY50" s="424"/>
      <c r="EZ50" s="424"/>
      <c r="FA50" s="424"/>
      <c r="FB50" s="424"/>
      <c r="FC50" s="424"/>
      <c r="FD50" s="424"/>
      <c r="FE50" s="424"/>
      <c r="FF50" s="424"/>
      <c r="FG50" s="424"/>
      <c r="FH50" s="424"/>
      <c r="FI50" s="424"/>
      <c r="FJ50" s="424"/>
      <c r="FK50" s="424"/>
      <c r="FL50" s="424"/>
      <c r="FM50" s="424"/>
      <c r="FN50" s="424"/>
      <c r="FO50" s="424"/>
      <c r="FP50" s="424"/>
      <c r="FQ50" s="424"/>
      <c r="FR50" s="424"/>
      <c r="FS50" s="424"/>
      <c r="FT50" s="424"/>
      <c r="FU50" s="424"/>
      <c r="FV50" s="424"/>
      <c r="FW50" s="424"/>
      <c r="FX50" s="424"/>
      <c r="FY50" s="424"/>
      <c r="FZ50" s="424"/>
      <c r="GA50" s="424"/>
      <c r="GB50" s="424"/>
      <c r="GC50" s="424"/>
      <c r="GD50" s="424"/>
      <c r="GE50" s="424"/>
      <c r="GF50" s="424"/>
      <c r="GG50" s="424"/>
      <c r="GH50" s="424"/>
      <c r="GI50" s="424"/>
      <c r="GJ50" s="424"/>
      <c r="GK50" s="424"/>
      <c r="GL50" s="426"/>
      <c r="GM50" s="426"/>
      <c r="GN50" s="426"/>
      <c r="GO50" s="426"/>
      <c r="GP50" s="426"/>
    </row>
    <row r="51" s="360" customFormat="1" ht="18.75" spans="1:198">
      <c r="A51" s="334" t="s">
        <v>71</v>
      </c>
      <c r="B51" s="334" t="s">
        <v>72</v>
      </c>
      <c r="C51" s="334">
        <v>7</v>
      </c>
      <c r="D51" s="386">
        <v>6.5501</v>
      </c>
      <c r="E51" s="387">
        <f>SUM(E52:E59)</f>
        <v>10201.06</v>
      </c>
      <c r="F51" s="388">
        <v>3930.06</v>
      </c>
      <c r="G51" s="387">
        <f t="shared" si="16"/>
        <v>6271</v>
      </c>
      <c r="H51" s="389">
        <f>SUM(H53:H59)</f>
        <v>783.83475998325</v>
      </c>
      <c r="I51" s="409">
        <f t="shared" si="17"/>
        <v>2317</v>
      </c>
      <c r="J51" s="409">
        <f t="shared" ref="J51:L51" si="18">SUM(J52:J59)</f>
        <v>1858</v>
      </c>
      <c r="K51" s="410">
        <f>SUM(K53:K59)</f>
        <v>459</v>
      </c>
      <c r="L51" s="409">
        <f t="shared" si="18"/>
        <v>1500</v>
      </c>
      <c r="M51" s="411">
        <f>SUM(M53:M59)</f>
        <v>1000</v>
      </c>
      <c r="N51" s="409">
        <f>SUM(N53:N59)</f>
        <v>500</v>
      </c>
      <c r="O51" s="412">
        <f>SUM(O52:O59)</f>
        <v>0</v>
      </c>
      <c r="P51" s="413">
        <f>SUM(P52:P59)</f>
        <v>1670.16524001675</v>
      </c>
      <c r="Q51" s="358"/>
      <c r="R51" s="358"/>
      <c r="S51" s="358"/>
      <c r="T51" s="358"/>
      <c r="U51" s="358"/>
      <c r="V51" s="358"/>
      <c r="W51" s="358"/>
      <c r="X51" s="358"/>
      <c r="Y51" s="358"/>
      <c r="Z51" s="358"/>
      <c r="AA51" s="358"/>
      <c r="AB51" s="358"/>
      <c r="AC51" s="358"/>
      <c r="AD51" s="358"/>
      <c r="AE51" s="358"/>
      <c r="AF51" s="358"/>
      <c r="AG51" s="358"/>
      <c r="AH51" s="358"/>
      <c r="AI51" s="358"/>
      <c r="AJ51" s="358"/>
      <c r="AK51" s="358"/>
      <c r="AL51" s="358"/>
      <c r="AM51" s="358"/>
      <c r="AN51" s="358"/>
      <c r="AO51" s="358"/>
      <c r="AP51" s="358"/>
      <c r="AQ51" s="358"/>
      <c r="AR51" s="358"/>
      <c r="AS51" s="358"/>
      <c r="AT51" s="358"/>
      <c r="AU51" s="358"/>
      <c r="AV51" s="358"/>
      <c r="AW51" s="358"/>
      <c r="AX51" s="358"/>
      <c r="AY51" s="358"/>
      <c r="AZ51" s="358"/>
      <c r="BA51" s="358"/>
      <c r="BB51" s="358"/>
      <c r="BC51" s="358"/>
      <c r="BD51" s="358"/>
      <c r="BE51" s="358"/>
      <c r="BF51" s="358"/>
      <c r="BG51" s="358"/>
      <c r="BH51" s="358"/>
      <c r="BI51" s="358"/>
      <c r="BJ51" s="358"/>
      <c r="BK51" s="358"/>
      <c r="BL51" s="358"/>
      <c r="BM51" s="358"/>
      <c r="BN51" s="358"/>
      <c r="BO51" s="358"/>
      <c r="BP51" s="358"/>
      <c r="BQ51" s="358"/>
      <c r="BR51" s="358"/>
      <c r="BS51" s="358"/>
      <c r="BT51" s="358"/>
      <c r="BU51" s="358"/>
      <c r="BV51" s="358"/>
      <c r="BW51" s="358"/>
      <c r="BX51" s="358"/>
      <c r="BY51" s="358"/>
      <c r="BZ51" s="358"/>
      <c r="CA51" s="358"/>
      <c r="CB51" s="358"/>
      <c r="CC51" s="358"/>
      <c r="CD51" s="358"/>
      <c r="CE51" s="358"/>
      <c r="CF51" s="358"/>
      <c r="CG51" s="358"/>
      <c r="CH51" s="358"/>
      <c r="CI51" s="358"/>
      <c r="CJ51" s="358"/>
      <c r="CK51" s="358"/>
      <c r="CL51" s="358"/>
      <c r="CM51" s="358"/>
      <c r="CN51" s="358"/>
      <c r="CO51" s="358"/>
      <c r="CP51" s="358"/>
      <c r="CQ51" s="358"/>
      <c r="CR51" s="358"/>
      <c r="CS51" s="358"/>
      <c r="CT51" s="358"/>
      <c r="CU51" s="358"/>
      <c r="CV51" s="358"/>
      <c r="CW51" s="358"/>
      <c r="CX51" s="358"/>
      <c r="CY51" s="358"/>
      <c r="CZ51" s="358"/>
      <c r="DA51" s="358"/>
      <c r="DB51" s="358"/>
      <c r="DC51" s="358"/>
      <c r="DD51" s="358"/>
      <c r="DE51" s="358"/>
      <c r="DF51" s="358"/>
      <c r="DG51" s="358"/>
      <c r="DH51" s="358"/>
      <c r="DI51" s="358"/>
      <c r="DJ51" s="358"/>
      <c r="DK51" s="358"/>
      <c r="DL51" s="358"/>
      <c r="DM51" s="358"/>
      <c r="DN51" s="358"/>
      <c r="DO51" s="358"/>
      <c r="DP51" s="358"/>
      <c r="DQ51" s="358"/>
      <c r="DR51" s="358"/>
      <c r="DS51" s="358"/>
      <c r="DT51" s="358"/>
      <c r="DU51" s="358"/>
      <c r="DV51" s="358"/>
      <c r="DW51" s="358"/>
      <c r="DX51" s="358"/>
      <c r="DY51" s="358"/>
      <c r="DZ51" s="358"/>
      <c r="EA51" s="358"/>
      <c r="EB51" s="358"/>
      <c r="EC51" s="358"/>
      <c r="ED51" s="358"/>
      <c r="EE51" s="358"/>
      <c r="EF51" s="358"/>
      <c r="EG51" s="358"/>
      <c r="EH51" s="358"/>
      <c r="EI51" s="358"/>
      <c r="EJ51" s="358"/>
      <c r="EK51" s="358"/>
      <c r="EL51" s="358"/>
      <c r="EM51" s="358"/>
      <c r="EN51" s="358"/>
      <c r="EO51" s="358"/>
      <c r="EP51" s="358"/>
      <c r="EQ51" s="358"/>
      <c r="ER51" s="358"/>
      <c r="ES51" s="358"/>
      <c r="ET51" s="358"/>
      <c r="EU51" s="358"/>
      <c r="EV51" s="358"/>
      <c r="EW51" s="358"/>
      <c r="EX51" s="358"/>
      <c r="EY51" s="358"/>
      <c r="EZ51" s="358"/>
      <c r="FA51" s="358"/>
      <c r="FB51" s="358"/>
      <c r="FC51" s="358"/>
      <c r="FD51" s="358"/>
      <c r="FE51" s="358"/>
      <c r="FF51" s="358"/>
      <c r="FG51" s="358"/>
      <c r="FH51" s="358"/>
      <c r="FI51" s="358"/>
      <c r="FJ51" s="358"/>
      <c r="FK51" s="358"/>
      <c r="FL51" s="358"/>
      <c r="FM51" s="358"/>
      <c r="FN51" s="358"/>
      <c r="FO51" s="358"/>
      <c r="FP51" s="358"/>
      <c r="FQ51" s="358"/>
      <c r="FR51" s="358"/>
      <c r="FS51" s="358"/>
      <c r="FT51" s="358"/>
      <c r="FU51" s="358"/>
      <c r="FV51" s="358"/>
      <c r="FW51" s="358"/>
      <c r="FX51" s="358"/>
      <c r="FY51" s="358"/>
      <c r="FZ51" s="358"/>
      <c r="GA51" s="358"/>
      <c r="GB51" s="358"/>
      <c r="GC51" s="358"/>
      <c r="GD51" s="358"/>
      <c r="GE51" s="358"/>
      <c r="GF51" s="358"/>
      <c r="GG51" s="358"/>
      <c r="GH51" s="358"/>
      <c r="GI51" s="358"/>
      <c r="GJ51" s="358"/>
      <c r="GK51" s="358"/>
      <c r="GL51" s="425"/>
      <c r="GM51" s="425"/>
      <c r="GN51" s="425"/>
      <c r="GO51" s="425"/>
      <c r="GP51" s="425"/>
    </row>
    <row r="52" s="359" customFormat="1" ht="18.75" spans="1:198">
      <c r="A52" s="338">
        <v>1</v>
      </c>
      <c r="B52" s="338"/>
      <c r="C52" s="338" t="s">
        <v>31</v>
      </c>
      <c r="D52" s="390"/>
      <c r="E52" s="391">
        <f>F52+G52</f>
        <v>0</v>
      </c>
      <c r="F52" s="339">
        <v>0</v>
      </c>
      <c r="G52" s="387">
        <f t="shared" si="16"/>
        <v>0</v>
      </c>
      <c r="H52" s="394">
        <v>0</v>
      </c>
      <c r="I52" s="414">
        <f t="shared" si="17"/>
        <v>0</v>
      </c>
      <c r="J52" s="414">
        <v>0</v>
      </c>
      <c r="K52" s="415"/>
      <c r="L52" s="416">
        <f>M52+N52+O52</f>
        <v>0</v>
      </c>
      <c r="M52" s="417"/>
      <c r="N52" s="418"/>
      <c r="O52" s="419"/>
      <c r="P52" s="420">
        <v>0</v>
      </c>
      <c r="Q52" s="424"/>
      <c r="R52" s="424"/>
      <c r="S52" s="424"/>
      <c r="T52" s="424"/>
      <c r="U52" s="424"/>
      <c r="V52" s="424"/>
      <c r="W52" s="424"/>
      <c r="X52" s="424"/>
      <c r="Y52" s="424"/>
      <c r="Z52" s="424"/>
      <c r="AA52" s="424"/>
      <c r="AB52" s="424"/>
      <c r="AC52" s="424"/>
      <c r="AD52" s="424"/>
      <c r="AE52" s="424"/>
      <c r="AF52" s="424"/>
      <c r="AG52" s="424"/>
      <c r="AH52" s="424"/>
      <c r="AI52" s="424"/>
      <c r="AJ52" s="424"/>
      <c r="AK52" s="424"/>
      <c r="AL52" s="424"/>
      <c r="AM52" s="424"/>
      <c r="AN52" s="424"/>
      <c r="AO52" s="424"/>
      <c r="AP52" s="424"/>
      <c r="AQ52" s="424"/>
      <c r="AR52" s="424"/>
      <c r="AS52" s="424"/>
      <c r="AT52" s="424"/>
      <c r="AU52" s="424"/>
      <c r="AV52" s="424"/>
      <c r="AW52" s="424"/>
      <c r="AX52" s="424"/>
      <c r="AY52" s="424"/>
      <c r="AZ52" s="424"/>
      <c r="BA52" s="424"/>
      <c r="BB52" s="424"/>
      <c r="BC52" s="424"/>
      <c r="BD52" s="424"/>
      <c r="BE52" s="424"/>
      <c r="BF52" s="424"/>
      <c r="BG52" s="424"/>
      <c r="BH52" s="424"/>
      <c r="BI52" s="424"/>
      <c r="BJ52" s="424"/>
      <c r="BK52" s="424"/>
      <c r="BL52" s="424"/>
      <c r="BM52" s="424"/>
      <c r="BN52" s="424"/>
      <c r="BO52" s="424"/>
      <c r="BP52" s="424"/>
      <c r="BQ52" s="424"/>
      <c r="BR52" s="424"/>
      <c r="BS52" s="424"/>
      <c r="BT52" s="424"/>
      <c r="BU52" s="424"/>
      <c r="BV52" s="424"/>
      <c r="BW52" s="424"/>
      <c r="BX52" s="424"/>
      <c r="BY52" s="424"/>
      <c r="BZ52" s="424"/>
      <c r="CA52" s="424"/>
      <c r="CB52" s="424"/>
      <c r="CC52" s="424"/>
      <c r="CD52" s="424"/>
      <c r="CE52" s="424"/>
      <c r="CF52" s="424"/>
      <c r="CG52" s="424"/>
      <c r="CH52" s="424"/>
      <c r="CI52" s="424"/>
      <c r="CJ52" s="424"/>
      <c r="CK52" s="424"/>
      <c r="CL52" s="424"/>
      <c r="CM52" s="424"/>
      <c r="CN52" s="424"/>
      <c r="CO52" s="424"/>
      <c r="CP52" s="424"/>
      <c r="CQ52" s="424"/>
      <c r="CR52" s="424"/>
      <c r="CS52" s="424"/>
      <c r="CT52" s="424"/>
      <c r="CU52" s="424"/>
      <c r="CV52" s="424"/>
      <c r="CW52" s="424"/>
      <c r="CX52" s="424"/>
      <c r="CY52" s="424"/>
      <c r="CZ52" s="424"/>
      <c r="DA52" s="424"/>
      <c r="DB52" s="424"/>
      <c r="DC52" s="424"/>
      <c r="DD52" s="424"/>
      <c r="DE52" s="424"/>
      <c r="DF52" s="424"/>
      <c r="DG52" s="424"/>
      <c r="DH52" s="424"/>
      <c r="DI52" s="424"/>
      <c r="DJ52" s="424"/>
      <c r="DK52" s="424"/>
      <c r="DL52" s="424"/>
      <c r="DM52" s="424"/>
      <c r="DN52" s="424"/>
      <c r="DO52" s="424"/>
      <c r="DP52" s="424"/>
      <c r="DQ52" s="424"/>
      <c r="DR52" s="424"/>
      <c r="DS52" s="424"/>
      <c r="DT52" s="424"/>
      <c r="DU52" s="424"/>
      <c r="DV52" s="424"/>
      <c r="DW52" s="424"/>
      <c r="DX52" s="424"/>
      <c r="DY52" s="424"/>
      <c r="DZ52" s="424"/>
      <c r="EA52" s="424"/>
      <c r="EB52" s="424"/>
      <c r="EC52" s="424"/>
      <c r="ED52" s="424"/>
      <c r="EE52" s="424"/>
      <c r="EF52" s="424"/>
      <c r="EG52" s="424"/>
      <c r="EH52" s="424"/>
      <c r="EI52" s="424"/>
      <c r="EJ52" s="424"/>
      <c r="EK52" s="424"/>
      <c r="EL52" s="424"/>
      <c r="EM52" s="424"/>
      <c r="EN52" s="424"/>
      <c r="EO52" s="424"/>
      <c r="EP52" s="424"/>
      <c r="EQ52" s="424"/>
      <c r="ER52" s="424"/>
      <c r="ES52" s="424"/>
      <c r="ET52" s="424"/>
      <c r="EU52" s="424"/>
      <c r="EV52" s="424"/>
      <c r="EW52" s="424"/>
      <c r="EX52" s="424"/>
      <c r="EY52" s="424"/>
      <c r="EZ52" s="424"/>
      <c r="FA52" s="424"/>
      <c r="FB52" s="424"/>
      <c r="FC52" s="424"/>
      <c r="FD52" s="424"/>
      <c r="FE52" s="424"/>
      <c r="FF52" s="424"/>
      <c r="FG52" s="424"/>
      <c r="FH52" s="424"/>
      <c r="FI52" s="424"/>
      <c r="FJ52" s="424"/>
      <c r="FK52" s="424"/>
      <c r="FL52" s="424"/>
      <c r="FM52" s="424"/>
      <c r="FN52" s="424"/>
      <c r="FO52" s="424"/>
      <c r="FP52" s="424"/>
      <c r="FQ52" s="424"/>
      <c r="FR52" s="424"/>
      <c r="FS52" s="424"/>
      <c r="FT52" s="424"/>
      <c r="FU52" s="424"/>
      <c r="FV52" s="424"/>
      <c r="FW52" s="424"/>
      <c r="FX52" s="424"/>
      <c r="FY52" s="424"/>
      <c r="FZ52" s="424"/>
      <c r="GA52" s="424"/>
      <c r="GB52" s="424"/>
      <c r="GC52" s="424"/>
      <c r="GD52" s="424"/>
      <c r="GE52" s="424"/>
      <c r="GF52" s="424"/>
      <c r="GG52" s="424"/>
      <c r="GH52" s="424"/>
      <c r="GI52" s="424"/>
      <c r="GJ52" s="424"/>
      <c r="GK52" s="424"/>
      <c r="GL52" s="426"/>
      <c r="GM52" s="426"/>
      <c r="GN52" s="426"/>
      <c r="GO52" s="426"/>
      <c r="GP52" s="426"/>
    </row>
    <row r="53" s="359" customFormat="1" ht="18.75" spans="1:198">
      <c r="A53" s="338">
        <v>2</v>
      </c>
      <c r="B53" s="338"/>
      <c r="C53" s="339" t="s">
        <v>73</v>
      </c>
      <c r="D53" s="393">
        <v>0.9774</v>
      </c>
      <c r="E53" s="391">
        <f t="shared" ref="E53:E59" si="19">F53+G53</f>
        <v>2045.44</v>
      </c>
      <c r="F53" s="339">
        <v>586.44</v>
      </c>
      <c r="G53" s="387">
        <f t="shared" si="16"/>
        <v>1459</v>
      </c>
      <c r="H53" s="394">
        <f t="shared" ref="H53:H59" si="20">119.667602018786*D53</f>
        <v>116.963114213161</v>
      </c>
      <c r="I53" s="414">
        <f t="shared" si="17"/>
        <v>0</v>
      </c>
      <c r="J53" s="414">
        <v>0</v>
      </c>
      <c r="K53" s="415"/>
      <c r="L53" s="416">
        <f t="shared" ref="L53:L59" si="21">M53+N53+O53</f>
        <v>1000</v>
      </c>
      <c r="M53" s="422">
        <v>1000</v>
      </c>
      <c r="N53" s="423"/>
      <c r="O53" s="419"/>
      <c r="P53" s="420">
        <v>342.036885786839</v>
      </c>
      <c r="Q53" s="424"/>
      <c r="R53" s="424"/>
      <c r="S53" s="424"/>
      <c r="T53" s="424"/>
      <c r="U53" s="424"/>
      <c r="V53" s="424"/>
      <c r="W53" s="424"/>
      <c r="X53" s="424"/>
      <c r="Y53" s="424"/>
      <c r="Z53" s="424"/>
      <c r="AA53" s="424"/>
      <c r="AB53" s="424"/>
      <c r="AC53" s="424"/>
      <c r="AD53" s="424"/>
      <c r="AE53" s="424"/>
      <c r="AF53" s="424"/>
      <c r="AG53" s="424"/>
      <c r="AH53" s="424"/>
      <c r="AI53" s="424"/>
      <c r="AJ53" s="424"/>
      <c r="AK53" s="424"/>
      <c r="AL53" s="424"/>
      <c r="AM53" s="424"/>
      <c r="AN53" s="424"/>
      <c r="AO53" s="424"/>
      <c r="AP53" s="424"/>
      <c r="AQ53" s="424"/>
      <c r="AR53" s="424"/>
      <c r="AS53" s="424"/>
      <c r="AT53" s="424"/>
      <c r="AU53" s="424"/>
      <c r="AV53" s="424"/>
      <c r="AW53" s="424"/>
      <c r="AX53" s="424"/>
      <c r="AY53" s="424"/>
      <c r="AZ53" s="424"/>
      <c r="BA53" s="424"/>
      <c r="BB53" s="424"/>
      <c r="BC53" s="424"/>
      <c r="BD53" s="424"/>
      <c r="BE53" s="424"/>
      <c r="BF53" s="424"/>
      <c r="BG53" s="424"/>
      <c r="BH53" s="424"/>
      <c r="BI53" s="424"/>
      <c r="BJ53" s="424"/>
      <c r="BK53" s="424"/>
      <c r="BL53" s="424"/>
      <c r="BM53" s="424"/>
      <c r="BN53" s="424"/>
      <c r="BO53" s="424"/>
      <c r="BP53" s="424"/>
      <c r="BQ53" s="424"/>
      <c r="BR53" s="424"/>
      <c r="BS53" s="424"/>
      <c r="BT53" s="424"/>
      <c r="BU53" s="424"/>
      <c r="BV53" s="424"/>
      <c r="BW53" s="424"/>
      <c r="BX53" s="424"/>
      <c r="BY53" s="424"/>
      <c r="BZ53" s="424"/>
      <c r="CA53" s="424"/>
      <c r="CB53" s="424"/>
      <c r="CC53" s="424"/>
      <c r="CD53" s="424"/>
      <c r="CE53" s="424"/>
      <c r="CF53" s="424"/>
      <c r="CG53" s="424"/>
      <c r="CH53" s="424"/>
      <c r="CI53" s="424"/>
      <c r="CJ53" s="424"/>
      <c r="CK53" s="424"/>
      <c r="CL53" s="424"/>
      <c r="CM53" s="424"/>
      <c r="CN53" s="424"/>
      <c r="CO53" s="424"/>
      <c r="CP53" s="424"/>
      <c r="CQ53" s="424"/>
      <c r="CR53" s="424"/>
      <c r="CS53" s="424"/>
      <c r="CT53" s="424"/>
      <c r="CU53" s="424"/>
      <c r="CV53" s="424"/>
      <c r="CW53" s="424"/>
      <c r="CX53" s="424"/>
      <c r="CY53" s="424"/>
      <c r="CZ53" s="424"/>
      <c r="DA53" s="424"/>
      <c r="DB53" s="424"/>
      <c r="DC53" s="424"/>
      <c r="DD53" s="424"/>
      <c r="DE53" s="424"/>
      <c r="DF53" s="424"/>
      <c r="DG53" s="424"/>
      <c r="DH53" s="424"/>
      <c r="DI53" s="424"/>
      <c r="DJ53" s="424"/>
      <c r="DK53" s="424"/>
      <c r="DL53" s="424"/>
      <c r="DM53" s="424"/>
      <c r="DN53" s="424"/>
      <c r="DO53" s="424"/>
      <c r="DP53" s="424"/>
      <c r="DQ53" s="424"/>
      <c r="DR53" s="424"/>
      <c r="DS53" s="424"/>
      <c r="DT53" s="424"/>
      <c r="DU53" s="424"/>
      <c r="DV53" s="424"/>
      <c r="DW53" s="424"/>
      <c r="DX53" s="424"/>
      <c r="DY53" s="424"/>
      <c r="DZ53" s="424"/>
      <c r="EA53" s="424"/>
      <c r="EB53" s="424"/>
      <c r="EC53" s="424"/>
      <c r="ED53" s="424"/>
      <c r="EE53" s="424"/>
      <c r="EF53" s="424"/>
      <c r="EG53" s="424"/>
      <c r="EH53" s="424"/>
      <c r="EI53" s="424"/>
      <c r="EJ53" s="424"/>
      <c r="EK53" s="424"/>
      <c r="EL53" s="424"/>
      <c r="EM53" s="424"/>
      <c r="EN53" s="424"/>
      <c r="EO53" s="424"/>
      <c r="EP53" s="424"/>
      <c r="EQ53" s="424"/>
      <c r="ER53" s="424"/>
      <c r="ES53" s="424"/>
      <c r="ET53" s="424"/>
      <c r="EU53" s="424"/>
      <c r="EV53" s="424"/>
      <c r="EW53" s="424"/>
      <c r="EX53" s="424"/>
      <c r="EY53" s="424"/>
      <c r="EZ53" s="424"/>
      <c r="FA53" s="424"/>
      <c r="FB53" s="424"/>
      <c r="FC53" s="424"/>
      <c r="FD53" s="424"/>
      <c r="FE53" s="424"/>
      <c r="FF53" s="424"/>
      <c r="FG53" s="424"/>
      <c r="FH53" s="424"/>
      <c r="FI53" s="424"/>
      <c r="FJ53" s="424"/>
      <c r="FK53" s="424"/>
      <c r="FL53" s="424"/>
      <c r="FM53" s="424"/>
      <c r="FN53" s="424"/>
      <c r="FO53" s="424"/>
      <c r="FP53" s="424"/>
      <c r="FQ53" s="424"/>
      <c r="FR53" s="424"/>
      <c r="FS53" s="424"/>
      <c r="FT53" s="424"/>
      <c r="FU53" s="424"/>
      <c r="FV53" s="424"/>
      <c r="FW53" s="424"/>
      <c r="FX53" s="424"/>
      <c r="FY53" s="424"/>
      <c r="FZ53" s="424"/>
      <c r="GA53" s="424"/>
      <c r="GB53" s="424"/>
      <c r="GC53" s="424"/>
      <c r="GD53" s="424"/>
      <c r="GE53" s="424"/>
      <c r="GF53" s="424"/>
      <c r="GG53" s="424"/>
      <c r="GH53" s="424"/>
      <c r="GI53" s="424"/>
      <c r="GJ53" s="424"/>
      <c r="GK53" s="424"/>
      <c r="GL53" s="426"/>
      <c r="GM53" s="426"/>
      <c r="GN53" s="426"/>
      <c r="GO53" s="426"/>
      <c r="GP53" s="426"/>
    </row>
    <row r="54" s="359" customFormat="1" ht="18.75" spans="1:198">
      <c r="A54" s="338">
        <v>3</v>
      </c>
      <c r="B54" s="338"/>
      <c r="C54" s="339" t="s">
        <v>74</v>
      </c>
      <c r="D54" s="393">
        <v>0.1672</v>
      </c>
      <c r="E54" s="391">
        <f t="shared" si="19"/>
        <v>435.32</v>
      </c>
      <c r="F54" s="339">
        <v>100.32</v>
      </c>
      <c r="G54" s="387">
        <f t="shared" si="16"/>
        <v>335</v>
      </c>
      <c r="H54" s="394">
        <f t="shared" si="20"/>
        <v>20.008423057541</v>
      </c>
      <c r="I54" s="414">
        <f t="shared" si="17"/>
        <v>0</v>
      </c>
      <c r="J54" s="414">
        <v>0</v>
      </c>
      <c r="K54" s="415"/>
      <c r="L54" s="416">
        <f t="shared" si="21"/>
        <v>0</v>
      </c>
      <c r="M54" s="422"/>
      <c r="N54" s="423"/>
      <c r="O54" s="419"/>
      <c r="P54" s="420">
        <v>314.991576942459</v>
      </c>
      <c r="Q54" s="424"/>
      <c r="R54" s="424"/>
      <c r="S54" s="424"/>
      <c r="T54" s="424"/>
      <c r="U54" s="424"/>
      <c r="V54" s="424"/>
      <c r="W54" s="424"/>
      <c r="X54" s="424"/>
      <c r="Y54" s="424"/>
      <c r="Z54" s="424"/>
      <c r="AA54" s="424"/>
      <c r="AB54" s="424"/>
      <c r="AC54" s="424"/>
      <c r="AD54" s="424"/>
      <c r="AE54" s="424"/>
      <c r="AF54" s="424"/>
      <c r="AG54" s="424"/>
      <c r="AH54" s="424"/>
      <c r="AI54" s="424"/>
      <c r="AJ54" s="424"/>
      <c r="AK54" s="424"/>
      <c r="AL54" s="424"/>
      <c r="AM54" s="424"/>
      <c r="AN54" s="424"/>
      <c r="AO54" s="424"/>
      <c r="AP54" s="424"/>
      <c r="AQ54" s="424"/>
      <c r="AR54" s="424"/>
      <c r="AS54" s="424"/>
      <c r="AT54" s="424"/>
      <c r="AU54" s="424"/>
      <c r="AV54" s="424"/>
      <c r="AW54" s="424"/>
      <c r="AX54" s="424"/>
      <c r="AY54" s="424"/>
      <c r="AZ54" s="424"/>
      <c r="BA54" s="424"/>
      <c r="BB54" s="424"/>
      <c r="BC54" s="424"/>
      <c r="BD54" s="424"/>
      <c r="BE54" s="424"/>
      <c r="BF54" s="424"/>
      <c r="BG54" s="424"/>
      <c r="BH54" s="424"/>
      <c r="BI54" s="424"/>
      <c r="BJ54" s="424"/>
      <c r="BK54" s="424"/>
      <c r="BL54" s="424"/>
      <c r="BM54" s="424"/>
      <c r="BN54" s="424"/>
      <c r="BO54" s="424"/>
      <c r="BP54" s="424"/>
      <c r="BQ54" s="424"/>
      <c r="BR54" s="424"/>
      <c r="BS54" s="424"/>
      <c r="BT54" s="424"/>
      <c r="BU54" s="424"/>
      <c r="BV54" s="424"/>
      <c r="BW54" s="424"/>
      <c r="BX54" s="424"/>
      <c r="BY54" s="424"/>
      <c r="BZ54" s="424"/>
      <c r="CA54" s="424"/>
      <c r="CB54" s="424"/>
      <c r="CC54" s="424"/>
      <c r="CD54" s="424"/>
      <c r="CE54" s="424"/>
      <c r="CF54" s="424"/>
      <c r="CG54" s="424"/>
      <c r="CH54" s="424"/>
      <c r="CI54" s="424"/>
      <c r="CJ54" s="424"/>
      <c r="CK54" s="424"/>
      <c r="CL54" s="424"/>
      <c r="CM54" s="424"/>
      <c r="CN54" s="424"/>
      <c r="CO54" s="424"/>
      <c r="CP54" s="424"/>
      <c r="CQ54" s="424"/>
      <c r="CR54" s="424"/>
      <c r="CS54" s="424"/>
      <c r="CT54" s="424"/>
      <c r="CU54" s="424"/>
      <c r="CV54" s="424"/>
      <c r="CW54" s="424"/>
      <c r="CX54" s="424"/>
      <c r="CY54" s="424"/>
      <c r="CZ54" s="424"/>
      <c r="DA54" s="424"/>
      <c r="DB54" s="424"/>
      <c r="DC54" s="424"/>
      <c r="DD54" s="424"/>
      <c r="DE54" s="424"/>
      <c r="DF54" s="424"/>
      <c r="DG54" s="424"/>
      <c r="DH54" s="424"/>
      <c r="DI54" s="424"/>
      <c r="DJ54" s="424"/>
      <c r="DK54" s="424"/>
      <c r="DL54" s="424"/>
      <c r="DM54" s="424"/>
      <c r="DN54" s="424"/>
      <c r="DO54" s="424"/>
      <c r="DP54" s="424"/>
      <c r="DQ54" s="424"/>
      <c r="DR54" s="424"/>
      <c r="DS54" s="424"/>
      <c r="DT54" s="424"/>
      <c r="DU54" s="424"/>
      <c r="DV54" s="424"/>
      <c r="DW54" s="424"/>
      <c r="DX54" s="424"/>
      <c r="DY54" s="424"/>
      <c r="DZ54" s="424"/>
      <c r="EA54" s="424"/>
      <c r="EB54" s="424"/>
      <c r="EC54" s="424"/>
      <c r="ED54" s="424"/>
      <c r="EE54" s="424"/>
      <c r="EF54" s="424"/>
      <c r="EG54" s="424"/>
      <c r="EH54" s="424"/>
      <c r="EI54" s="424"/>
      <c r="EJ54" s="424"/>
      <c r="EK54" s="424"/>
      <c r="EL54" s="424"/>
      <c r="EM54" s="424"/>
      <c r="EN54" s="424"/>
      <c r="EO54" s="424"/>
      <c r="EP54" s="424"/>
      <c r="EQ54" s="424"/>
      <c r="ER54" s="424"/>
      <c r="ES54" s="424"/>
      <c r="ET54" s="424"/>
      <c r="EU54" s="424"/>
      <c r="EV54" s="424"/>
      <c r="EW54" s="424"/>
      <c r="EX54" s="424"/>
      <c r="EY54" s="424"/>
      <c r="EZ54" s="424"/>
      <c r="FA54" s="424"/>
      <c r="FB54" s="424"/>
      <c r="FC54" s="424"/>
      <c r="FD54" s="424"/>
      <c r="FE54" s="424"/>
      <c r="FF54" s="424"/>
      <c r="FG54" s="424"/>
      <c r="FH54" s="424"/>
      <c r="FI54" s="424"/>
      <c r="FJ54" s="424"/>
      <c r="FK54" s="424"/>
      <c r="FL54" s="424"/>
      <c r="FM54" s="424"/>
      <c r="FN54" s="424"/>
      <c r="FO54" s="424"/>
      <c r="FP54" s="424"/>
      <c r="FQ54" s="424"/>
      <c r="FR54" s="424"/>
      <c r="FS54" s="424"/>
      <c r="FT54" s="424"/>
      <c r="FU54" s="424"/>
      <c r="FV54" s="424"/>
      <c r="FW54" s="424"/>
      <c r="FX54" s="424"/>
      <c r="FY54" s="424"/>
      <c r="FZ54" s="424"/>
      <c r="GA54" s="424"/>
      <c r="GB54" s="424"/>
      <c r="GC54" s="424"/>
      <c r="GD54" s="424"/>
      <c r="GE54" s="424"/>
      <c r="GF54" s="424"/>
      <c r="GG54" s="424"/>
      <c r="GH54" s="424"/>
      <c r="GI54" s="424"/>
      <c r="GJ54" s="424"/>
      <c r="GK54" s="424"/>
      <c r="GL54" s="426"/>
      <c r="GM54" s="426"/>
      <c r="GN54" s="426"/>
      <c r="GO54" s="426"/>
      <c r="GP54" s="426"/>
    </row>
    <row r="55" s="359" customFormat="1" ht="18.75" spans="1:198">
      <c r="A55" s="338">
        <v>4</v>
      </c>
      <c r="B55" s="338"/>
      <c r="C55" s="339" t="s">
        <v>75</v>
      </c>
      <c r="D55" s="393">
        <v>1.1123</v>
      </c>
      <c r="E55" s="391">
        <f t="shared" si="19"/>
        <v>1614.38</v>
      </c>
      <c r="F55" s="339">
        <v>667.38</v>
      </c>
      <c r="G55" s="387">
        <f t="shared" si="16"/>
        <v>947</v>
      </c>
      <c r="H55" s="394">
        <f t="shared" si="20"/>
        <v>133.106273725496</v>
      </c>
      <c r="I55" s="414">
        <f t="shared" si="17"/>
        <v>0</v>
      </c>
      <c r="J55" s="414">
        <v>0</v>
      </c>
      <c r="K55" s="415"/>
      <c r="L55" s="416">
        <f t="shared" si="21"/>
        <v>500</v>
      </c>
      <c r="M55" s="422"/>
      <c r="N55" s="423">
        <v>500</v>
      </c>
      <c r="O55" s="419"/>
      <c r="P55" s="420">
        <v>313.893726274504</v>
      </c>
      <c r="Q55" s="424"/>
      <c r="R55" s="424"/>
      <c r="S55" s="424"/>
      <c r="T55" s="424"/>
      <c r="U55" s="424"/>
      <c r="V55" s="424"/>
      <c r="W55" s="424"/>
      <c r="X55" s="424"/>
      <c r="Y55" s="424"/>
      <c r="Z55" s="424"/>
      <c r="AA55" s="424"/>
      <c r="AB55" s="424"/>
      <c r="AC55" s="424"/>
      <c r="AD55" s="424"/>
      <c r="AE55" s="424"/>
      <c r="AF55" s="424"/>
      <c r="AG55" s="424"/>
      <c r="AH55" s="424"/>
      <c r="AI55" s="424"/>
      <c r="AJ55" s="424"/>
      <c r="AK55" s="424"/>
      <c r="AL55" s="424"/>
      <c r="AM55" s="424"/>
      <c r="AN55" s="424"/>
      <c r="AO55" s="424"/>
      <c r="AP55" s="424"/>
      <c r="AQ55" s="424"/>
      <c r="AR55" s="424"/>
      <c r="AS55" s="424"/>
      <c r="AT55" s="424"/>
      <c r="AU55" s="424"/>
      <c r="AV55" s="424"/>
      <c r="AW55" s="424"/>
      <c r="AX55" s="424"/>
      <c r="AY55" s="424"/>
      <c r="AZ55" s="424"/>
      <c r="BA55" s="424"/>
      <c r="BB55" s="424"/>
      <c r="BC55" s="424"/>
      <c r="BD55" s="424"/>
      <c r="BE55" s="424"/>
      <c r="BF55" s="424"/>
      <c r="BG55" s="424"/>
      <c r="BH55" s="424"/>
      <c r="BI55" s="424"/>
      <c r="BJ55" s="424"/>
      <c r="BK55" s="424"/>
      <c r="BL55" s="424"/>
      <c r="BM55" s="424"/>
      <c r="BN55" s="424"/>
      <c r="BO55" s="424"/>
      <c r="BP55" s="424"/>
      <c r="BQ55" s="424"/>
      <c r="BR55" s="424"/>
      <c r="BS55" s="424"/>
      <c r="BT55" s="424"/>
      <c r="BU55" s="424"/>
      <c r="BV55" s="424"/>
      <c r="BW55" s="424"/>
      <c r="BX55" s="424"/>
      <c r="BY55" s="424"/>
      <c r="BZ55" s="424"/>
      <c r="CA55" s="424"/>
      <c r="CB55" s="424"/>
      <c r="CC55" s="424"/>
      <c r="CD55" s="424"/>
      <c r="CE55" s="424"/>
      <c r="CF55" s="424"/>
      <c r="CG55" s="424"/>
      <c r="CH55" s="424"/>
      <c r="CI55" s="424"/>
      <c r="CJ55" s="424"/>
      <c r="CK55" s="424"/>
      <c r="CL55" s="424"/>
      <c r="CM55" s="424"/>
      <c r="CN55" s="424"/>
      <c r="CO55" s="424"/>
      <c r="CP55" s="424"/>
      <c r="CQ55" s="424"/>
      <c r="CR55" s="424"/>
      <c r="CS55" s="424"/>
      <c r="CT55" s="424"/>
      <c r="CU55" s="424"/>
      <c r="CV55" s="424"/>
      <c r="CW55" s="424"/>
      <c r="CX55" s="424"/>
      <c r="CY55" s="424"/>
      <c r="CZ55" s="424"/>
      <c r="DA55" s="424"/>
      <c r="DB55" s="424"/>
      <c r="DC55" s="424"/>
      <c r="DD55" s="424"/>
      <c r="DE55" s="424"/>
      <c r="DF55" s="424"/>
      <c r="DG55" s="424"/>
      <c r="DH55" s="424"/>
      <c r="DI55" s="424"/>
      <c r="DJ55" s="424"/>
      <c r="DK55" s="424"/>
      <c r="DL55" s="424"/>
      <c r="DM55" s="424"/>
      <c r="DN55" s="424"/>
      <c r="DO55" s="424"/>
      <c r="DP55" s="424"/>
      <c r="DQ55" s="424"/>
      <c r="DR55" s="424"/>
      <c r="DS55" s="424"/>
      <c r="DT55" s="424"/>
      <c r="DU55" s="424"/>
      <c r="DV55" s="424"/>
      <c r="DW55" s="424"/>
      <c r="DX55" s="424"/>
      <c r="DY55" s="424"/>
      <c r="DZ55" s="424"/>
      <c r="EA55" s="424"/>
      <c r="EB55" s="424"/>
      <c r="EC55" s="424"/>
      <c r="ED55" s="424"/>
      <c r="EE55" s="424"/>
      <c r="EF55" s="424"/>
      <c r="EG55" s="424"/>
      <c r="EH55" s="424"/>
      <c r="EI55" s="424"/>
      <c r="EJ55" s="424"/>
      <c r="EK55" s="424"/>
      <c r="EL55" s="424"/>
      <c r="EM55" s="424"/>
      <c r="EN55" s="424"/>
      <c r="EO55" s="424"/>
      <c r="EP55" s="424"/>
      <c r="EQ55" s="424"/>
      <c r="ER55" s="424"/>
      <c r="ES55" s="424"/>
      <c r="ET55" s="424"/>
      <c r="EU55" s="424"/>
      <c r="EV55" s="424"/>
      <c r="EW55" s="424"/>
      <c r="EX55" s="424"/>
      <c r="EY55" s="424"/>
      <c r="EZ55" s="424"/>
      <c r="FA55" s="424"/>
      <c r="FB55" s="424"/>
      <c r="FC55" s="424"/>
      <c r="FD55" s="424"/>
      <c r="FE55" s="424"/>
      <c r="FF55" s="424"/>
      <c r="FG55" s="424"/>
      <c r="FH55" s="424"/>
      <c r="FI55" s="424"/>
      <c r="FJ55" s="424"/>
      <c r="FK55" s="424"/>
      <c r="FL55" s="424"/>
      <c r="FM55" s="424"/>
      <c r="FN55" s="424"/>
      <c r="FO55" s="424"/>
      <c r="FP55" s="424"/>
      <c r="FQ55" s="424"/>
      <c r="FR55" s="424"/>
      <c r="FS55" s="424"/>
      <c r="FT55" s="424"/>
      <c r="FU55" s="424"/>
      <c r="FV55" s="424"/>
      <c r="FW55" s="424"/>
      <c r="FX55" s="424"/>
      <c r="FY55" s="424"/>
      <c r="FZ55" s="424"/>
      <c r="GA55" s="424"/>
      <c r="GB55" s="424"/>
      <c r="GC55" s="424"/>
      <c r="GD55" s="424"/>
      <c r="GE55" s="424"/>
      <c r="GF55" s="424"/>
      <c r="GG55" s="424"/>
      <c r="GH55" s="424"/>
      <c r="GI55" s="424"/>
      <c r="GJ55" s="424"/>
      <c r="GK55" s="424"/>
      <c r="GL55" s="426"/>
      <c r="GM55" s="426"/>
      <c r="GN55" s="426"/>
      <c r="GO55" s="426"/>
      <c r="GP55" s="426"/>
    </row>
    <row r="56" s="359" customFormat="1" ht="18.75" spans="1:198">
      <c r="A56" s="338">
        <v>5</v>
      </c>
      <c r="B56" s="338"/>
      <c r="C56" s="339" t="s">
        <v>76</v>
      </c>
      <c r="D56" s="393">
        <v>3.3123</v>
      </c>
      <c r="E56" s="391">
        <f t="shared" si="19"/>
        <v>2944.38</v>
      </c>
      <c r="F56" s="339">
        <v>1987.38</v>
      </c>
      <c r="G56" s="387">
        <f t="shared" si="16"/>
        <v>957</v>
      </c>
      <c r="H56" s="394">
        <f t="shared" si="20"/>
        <v>396.374998166825</v>
      </c>
      <c r="I56" s="414">
        <f t="shared" si="17"/>
        <v>311</v>
      </c>
      <c r="J56" s="414">
        <v>0</v>
      </c>
      <c r="K56" s="415">
        <v>311</v>
      </c>
      <c r="L56" s="416">
        <f t="shared" si="21"/>
        <v>0</v>
      </c>
      <c r="M56" s="422"/>
      <c r="N56" s="423"/>
      <c r="O56" s="419"/>
      <c r="P56" s="420">
        <v>249.625001833175</v>
      </c>
      <c r="Q56" s="424"/>
      <c r="R56" s="424"/>
      <c r="S56" s="424"/>
      <c r="T56" s="424"/>
      <c r="U56" s="424"/>
      <c r="V56" s="424"/>
      <c r="W56" s="424"/>
      <c r="X56" s="424"/>
      <c r="Y56" s="424"/>
      <c r="Z56" s="424"/>
      <c r="AA56" s="424"/>
      <c r="AB56" s="424"/>
      <c r="AC56" s="424"/>
      <c r="AD56" s="424"/>
      <c r="AE56" s="424"/>
      <c r="AF56" s="424"/>
      <c r="AG56" s="424"/>
      <c r="AH56" s="424"/>
      <c r="AI56" s="424"/>
      <c r="AJ56" s="424"/>
      <c r="AK56" s="424"/>
      <c r="AL56" s="424"/>
      <c r="AM56" s="424"/>
      <c r="AN56" s="424"/>
      <c r="AO56" s="424"/>
      <c r="AP56" s="424"/>
      <c r="AQ56" s="424"/>
      <c r="AR56" s="424"/>
      <c r="AS56" s="424"/>
      <c r="AT56" s="424"/>
      <c r="AU56" s="424"/>
      <c r="AV56" s="424"/>
      <c r="AW56" s="424"/>
      <c r="AX56" s="424"/>
      <c r="AY56" s="424"/>
      <c r="AZ56" s="424"/>
      <c r="BA56" s="424"/>
      <c r="BB56" s="424"/>
      <c r="BC56" s="424"/>
      <c r="BD56" s="424"/>
      <c r="BE56" s="424"/>
      <c r="BF56" s="424"/>
      <c r="BG56" s="424"/>
      <c r="BH56" s="424"/>
      <c r="BI56" s="424"/>
      <c r="BJ56" s="424"/>
      <c r="BK56" s="424"/>
      <c r="BL56" s="424"/>
      <c r="BM56" s="424"/>
      <c r="BN56" s="424"/>
      <c r="BO56" s="424"/>
      <c r="BP56" s="424"/>
      <c r="BQ56" s="424"/>
      <c r="BR56" s="424"/>
      <c r="BS56" s="424"/>
      <c r="BT56" s="424"/>
      <c r="BU56" s="424"/>
      <c r="BV56" s="424"/>
      <c r="BW56" s="424"/>
      <c r="BX56" s="424"/>
      <c r="BY56" s="424"/>
      <c r="BZ56" s="424"/>
      <c r="CA56" s="424"/>
      <c r="CB56" s="424"/>
      <c r="CC56" s="424"/>
      <c r="CD56" s="424"/>
      <c r="CE56" s="424"/>
      <c r="CF56" s="424"/>
      <c r="CG56" s="424"/>
      <c r="CH56" s="424"/>
      <c r="CI56" s="424"/>
      <c r="CJ56" s="424"/>
      <c r="CK56" s="424"/>
      <c r="CL56" s="424"/>
      <c r="CM56" s="424"/>
      <c r="CN56" s="424"/>
      <c r="CO56" s="424"/>
      <c r="CP56" s="424"/>
      <c r="CQ56" s="424"/>
      <c r="CR56" s="424"/>
      <c r="CS56" s="424"/>
      <c r="CT56" s="424"/>
      <c r="CU56" s="424"/>
      <c r="CV56" s="424"/>
      <c r="CW56" s="424"/>
      <c r="CX56" s="424"/>
      <c r="CY56" s="424"/>
      <c r="CZ56" s="424"/>
      <c r="DA56" s="424"/>
      <c r="DB56" s="424"/>
      <c r="DC56" s="424"/>
      <c r="DD56" s="424"/>
      <c r="DE56" s="424"/>
      <c r="DF56" s="424"/>
      <c r="DG56" s="424"/>
      <c r="DH56" s="424"/>
      <c r="DI56" s="424"/>
      <c r="DJ56" s="424"/>
      <c r="DK56" s="424"/>
      <c r="DL56" s="424"/>
      <c r="DM56" s="424"/>
      <c r="DN56" s="424"/>
      <c r="DO56" s="424"/>
      <c r="DP56" s="424"/>
      <c r="DQ56" s="424"/>
      <c r="DR56" s="424"/>
      <c r="DS56" s="424"/>
      <c r="DT56" s="424"/>
      <c r="DU56" s="424"/>
      <c r="DV56" s="424"/>
      <c r="DW56" s="424"/>
      <c r="DX56" s="424"/>
      <c r="DY56" s="424"/>
      <c r="DZ56" s="424"/>
      <c r="EA56" s="424"/>
      <c r="EB56" s="424"/>
      <c r="EC56" s="424"/>
      <c r="ED56" s="424"/>
      <c r="EE56" s="424"/>
      <c r="EF56" s="424"/>
      <c r="EG56" s="424"/>
      <c r="EH56" s="424"/>
      <c r="EI56" s="424"/>
      <c r="EJ56" s="424"/>
      <c r="EK56" s="424"/>
      <c r="EL56" s="424"/>
      <c r="EM56" s="424"/>
      <c r="EN56" s="424"/>
      <c r="EO56" s="424"/>
      <c r="EP56" s="424"/>
      <c r="EQ56" s="424"/>
      <c r="ER56" s="424"/>
      <c r="ES56" s="424"/>
      <c r="ET56" s="424"/>
      <c r="EU56" s="424"/>
      <c r="EV56" s="424"/>
      <c r="EW56" s="424"/>
      <c r="EX56" s="424"/>
      <c r="EY56" s="424"/>
      <c r="EZ56" s="424"/>
      <c r="FA56" s="424"/>
      <c r="FB56" s="424"/>
      <c r="FC56" s="424"/>
      <c r="FD56" s="424"/>
      <c r="FE56" s="424"/>
      <c r="FF56" s="424"/>
      <c r="FG56" s="424"/>
      <c r="FH56" s="424"/>
      <c r="FI56" s="424"/>
      <c r="FJ56" s="424"/>
      <c r="FK56" s="424"/>
      <c r="FL56" s="424"/>
      <c r="FM56" s="424"/>
      <c r="FN56" s="424"/>
      <c r="FO56" s="424"/>
      <c r="FP56" s="424"/>
      <c r="FQ56" s="424"/>
      <c r="FR56" s="424"/>
      <c r="FS56" s="424"/>
      <c r="FT56" s="424"/>
      <c r="FU56" s="424"/>
      <c r="FV56" s="424"/>
      <c r="FW56" s="424"/>
      <c r="FX56" s="424"/>
      <c r="FY56" s="424"/>
      <c r="FZ56" s="424"/>
      <c r="GA56" s="424"/>
      <c r="GB56" s="424"/>
      <c r="GC56" s="424"/>
      <c r="GD56" s="424"/>
      <c r="GE56" s="424"/>
      <c r="GF56" s="424"/>
      <c r="GG56" s="424"/>
      <c r="GH56" s="424"/>
      <c r="GI56" s="424"/>
      <c r="GJ56" s="424"/>
      <c r="GK56" s="424"/>
      <c r="GL56" s="426"/>
      <c r="GM56" s="426"/>
      <c r="GN56" s="426"/>
      <c r="GO56" s="426"/>
      <c r="GP56" s="426"/>
    </row>
    <row r="57" s="359" customFormat="1" ht="18.75" spans="1:198">
      <c r="A57" s="338">
        <v>6</v>
      </c>
      <c r="B57" s="338"/>
      <c r="C57" s="339" t="s">
        <v>77</v>
      </c>
      <c r="D57" s="393">
        <v>0.2919</v>
      </c>
      <c r="E57" s="391">
        <f t="shared" si="19"/>
        <v>838.14</v>
      </c>
      <c r="F57" s="339">
        <v>175.14</v>
      </c>
      <c r="G57" s="387">
        <f t="shared" si="16"/>
        <v>663</v>
      </c>
      <c r="H57" s="394">
        <f t="shared" si="20"/>
        <v>34.9309730292836</v>
      </c>
      <c r="I57" s="414">
        <f t="shared" si="17"/>
        <v>99</v>
      </c>
      <c r="J57" s="414">
        <v>0</v>
      </c>
      <c r="K57" s="415">
        <v>99</v>
      </c>
      <c r="L57" s="416">
        <f t="shared" si="21"/>
        <v>0</v>
      </c>
      <c r="M57" s="422"/>
      <c r="N57" s="423"/>
      <c r="O57" s="419"/>
      <c r="P57" s="420">
        <v>529.069026970716</v>
      </c>
      <c r="Q57" s="424"/>
      <c r="R57" s="424"/>
      <c r="S57" s="424"/>
      <c r="T57" s="424"/>
      <c r="U57" s="424"/>
      <c r="V57" s="424"/>
      <c r="W57" s="424"/>
      <c r="X57" s="424"/>
      <c r="Y57" s="424"/>
      <c r="Z57" s="424"/>
      <c r="AA57" s="424"/>
      <c r="AB57" s="424"/>
      <c r="AC57" s="424"/>
      <c r="AD57" s="424"/>
      <c r="AE57" s="424"/>
      <c r="AF57" s="424"/>
      <c r="AG57" s="424"/>
      <c r="AH57" s="424"/>
      <c r="AI57" s="424"/>
      <c r="AJ57" s="424"/>
      <c r="AK57" s="424"/>
      <c r="AL57" s="424"/>
      <c r="AM57" s="424"/>
      <c r="AN57" s="424"/>
      <c r="AO57" s="424"/>
      <c r="AP57" s="424"/>
      <c r="AQ57" s="424"/>
      <c r="AR57" s="424"/>
      <c r="AS57" s="424"/>
      <c r="AT57" s="424"/>
      <c r="AU57" s="424"/>
      <c r="AV57" s="424"/>
      <c r="AW57" s="424"/>
      <c r="AX57" s="424"/>
      <c r="AY57" s="424"/>
      <c r="AZ57" s="424"/>
      <c r="BA57" s="424"/>
      <c r="BB57" s="424"/>
      <c r="BC57" s="424"/>
      <c r="BD57" s="424"/>
      <c r="BE57" s="424"/>
      <c r="BF57" s="424"/>
      <c r="BG57" s="424"/>
      <c r="BH57" s="424"/>
      <c r="BI57" s="424"/>
      <c r="BJ57" s="424"/>
      <c r="BK57" s="424"/>
      <c r="BL57" s="424"/>
      <c r="BM57" s="424"/>
      <c r="BN57" s="424"/>
      <c r="BO57" s="424"/>
      <c r="BP57" s="424"/>
      <c r="BQ57" s="424"/>
      <c r="BR57" s="424"/>
      <c r="BS57" s="424"/>
      <c r="BT57" s="424"/>
      <c r="BU57" s="424"/>
      <c r="BV57" s="424"/>
      <c r="BW57" s="424"/>
      <c r="BX57" s="424"/>
      <c r="BY57" s="424"/>
      <c r="BZ57" s="424"/>
      <c r="CA57" s="424"/>
      <c r="CB57" s="424"/>
      <c r="CC57" s="424"/>
      <c r="CD57" s="424"/>
      <c r="CE57" s="424"/>
      <c r="CF57" s="424"/>
      <c r="CG57" s="424"/>
      <c r="CH57" s="424"/>
      <c r="CI57" s="424"/>
      <c r="CJ57" s="424"/>
      <c r="CK57" s="424"/>
      <c r="CL57" s="424"/>
      <c r="CM57" s="424"/>
      <c r="CN57" s="424"/>
      <c r="CO57" s="424"/>
      <c r="CP57" s="424"/>
      <c r="CQ57" s="424"/>
      <c r="CR57" s="424"/>
      <c r="CS57" s="424"/>
      <c r="CT57" s="424"/>
      <c r="CU57" s="424"/>
      <c r="CV57" s="424"/>
      <c r="CW57" s="424"/>
      <c r="CX57" s="424"/>
      <c r="CY57" s="424"/>
      <c r="CZ57" s="424"/>
      <c r="DA57" s="424"/>
      <c r="DB57" s="424"/>
      <c r="DC57" s="424"/>
      <c r="DD57" s="424"/>
      <c r="DE57" s="424"/>
      <c r="DF57" s="424"/>
      <c r="DG57" s="424"/>
      <c r="DH57" s="424"/>
      <c r="DI57" s="424"/>
      <c r="DJ57" s="424"/>
      <c r="DK57" s="424"/>
      <c r="DL57" s="424"/>
      <c r="DM57" s="424"/>
      <c r="DN57" s="424"/>
      <c r="DO57" s="424"/>
      <c r="DP57" s="424"/>
      <c r="DQ57" s="424"/>
      <c r="DR57" s="424"/>
      <c r="DS57" s="424"/>
      <c r="DT57" s="424"/>
      <c r="DU57" s="424"/>
      <c r="DV57" s="424"/>
      <c r="DW57" s="424"/>
      <c r="DX57" s="424"/>
      <c r="DY57" s="424"/>
      <c r="DZ57" s="424"/>
      <c r="EA57" s="424"/>
      <c r="EB57" s="424"/>
      <c r="EC57" s="424"/>
      <c r="ED57" s="424"/>
      <c r="EE57" s="424"/>
      <c r="EF57" s="424"/>
      <c r="EG57" s="424"/>
      <c r="EH57" s="424"/>
      <c r="EI57" s="424"/>
      <c r="EJ57" s="424"/>
      <c r="EK57" s="424"/>
      <c r="EL57" s="424"/>
      <c r="EM57" s="424"/>
      <c r="EN57" s="424"/>
      <c r="EO57" s="424"/>
      <c r="EP57" s="424"/>
      <c r="EQ57" s="424"/>
      <c r="ER57" s="424"/>
      <c r="ES57" s="424"/>
      <c r="ET57" s="424"/>
      <c r="EU57" s="424"/>
      <c r="EV57" s="424"/>
      <c r="EW57" s="424"/>
      <c r="EX57" s="424"/>
      <c r="EY57" s="424"/>
      <c r="EZ57" s="424"/>
      <c r="FA57" s="424"/>
      <c r="FB57" s="424"/>
      <c r="FC57" s="424"/>
      <c r="FD57" s="424"/>
      <c r="FE57" s="424"/>
      <c r="FF57" s="424"/>
      <c r="FG57" s="424"/>
      <c r="FH57" s="424"/>
      <c r="FI57" s="424"/>
      <c r="FJ57" s="424"/>
      <c r="FK57" s="424"/>
      <c r="FL57" s="424"/>
      <c r="FM57" s="424"/>
      <c r="FN57" s="424"/>
      <c r="FO57" s="424"/>
      <c r="FP57" s="424"/>
      <c r="FQ57" s="424"/>
      <c r="FR57" s="424"/>
      <c r="FS57" s="424"/>
      <c r="FT57" s="424"/>
      <c r="FU57" s="424"/>
      <c r="FV57" s="424"/>
      <c r="FW57" s="424"/>
      <c r="FX57" s="424"/>
      <c r="FY57" s="424"/>
      <c r="FZ57" s="424"/>
      <c r="GA57" s="424"/>
      <c r="GB57" s="424"/>
      <c r="GC57" s="424"/>
      <c r="GD57" s="424"/>
      <c r="GE57" s="424"/>
      <c r="GF57" s="424"/>
      <c r="GG57" s="424"/>
      <c r="GH57" s="424"/>
      <c r="GI57" s="424"/>
      <c r="GJ57" s="424"/>
      <c r="GK57" s="424"/>
      <c r="GL57" s="426"/>
      <c r="GM57" s="426"/>
      <c r="GN57" s="426"/>
      <c r="GO57" s="426"/>
      <c r="GP57" s="426"/>
    </row>
    <row r="58" s="359" customFormat="1" ht="18.75" spans="1:198">
      <c r="A58" s="338">
        <v>7</v>
      </c>
      <c r="B58" s="338"/>
      <c r="C58" s="339" t="s">
        <v>78</v>
      </c>
      <c r="D58" s="393">
        <v>0.6837</v>
      </c>
      <c r="E58" s="391">
        <f t="shared" si="19"/>
        <v>2320.22</v>
      </c>
      <c r="F58" s="339">
        <v>410.22</v>
      </c>
      <c r="G58" s="387">
        <f t="shared" si="16"/>
        <v>1910</v>
      </c>
      <c r="H58" s="394">
        <f t="shared" si="20"/>
        <v>81.816739500244</v>
      </c>
      <c r="I58" s="414">
        <f t="shared" si="17"/>
        <v>1907</v>
      </c>
      <c r="J58" s="392">
        <v>1858</v>
      </c>
      <c r="K58" s="415">
        <v>49</v>
      </c>
      <c r="L58" s="416">
        <f t="shared" si="21"/>
        <v>0</v>
      </c>
      <c r="M58" s="422"/>
      <c r="N58" s="423"/>
      <c r="O58" s="419"/>
      <c r="P58" s="420">
        <v>-78.816739500244</v>
      </c>
      <c r="Q58" s="424">
        <v>395</v>
      </c>
      <c r="R58" s="424">
        <f>P58-Q58</f>
        <v>-473.816739500244</v>
      </c>
      <c r="S58" s="424"/>
      <c r="T58" s="424"/>
      <c r="U58" s="424"/>
      <c r="V58" s="424"/>
      <c r="W58" s="424"/>
      <c r="X58" s="424"/>
      <c r="Y58" s="424"/>
      <c r="Z58" s="424"/>
      <c r="AA58" s="424"/>
      <c r="AB58" s="424"/>
      <c r="AC58" s="424"/>
      <c r="AD58" s="424"/>
      <c r="AE58" s="424"/>
      <c r="AF58" s="424"/>
      <c r="AG58" s="424"/>
      <c r="AH58" s="424"/>
      <c r="AI58" s="424"/>
      <c r="AJ58" s="424"/>
      <c r="AK58" s="424"/>
      <c r="AL58" s="424"/>
      <c r="AM58" s="424"/>
      <c r="AN58" s="424"/>
      <c r="AO58" s="424"/>
      <c r="AP58" s="424"/>
      <c r="AQ58" s="424"/>
      <c r="AR58" s="424"/>
      <c r="AS58" s="424"/>
      <c r="AT58" s="424"/>
      <c r="AU58" s="424"/>
      <c r="AV58" s="424"/>
      <c r="AW58" s="424"/>
      <c r="AX58" s="424"/>
      <c r="AY58" s="424"/>
      <c r="AZ58" s="424"/>
      <c r="BA58" s="424"/>
      <c r="BB58" s="424"/>
      <c r="BC58" s="424"/>
      <c r="BD58" s="424"/>
      <c r="BE58" s="424"/>
      <c r="BF58" s="424"/>
      <c r="BG58" s="424"/>
      <c r="BH58" s="424"/>
      <c r="BI58" s="424"/>
      <c r="BJ58" s="424"/>
      <c r="BK58" s="424"/>
      <c r="BL58" s="424"/>
      <c r="BM58" s="424"/>
      <c r="BN58" s="424"/>
      <c r="BO58" s="424"/>
      <c r="BP58" s="424"/>
      <c r="BQ58" s="424"/>
      <c r="BR58" s="424"/>
      <c r="BS58" s="424"/>
      <c r="BT58" s="424"/>
      <c r="BU58" s="424"/>
      <c r="BV58" s="424"/>
      <c r="BW58" s="424"/>
      <c r="BX58" s="424"/>
      <c r="BY58" s="424"/>
      <c r="BZ58" s="424"/>
      <c r="CA58" s="424"/>
      <c r="CB58" s="424"/>
      <c r="CC58" s="424"/>
      <c r="CD58" s="424"/>
      <c r="CE58" s="424"/>
      <c r="CF58" s="424"/>
      <c r="CG58" s="424"/>
      <c r="CH58" s="424"/>
      <c r="CI58" s="424"/>
      <c r="CJ58" s="424"/>
      <c r="CK58" s="424"/>
      <c r="CL58" s="424"/>
      <c r="CM58" s="424"/>
      <c r="CN58" s="424"/>
      <c r="CO58" s="424"/>
      <c r="CP58" s="424"/>
      <c r="CQ58" s="424"/>
      <c r="CR58" s="424"/>
      <c r="CS58" s="424"/>
      <c r="CT58" s="424"/>
      <c r="CU58" s="424"/>
      <c r="CV58" s="424"/>
      <c r="CW58" s="424"/>
      <c r="CX58" s="424"/>
      <c r="CY58" s="424"/>
      <c r="CZ58" s="424"/>
      <c r="DA58" s="424"/>
      <c r="DB58" s="424"/>
      <c r="DC58" s="424"/>
      <c r="DD58" s="424"/>
      <c r="DE58" s="424"/>
      <c r="DF58" s="424"/>
      <c r="DG58" s="424"/>
      <c r="DH58" s="424"/>
      <c r="DI58" s="424"/>
      <c r="DJ58" s="424"/>
      <c r="DK58" s="424"/>
      <c r="DL58" s="424"/>
      <c r="DM58" s="424"/>
      <c r="DN58" s="424"/>
      <c r="DO58" s="424"/>
      <c r="DP58" s="424"/>
      <c r="DQ58" s="424"/>
      <c r="DR58" s="424"/>
      <c r="DS58" s="424"/>
      <c r="DT58" s="424"/>
      <c r="DU58" s="424"/>
      <c r="DV58" s="424"/>
      <c r="DW58" s="424"/>
      <c r="DX58" s="424"/>
      <c r="DY58" s="424"/>
      <c r="DZ58" s="424"/>
      <c r="EA58" s="424"/>
      <c r="EB58" s="424"/>
      <c r="EC58" s="424"/>
      <c r="ED58" s="424"/>
      <c r="EE58" s="424"/>
      <c r="EF58" s="424"/>
      <c r="EG58" s="424"/>
      <c r="EH58" s="424"/>
      <c r="EI58" s="424"/>
      <c r="EJ58" s="424"/>
      <c r="EK58" s="424"/>
      <c r="EL58" s="424"/>
      <c r="EM58" s="424"/>
      <c r="EN58" s="424"/>
      <c r="EO58" s="424"/>
      <c r="EP58" s="424"/>
      <c r="EQ58" s="424"/>
      <c r="ER58" s="424"/>
      <c r="ES58" s="424"/>
      <c r="ET58" s="424"/>
      <c r="EU58" s="424"/>
      <c r="EV58" s="424"/>
      <c r="EW58" s="424"/>
      <c r="EX58" s="424"/>
      <c r="EY58" s="424"/>
      <c r="EZ58" s="424"/>
      <c r="FA58" s="424"/>
      <c r="FB58" s="424"/>
      <c r="FC58" s="424"/>
      <c r="FD58" s="424"/>
      <c r="FE58" s="424"/>
      <c r="FF58" s="424"/>
      <c r="FG58" s="424"/>
      <c r="FH58" s="424"/>
      <c r="FI58" s="424"/>
      <c r="FJ58" s="424"/>
      <c r="FK58" s="424"/>
      <c r="FL58" s="424"/>
      <c r="FM58" s="424"/>
      <c r="FN58" s="424"/>
      <c r="FO58" s="424"/>
      <c r="FP58" s="424"/>
      <c r="FQ58" s="424"/>
      <c r="FR58" s="424"/>
      <c r="FS58" s="424"/>
      <c r="FT58" s="424"/>
      <c r="FU58" s="424"/>
      <c r="FV58" s="424"/>
      <c r="FW58" s="424"/>
      <c r="FX58" s="424"/>
      <c r="FY58" s="424"/>
      <c r="FZ58" s="424"/>
      <c r="GA58" s="424"/>
      <c r="GB58" s="424"/>
      <c r="GC58" s="424"/>
      <c r="GD58" s="424"/>
      <c r="GE58" s="424"/>
      <c r="GF58" s="424"/>
      <c r="GG58" s="424"/>
      <c r="GH58" s="424"/>
      <c r="GI58" s="424"/>
      <c r="GJ58" s="424"/>
      <c r="GK58" s="424"/>
      <c r="GL58" s="426"/>
      <c r="GM58" s="426"/>
      <c r="GN58" s="426"/>
      <c r="GO58" s="426"/>
      <c r="GP58" s="426"/>
    </row>
    <row r="59" s="359" customFormat="1" ht="18.75" spans="1:198">
      <c r="A59" s="338">
        <v>8</v>
      </c>
      <c r="B59" s="338"/>
      <c r="C59" s="339" t="s">
        <v>79</v>
      </c>
      <c r="D59" s="393">
        <v>0.0053</v>
      </c>
      <c r="E59" s="391">
        <f t="shared" si="19"/>
        <v>3.18</v>
      </c>
      <c r="F59" s="339">
        <v>3.18</v>
      </c>
      <c r="G59" s="387">
        <f t="shared" si="16"/>
        <v>0</v>
      </c>
      <c r="H59" s="394">
        <f t="shared" si="20"/>
        <v>0.634238290699566</v>
      </c>
      <c r="I59" s="414">
        <f t="shared" si="17"/>
        <v>0</v>
      </c>
      <c r="J59" s="414">
        <v>0</v>
      </c>
      <c r="K59" s="415"/>
      <c r="L59" s="416">
        <f t="shared" si="21"/>
        <v>0</v>
      </c>
      <c r="M59" s="422"/>
      <c r="N59" s="423"/>
      <c r="O59" s="419"/>
      <c r="P59" s="420">
        <v>-0.634238290699566</v>
      </c>
      <c r="Q59" s="424"/>
      <c r="R59" s="424"/>
      <c r="S59" s="424"/>
      <c r="T59" s="424"/>
      <c r="U59" s="424"/>
      <c r="V59" s="424"/>
      <c r="W59" s="424"/>
      <c r="X59" s="424"/>
      <c r="Y59" s="424"/>
      <c r="Z59" s="424"/>
      <c r="AA59" s="424"/>
      <c r="AB59" s="424"/>
      <c r="AC59" s="424"/>
      <c r="AD59" s="424"/>
      <c r="AE59" s="424"/>
      <c r="AF59" s="424"/>
      <c r="AG59" s="424"/>
      <c r="AH59" s="424"/>
      <c r="AI59" s="424"/>
      <c r="AJ59" s="424"/>
      <c r="AK59" s="424"/>
      <c r="AL59" s="424"/>
      <c r="AM59" s="424"/>
      <c r="AN59" s="424"/>
      <c r="AO59" s="424"/>
      <c r="AP59" s="424"/>
      <c r="AQ59" s="424"/>
      <c r="AR59" s="424"/>
      <c r="AS59" s="424"/>
      <c r="AT59" s="424"/>
      <c r="AU59" s="424"/>
      <c r="AV59" s="424"/>
      <c r="AW59" s="424"/>
      <c r="AX59" s="424"/>
      <c r="AY59" s="424"/>
      <c r="AZ59" s="424"/>
      <c r="BA59" s="424"/>
      <c r="BB59" s="424"/>
      <c r="BC59" s="424"/>
      <c r="BD59" s="424"/>
      <c r="BE59" s="424"/>
      <c r="BF59" s="424"/>
      <c r="BG59" s="424"/>
      <c r="BH59" s="424"/>
      <c r="BI59" s="424"/>
      <c r="BJ59" s="424"/>
      <c r="BK59" s="424"/>
      <c r="BL59" s="424"/>
      <c r="BM59" s="424"/>
      <c r="BN59" s="424"/>
      <c r="BO59" s="424"/>
      <c r="BP59" s="424"/>
      <c r="BQ59" s="424"/>
      <c r="BR59" s="424"/>
      <c r="BS59" s="424"/>
      <c r="BT59" s="424"/>
      <c r="BU59" s="424"/>
      <c r="BV59" s="424"/>
      <c r="BW59" s="424"/>
      <c r="BX59" s="424"/>
      <c r="BY59" s="424"/>
      <c r="BZ59" s="424"/>
      <c r="CA59" s="424"/>
      <c r="CB59" s="424"/>
      <c r="CC59" s="424"/>
      <c r="CD59" s="424"/>
      <c r="CE59" s="424"/>
      <c r="CF59" s="424"/>
      <c r="CG59" s="424"/>
      <c r="CH59" s="424"/>
      <c r="CI59" s="424"/>
      <c r="CJ59" s="424"/>
      <c r="CK59" s="424"/>
      <c r="CL59" s="424"/>
      <c r="CM59" s="424"/>
      <c r="CN59" s="424"/>
      <c r="CO59" s="424"/>
      <c r="CP59" s="424"/>
      <c r="CQ59" s="424"/>
      <c r="CR59" s="424"/>
      <c r="CS59" s="424"/>
      <c r="CT59" s="424"/>
      <c r="CU59" s="424"/>
      <c r="CV59" s="424"/>
      <c r="CW59" s="424"/>
      <c r="CX59" s="424"/>
      <c r="CY59" s="424"/>
      <c r="CZ59" s="424"/>
      <c r="DA59" s="424"/>
      <c r="DB59" s="424"/>
      <c r="DC59" s="424"/>
      <c r="DD59" s="424"/>
      <c r="DE59" s="424"/>
      <c r="DF59" s="424"/>
      <c r="DG59" s="424"/>
      <c r="DH59" s="424"/>
      <c r="DI59" s="424"/>
      <c r="DJ59" s="424"/>
      <c r="DK59" s="424"/>
      <c r="DL59" s="424"/>
      <c r="DM59" s="424"/>
      <c r="DN59" s="424"/>
      <c r="DO59" s="424"/>
      <c r="DP59" s="424"/>
      <c r="DQ59" s="424"/>
      <c r="DR59" s="424"/>
      <c r="DS59" s="424"/>
      <c r="DT59" s="424"/>
      <c r="DU59" s="424"/>
      <c r="DV59" s="424"/>
      <c r="DW59" s="424"/>
      <c r="DX59" s="424"/>
      <c r="DY59" s="424"/>
      <c r="DZ59" s="424"/>
      <c r="EA59" s="424"/>
      <c r="EB59" s="424"/>
      <c r="EC59" s="424"/>
      <c r="ED59" s="424"/>
      <c r="EE59" s="424"/>
      <c r="EF59" s="424"/>
      <c r="EG59" s="424"/>
      <c r="EH59" s="424"/>
      <c r="EI59" s="424"/>
      <c r="EJ59" s="424"/>
      <c r="EK59" s="424"/>
      <c r="EL59" s="424"/>
      <c r="EM59" s="424"/>
      <c r="EN59" s="424"/>
      <c r="EO59" s="424"/>
      <c r="EP59" s="424"/>
      <c r="EQ59" s="424"/>
      <c r="ER59" s="424"/>
      <c r="ES59" s="424"/>
      <c r="ET59" s="424"/>
      <c r="EU59" s="424"/>
      <c r="EV59" s="424"/>
      <c r="EW59" s="424"/>
      <c r="EX59" s="424"/>
      <c r="EY59" s="424"/>
      <c r="EZ59" s="424"/>
      <c r="FA59" s="424"/>
      <c r="FB59" s="424"/>
      <c r="FC59" s="424"/>
      <c r="FD59" s="424"/>
      <c r="FE59" s="424"/>
      <c r="FF59" s="424"/>
      <c r="FG59" s="424"/>
      <c r="FH59" s="424"/>
      <c r="FI59" s="424"/>
      <c r="FJ59" s="424"/>
      <c r="FK59" s="424"/>
      <c r="FL59" s="424"/>
      <c r="FM59" s="424"/>
      <c r="FN59" s="424"/>
      <c r="FO59" s="424"/>
      <c r="FP59" s="424"/>
      <c r="FQ59" s="424"/>
      <c r="FR59" s="424"/>
      <c r="FS59" s="424"/>
      <c r="FT59" s="424"/>
      <c r="FU59" s="424"/>
      <c r="FV59" s="424"/>
      <c r="FW59" s="424"/>
      <c r="FX59" s="424"/>
      <c r="FY59" s="424"/>
      <c r="FZ59" s="424"/>
      <c r="GA59" s="424"/>
      <c r="GB59" s="424"/>
      <c r="GC59" s="424"/>
      <c r="GD59" s="424"/>
      <c r="GE59" s="424"/>
      <c r="GF59" s="424"/>
      <c r="GG59" s="424"/>
      <c r="GH59" s="424"/>
      <c r="GI59" s="424"/>
      <c r="GJ59" s="424"/>
      <c r="GK59" s="424"/>
      <c r="GL59" s="426"/>
      <c r="GM59" s="426"/>
      <c r="GN59" s="426"/>
      <c r="GO59" s="426"/>
      <c r="GP59" s="426"/>
    </row>
    <row r="60" s="360" customFormat="1" ht="18.75" spans="1:198">
      <c r="A60" s="334" t="s">
        <v>80</v>
      </c>
      <c r="B60" s="334" t="s">
        <v>81</v>
      </c>
      <c r="C60" s="334">
        <v>4</v>
      </c>
      <c r="D60" s="386">
        <v>7.0469</v>
      </c>
      <c r="E60" s="387">
        <f>SUM(E61:E65)</f>
        <v>9049.14</v>
      </c>
      <c r="F60" s="388">
        <v>4228.14</v>
      </c>
      <c r="G60" s="387">
        <f t="shared" si="16"/>
        <v>4821</v>
      </c>
      <c r="H60" s="389">
        <f>SUM(H62:H65)</f>
        <v>843.285624666183</v>
      </c>
      <c r="I60" s="409">
        <f t="shared" si="17"/>
        <v>4007</v>
      </c>
      <c r="J60" s="409">
        <f t="shared" ref="J60:L60" si="22">SUM(J61:J65)</f>
        <v>4000</v>
      </c>
      <c r="K60" s="410">
        <f>SUM(K62:K65)</f>
        <v>7</v>
      </c>
      <c r="L60" s="409">
        <f t="shared" si="22"/>
        <v>300</v>
      </c>
      <c r="M60" s="411">
        <f>SUM(M62:M65)</f>
        <v>0</v>
      </c>
      <c r="N60" s="409">
        <f>SUM(N62:N65)</f>
        <v>0</v>
      </c>
      <c r="O60" s="412">
        <f>SUM(O61:O65)</f>
        <v>300</v>
      </c>
      <c r="P60" s="413">
        <f>SUM(P61:P65)</f>
        <v>-329.285624666182</v>
      </c>
      <c r="Q60" s="358"/>
      <c r="R60" s="358"/>
      <c r="S60" s="358"/>
      <c r="T60" s="358"/>
      <c r="U60" s="358"/>
      <c r="V60" s="358"/>
      <c r="W60" s="358"/>
      <c r="X60" s="358"/>
      <c r="Y60" s="358"/>
      <c r="Z60" s="358"/>
      <c r="AA60" s="358"/>
      <c r="AB60" s="358"/>
      <c r="AC60" s="358"/>
      <c r="AD60" s="358"/>
      <c r="AE60" s="358"/>
      <c r="AF60" s="358"/>
      <c r="AG60" s="358"/>
      <c r="AH60" s="358"/>
      <c r="AI60" s="358"/>
      <c r="AJ60" s="358"/>
      <c r="AK60" s="358"/>
      <c r="AL60" s="358"/>
      <c r="AM60" s="358"/>
      <c r="AN60" s="358"/>
      <c r="AO60" s="358"/>
      <c r="AP60" s="358"/>
      <c r="AQ60" s="358"/>
      <c r="AR60" s="358"/>
      <c r="AS60" s="358"/>
      <c r="AT60" s="358"/>
      <c r="AU60" s="358"/>
      <c r="AV60" s="358"/>
      <c r="AW60" s="358"/>
      <c r="AX60" s="358"/>
      <c r="AY60" s="358"/>
      <c r="AZ60" s="358"/>
      <c r="BA60" s="358"/>
      <c r="BB60" s="358"/>
      <c r="BC60" s="358"/>
      <c r="BD60" s="358"/>
      <c r="BE60" s="358"/>
      <c r="BF60" s="358"/>
      <c r="BG60" s="358"/>
      <c r="BH60" s="358"/>
      <c r="BI60" s="358"/>
      <c r="BJ60" s="358"/>
      <c r="BK60" s="358"/>
      <c r="BL60" s="358"/>
      <c r="BM60" s="358"/>
      <c r="BN60" s="358"/>
      <c r="BO60" s="358"/>
      <c r="BP60" s="358"/>
      <c r="BQ60" s="358"/>
      <c r="BR60" s="358"/>
      <c r="BS60" s="358"/>
      <c r="BT60" s="358"/>
      <c r="BU60" s="358"/>
      <c r="BV60" s="358"/>
      <c r="BW60" s="358"/>
      <c r="BX60" s="358"/>
      <c r="BY60" s="358"/>
      <c r="BZ60" s="358"/>
      <c r="CA60" s="358"/>
      <c r="CB60" s="358"/>
      <c r="CC60" s="358"/>
      <c r="CD60" s="358"/>
      <c r="CE60" s="358"/>
      <c r="CF60" s="358"/>
      <c r="CG60" s="358"/>
      <c r="CH60" s="358"/>
      <c r="CI60" s="358"/>
      <c r="CJ60" s="358"/>
      <c r="CK60" s="358"/>
      <c r="CL60" s="358"/>
      <c r="CM60" s="358"/>
      <c r="CN60" s="358"/>
      <c r="CO60" s="358"/>
      <c r="CP60" s="358"/>
      <c r="CQ60" s="358"/>
      <c r="CR60" s="358"/>
      <c r="CS60" s="358"/>
      <c r="CT60" s="358"/>
      <c r="CU60" s="358"/>
      <c r="CV60" s="358"/>
      <c r="CW60" s="358"/>
      <c r="CX60" s="358"/>
      <c r="CY60" s="358"/>
      <c r="CZ60" s="358"/>
      <c r="DA60" s="358"/>
      <c r="DB60" s="358"/>
      <c r="DC60" s="358"/>
      <c r="DD60" s="358"/>
      <c r="DE60" s="358"/>
      <c r="DF60" s="358"/>
      <c r="DG60" s="358"/>
      <c r="DH60" s="358"/>
      <c r="DI60" s="358"/>
      <c r="DJ60" s="358"/>
      <c r="DK60" s="358"/>
      <c r="DL60" s="358"/>
      <c r="DM60" s="358"/>
      <c r="DN60" s="358"/>
      <c r="DO60" s="358"/>
      <c r="DP60" s="358"/>
      <c r="DQ60" s="358"/>
      <c r="DR60" s="358"/>
      <c r="DS60" s="358"/>
      <c r="DT60" s="358"/>
      <c r="DU60" s="358"/>
      <c r="DV60" s="358"/>
      <c r="DW60" s="358"/>
      <c r="DX60" s="358"/>
      <c r="DY60" s="358"/>
      <c r="DZ60" s="358"/>
      <c r="EA60" s="358"/>
      <c r="EB60" s="358"/>
      <c r="EC60" s="358"/>
      <c r="ED60" s="358"/>
      <c r="EE60" s="358"/>
      <c r="EF60" s="358"/>
      <c r="EG60" s="358"/>
      <c r="EH60" s="358"/>
      <c r="EI60" s="358"/>
      <c r="EJ60" s="358"/>
      <c r="EK60" s="358"/>
      <c r="EL60" s="358"/>
      <c r="EM60" s="358"/>
      <c r="EN60" s="358"/>
      <c r="EO60" s="358"/>
      <c r="EP60" s="358"/>
      <c r="EQ60" s="358"/>
      <c r="ER60" s="358"/>
      <c r="ES60" s="358"/>
      <c r="ET60" s="358"/>
      <c r="EU60" s="358"/>
      <c r="EV60" s="358"/>
      <c r="EW60" s="358"/>
      <c r="EX60" s="358"/>
      <c r="EY60" s="358"/>
      <c r="EZ60" s="358"/>
      <c r="FA60" s="358"/>
      <c r="FB60" s="358"/>
      <c r="FC60" s="358"/>
      <c r="FD60" s="358"/>
      <c r="FE60" s="358"/>
      <c r="FF60" s="358"/>
      <c r="FG60" s="358"/>
      <c r="FH60" s="358"/>
      <c r="FI60" s="358"/>
      <c r="FJ60" s="358"/>
      <c r="FK60" s="358"/>
      <c r="FL60" s="358"/>
      <c r="FM60" s="358"/>
      <c r="FN60" s="358"/>
      <c r="FO60" s="358"/>
      <c r="FP60" s="358"/>
      <c r="FQ60" s="358"/>
      <c r="FR60" s="358"/>
      <c r="FS60" s="358"/>
      <c r="FT60" s="358"/>
      <c r="FU60" s="358"/>
      <c r="FV60" s="358"/>
      <c r="FW60" s="358"/>
      <c r="FX60" s="358"/>
      <c r="FY60" s="358"/>
      <c r="FZ60" s="358"/>
      <c r="GA60" s="358"/>
      <c r="GB60" s="358"/>
      <c r="GC60" s="358"/>
      <c r="GD60" s="358"/>
      <c r="GE60" s="358"/>
      <c r="GF60" s="358"/>
      <c r="GG60" s="358"/>
      <c r="GH60" s="358"/>
      <c r="GI60" s="358"/>
      <c r="GJ60" s="358"/>
      <c r="GK60" s="358"/>
      <c r="GL60" s="425"/>
      <c r="GM60" s="425"/>
      <c r="GN60" s="425"/>
      <c r="GO60" s="425"/>
      <c r="GP60" s="425"/>
    </row>
    <row r="61" s="359" customFormat="1" ht="18.75" spans="1:198">
      <c r="A61" s="338">
        <v>1</v>
      </c>
      <c r="B61" s="338"/>
      <c r="C61" s="338" t="s">
        <v>31</v>
      </c>
      <c r="D61" s="390"/>
      <c r="E61" s="391">
        <f>F61+G61</f>
        <v>0</v>
      </c>
      <c r="F61" s="339">
        <v>0</v>
      </c>
      <c r="G61" s="387">
        <f t="shared" si="16"/>
        <v>0</v>
      </c>
      <c r="H61" s="394">
        <v>0</v>
      </c>
      <c r="I61" s="414">
        <f t="shared" si="17"/>
        <v>0</v>
      </c>
      <c r="J61" s="414">
        <v>0</v>
      </c>
      <c r="K61" s="415"/>
      <c r="L61" s="416">
        <f>M61+N61+O61</f>
        <v>0</v>
      </c>
      <c r="M61" s="417"/>
      <c r="N61" s="418"/>
      <c r="O61" s="419"/>
      <c r="P61" s="420">
        <v>0</v>
      </c>
      <c r="Q61" s="424"/>
      <c r="R61" s="424"/>
      <c r="S61" s="424"/>
      <c r="T61" s="424"/>
      <c r="U61" s="424"/>
      <c r="V61" s="424"/>
      <c r="W61" s="424"/>
      <c r="X61" s="424"/>
      <c r="Y61" s="424"/>
      <c r="Z61" s="424"/>
      <c r="AA61" s="424"/>
      <c r="AB61" s="424"/>
      <c r="AC61" s="424"/>
      <c r="AD61" s="424"/>
      <c r="AE61" s="424"/>
      <c r="AF61" s="424"/>
      <c r="AG61" s="424"/>
      <c r="AH61" s="424"/>
      <c r="AI61" s="424"/>
      <c r="AJ61" s="424"/>
      <c r="AK61" s="424"/>
      <c r="AL61" s="424"/>
      <c r="AM61" s="424"/>
      <c r="AN61" s="424"/>
      <c r="AO61" s="424"/>
      <c r="AP61" s="424"/>
      <c r="AQ61" s="424"/>
      <c r="AR61" s="424"/>
      <c r="AS61" s="424"/>
      <c r="AT61" s="424"/>
      <c r="AU61" s="424"/>
      <c r="AV61" s="424"/>
      <c r="AW61" s="424"/>
      <c r="AX61" s="424"/>
      <c r="AY61" s="424"/>
      <c r="AZ61" s="424"/>
      <c r="BA61" s="424"/>
      <c r="BB61" s="424"/>
      <c r="BC61" s="424"/>
      <c r="BD61" s="424"/>
      <c r="BE61" s="424"/>
      <c r="BF61" s="424"/>
      <c r="BG61" s="424"/>
      <c r="BH61" s="424"/>
      <c r="BI61" s="424"/>
      <c r="BJ61" s="424"/>
      <c r="BK61" s="424"/>
      <c r="BL61" s="424"/>
      <c r="BM61" s="424"/>
      <c r="BN61" s="424"/>
      <c r="BO61" s="424"/>
      <c r="BP61" s="424"/>
      <c r="BQ61" s="424"/>
      <c r="BR61" s="424"/>
      <c r="BS61" s="424"/>
      <c r="BT61" s="424"/>
      <c r="BU61" s="424"/>
      <c r="BV61" s="424"/>
      <c r="BW61" s="424"/>
      <c r="BX61" s="424"/>
      <c r="BY61" s="424"/>
      <c r="BZ61" s="424"/>
      <c r="CA61" s="424"/>
      <c r="CB61" s="424"/>
      <c r="CC61" s="424"/>
      <c r="CD61" s="424"/>
      <c r="CE61" s="424"/>
      <c r="CF61" s="424"/>
      <c r="CG61" s="424"/>
      <c r="CH61" s="424"/>
      <c r="CI61" s="424"/>
      <c r="CJ61" s="424"/>
      <c r="CK61" s="424"/>
      <c r="CL61" s="424"/>
      <c r="CM61" s="424"/>
      <c r="CN61" s="424"/>
      <c r="CO61" s="424"/>
      <c r="CP61" s="424"/>
      <c r="CQ61" s="424"/>
      <c r="CR61" s="424"/>
      <c r="CS61" s="424"/>
      <c r="CT61" s="424"/>
      <c r="CU61" s="424"/>
      <c r="CV61" s="424"/>
      <c r="CW61" s="424"/>
      <c r="CX61" s="424"/>
      <c r="CY61" s="424"/>
      <c r="CZ61" s="424"/>
      <c r="DA61" s="424"/>
      <c r="DB61" s="424"/>
      <c r="DC61" s="424"/>
      <c r="DD61" s="424"/>
      <c r="DE61" s="424"/>
      <c r="DF61" s="424"/>
      <c r="DG61" s="424"/>
      <c r="DH61" s="424"/>
      <c r="DI61" s="424"/>
      <c r="DJ61" s="424"/>
      <c r="DK61" s="424"/>
      <c r="DL61" s="424"/>
      <c r="DM61" s="424"/>
      <c r="DN61" s="424"/>
      <c r="DO61" s="424"/>
      <c r="DP61" s="424"/>
      <c r="DQ61" s="424"/>
      <c r="DR61" s="424"/>
      <c r="DS61" s="424"/>
      <c r="DT61" s="424"/>
      <c r="DU61" s="424"/>
      <c r="DV61" s="424"/>
      <c r="DW61" s="424"/>
      <c r="DX61" s="424"/>
      <c r="DY61" s="424"/>
      <c r="DZ61" s="424"/>
      <c r="EA61" s="424"/>
      <c r="EB61" s="424"/>
      <c r="EC61" s="424"/>
      <c r="ED61" s="424"/>
      <c r="EE61" s="424"/>
      <c r="EF61" s="424"/>
      <c r="EG61" s="424"/>
      <c r="EH61" s="424"/>
      <c r="EI61" s="424"/>
      <c r="EJ61" s="424"/>
      <c r="EK61" s="424"/>
      <c r="EL61" s="424"/>
      <c r="EM61" s="424"/>
      <c r="EN61" s="424"/>
      <c r="EO61" s="424"/>
      <c r="EP61" s="424"/>
      <c r="EQ61" s="424"/>
      <c r="ER61" s="424"/>
      <c r="ES61" s="424"/>
      <c r="ET61" s="424"/>
      <c r="EU61" s="424"/>
      <c r="EV61" s="424"/>
      <c r="EW61" s="424"/>
      <c r="EX61" s="424"/>
      <c r="EY61" s="424"/>
      <c r="EZ61" s="424"/>
      <c r="FA61" s="424"/>
      <c r="FB61" s="424"/>
      <c r="FC61" s="424"/>
      <c r="FD61" s="424"/>
      <c r="FE61" s="424"/>
      <c r="FF61" s="424"/>
      <c r="FG61" s="424"/>
      <c r="FH61" s="424"/>
      <c r="FI61" s="424"/>
      <c r="FJ61" s="424"/>
      <c r="FK61" s="424"/>
      <c r="FL61" s="424"/>
      <c r="FM61" s="424"/>
      <c r="FN61" s="424"/>
      <c r="FO61" s="424"/>
      <c r="FP61" s="424"/>
      <c r="FQ61" s="424"/>
      <c r="FR61" s="424"/>
      <c r="FS61" s="424"/>
      <c r="FT61" s="424"/>
      <c r="FU61" s="424"/>
      <c r="FV61" s="424"/>
      <c r="FW61" s="424"/>
      <c r="FX61" s="424"/>
      <c r="FY61" s="424"/>
      <c r="FZ61" s="424"/>
      <c r="GA61" s="424"/>
      <c r="GB61" s="424"/>
      <c r="GC61" s="424"/>
      <c r="GD61" s="424"/>
      <c r="GE61" s="424"/>
      <c r="GF61" s="424"/>
      <c r="GG61" s="424"/>
      <c r="GH61" s="424"/>
      <c r="GI61" s="424"/>
      <c r="GJ61" s="424"/>
      <c r="GK61" s="424"/>
      <c r="GL61" s="426"/>
      <c r="GM61" s="426"/>
      <c r="GN61" s="426"/>
      <c r="GO61" s="426"/>
      <c r="GP61" s="426"/>
    </row>
    <row r="62" s="359" customFormat="1" ht="18.75" spans="1:198">
      <c r="A62" s="338">
        <v>2</v>
      </c>
      <c r="B62" s="338"/>
      <c r="C62" s="339" t="s">
        <v>82</v>
      </c>
      <c r="D62" s="393">
        <v>0.1381</v>
      </c>
      <c r="E62" s="391">
        <f t="shared" ref="E62:E67" si="23">F62+G62</f>
        <v>104.86</v>
      </c>
      <c r="F62" s="339">
        <v>82.86</v>
      </c>
      <c r="G62" s="387">
        <f t="shared" si="16"/>
        <v>22</v>
      </c>
      <c r="H62" s="394">
        <f t="shared" ref="H62:H65" si="24">119.667602018786*D62</f>
        <v>16.5260958387943</v>
      </c>
      <c r="I62" s="414">
        <f t="shared" si="17"/>
        <v>0</v>
      </c>
      <c r="J62" s="414">
        <v>0</v>
      </c>
      <c r="K62" s="415"/>
      <c r="L62" s="416">
        <f t="shared" ref="L62:L67" si="25">M62+N62+O62</f>
        <v>0</v>
      </c>
      <c r="M62" s="422"/>
      <c r="N62" s="423"/>
      <c r="O62" s="419"/>
      <c r="P62" s="420">
        <v>5.4739041612057</v>
      </c>
      <c r="Q62" s="424"/>
      <c r="R62" s="424"/>
      <c r="S62" s="424"/>
      <c r="T62" s="424"/>
      <c r="U62" s="424"/>
      <c r="V62" s="424"/>
      <c r="W62" s="424"/>
      <c r="X62" s="424"/>
      <c r="Y62" s="424"/>
      <c r="Z62" s="424"/>
      <c r="AA62" s="424"/>
      <c r="AB62" s="424"/>
      <c r="AC62" s="424"/>
      <c r="AD62" s="424"/>
      <c r="AE62" s="424"/>
      <c r="AF62" s="424"/>
      <c r="AG62" s="424"/>
      <c r="AH62" s="424"/>
      <c r="AI62" s="424"/>
      <c r="AJ62" s="424"/>
      <c r="AK62" s="424"/>
      <c r="AL62" s="424"/>
      <c r="AM62" s="424"/>
      <c r="AN62" s="424"/>
      <c r="AO62" s="424"/>
      <c r="AP62" s="424"/>
      <c r="AQ62" s="424"/>
      <c r="AR62" s="424"/>
      <c r="AS62" s="424"/>
      <c r="AT62" s="424"/>
      <c r="AU62" s="424"/>
      <c r="AV62" s="424"/>
      <c r="AW62" s="424"/>
      <c r="AX62" s="424"/>
      <c r="AY62" s="424"/>
      <c r="AZ62" s="424"/>
      <c r="BA62" s="424"/>
      <c r="BB62" s="424"/>
      <c r="BC62" s="424"/>
      <c r="BD62" s="424"/>
      <c r="BE62" s="424"/>
      <c r="BF62" s="424"/>
      <c r="BG62" s="424"/>
      <c r="BH62" s="424"/>
      <c r="BI62" s="424"/>
      <c r="BJ62" s="424"/>
      <c r="BK62" s="424"/>
      <c r="BL62" s="424"/>
      <c r="BM62" s="424"/>
      <c r="BN62" s="424"/>
      <c r="BO62" s="424"/>
      <c r="BP62" s="424"/>
      <c r="BQ62" s="424"/>
      <c r="BR62" s="424"/>
      <c r="BS62" s="424"/>
      <c r="BT62" s="424"/>
      <c r="BU62" s="424"/>
      <c r="BV62" s="424"/>
      <c r="BW62" s="424"/>
      <c r="BX62" s="424"/>
      <c r="BY62" s="424"/>
      <c r="BZ62" s="424"/>
      <c r="CA62" s="424"/>
      <c r="CB62" s="424"/>
      <c r="CC62" s="424"/>
      <c r="CD62" s="424"/>
      <c r="CE62" s="424"/>
      <c r="CF62" s="424"/>
      <c r="CG62" s="424"/>
      <c r="CH62" s="424"/>
      <c r="CI62" s="424"/>
      <c r="CJ62" s="424"/>
      <c r="CK62" s="424"/>
      <c r="CL62" s="424"/>
      <c r="CM62" s="424"/>
      <c r="CN62" s="424"/>
      <c r="CO62" s="424"/>
      <c r="CP62" s="424"/>
      <c r="CQ62" s="424"/>
      <c r="CR62" s="424"/>
      <c r="CS62" s="424"/>
      <c r="CT62" s="424"/>
      <c r="CU62" s="424"/>
      <c r="CV62" s="424"/>
      <c r="CW62" s="424"/>
      <c r="CX62" s="424"/>
      <c r="CY62" s="424"/>
      <c r="CZ62" s="424"/>
      <c r="DA62" s="424"/>
      <c r="DB62" s="424"/>
      <c r="DC62" s="424"/>
      <c r="DD62" s="424"/>
      <c r="DE62" s="424"/>
      <c r="DF62" s="424"/>
      <c r="DG62" s="424"/>
      <c r="DH62" s="424"/>
      <c r="DI62" s="424"/>
      <c r="DJ62" s="424"/>
      <c r="DK62" s="424"/>
      <c r="DL62" s="424"/>
      <c r="DM62" s="424"/>
      <c r="DN62" s="424"/>
      <c r="DO62" s="424"/>
      <c r="DP62" s="424"/>
      <c r="DQ62" s="424"/>
      <c r="DR62" s="424"/>
      <c r="DS62" s="424"/>
      <c r="DT62" s="424"/>
      <c r="DU62" s="424"/>
      <c r="DV62" s="424"/>
      <c r="DW62" s="424"/>
      <c r="DX62" s="424"/>
      <c r="DY62" s="424"/>
      <c r="DZ62" s="424"/>
      <c r="EA62" s="424"/>
      <c r="EB62" s="424"/>
      <c r="EC62" s="424"/>
      <c r="ED62" s="424"/>
      <c r="EE62" s="424"/>
      <c r="EF62" s="424"/>
      <c r="EG62" s="424"/>
      <c r="EH62" s="424"/>
      <c r="EI62" s="424"/>
      <c r="EJ62" s="424"/>
      <c r="EK62" s="424"/>
      <c r="EL62" s="424"/>
      <c r="EM62" s="424"/>
      <c r="EN62" s="424"/>
      <c r="EO62" s="424"/>
      <c r="EP62" s="424"/>
      <c r="EQ62" s="424"/>
      <c r="ER62" s="424"/>
      <c r="ES62" s="424"/>
      <c r="ET62" s="424"/>
      <c r="EU62" s="424"/>
      <c r="EV62" s="424"/>
      <c r="EW62" s="424"/>
      <c r="EX62" s="424"/>
      <c r="EY62" s="424"/>
      <c r="EZ62" s="424"/>
      <c r="FA62" s="424"/>
      <c r="FB62" s="424"/>
      <c r="FC62" s="424"/>
      <c r="FD62" s="424"/>
      <c r="FE62" s="424"/>
      <c r="FF62" s="424"/>
      <c r="FG62" s="424"/>
      <c r="FH62" s="424"/>
      <c r="FI62" s="424"/>
      <c r="FJ62" s="424"/>
      <c r="FK62" s="424"/>
      <c r="FL62" s="424"/>
      <c r="FM62" s="424"/>
      <c r="FN62" s="424"/>
      <c r="FO62" s="424"/>
      <c r="FP62" s="424"/>
      <c r="FQ62" s="424"/>
      <c r="FR62" s="424"/>
      <c r="FS62" s="424"/>
      <c r="FT62" s="424"/>
      <c r="FU62" s="424"/>
      <c r="FV62" s="424"/>
      <c r="FW62" s="424"/>
      <c r="FX62" s="424"/>
      <c r="FY62" s="424"/>
      <c r="FZ62" s="424"/>
      <c r="GA62" s="424"/>
      <c r="GB62" s="424"/>
      <c r="GC62" s="424"/>
      <c r="GD62" s="424"/>
      <c r="GE62" s="424"/>
      <c r="GF62" s="424"/>
      <c r="GG62" s="424"/>
      <c r="GH62" s="424"/>
      <c r="GI62" s="424"/>
      <c r="GJ62" s="424"/>
      <c r="GK62" s="424"/>
      <c r="GL62" s="426"/>
      <c r="GM62" s="426"/>
      <c r="GN62" s="426"/>
      <c r="GO62" s="426"/>
      <c r="GP62" s="426"/>
    </row>
    <row r="63" s="359" customFormat="1" ht="18.75" spans="1:198">
      <c r="A63" s="338">
        <v>3</v>
      </c>
      <c r="B63" s="338"/>
      <c r="C63" s="339" t="s">
        <v>83</v>
      </c>
      <c r="D63" s="393">
        <v>1.1225</v>
      </c>
      <c r="E63" s="391">
        <f t="shared" si="23"/>
        <v>900.5</v>
      </c>
      <c r="F63" s="339">
        <v>673.5</v>
      </c>
      <c r="G63" s="387">
        <f t="shared" si="16"/>
        <v>227</v>
      </c>
      <c r="H63" s="394">
        <f t="shared" si="24"/>
        <v>134.326883266087</v>
      </c>
      <c r="I63" s="414">
        <f t="shared" si="17"/>
        <v>7</v>
      </c>
      <c r="J63" s="414">
        <v>0</v>
      </c>
      <c r="K63" s="415">
        <v>7</v>
      </c>
      <c r="L63" s="416">
        <f t="shared" si="25"/>
        <v>0</v>
      </c>
      <c r="M63" s="422"/>
      <c r="N63" s="423"/>
      <c r="O63" s="419"/>
      <c r="P63" s="420">
        <v>85.673116733913</v>
      </c>
      <c r="Q63" s="424"/>
      <c r="R63" s="424"/>
      <c r="S63" s="424"/>
      <c r="T63" s="424"/>
      <c r="U63" s="424"/>
      <c r="V63" s="424"/>
      <c r="W63" s="424"/>
      <c r="X63" s="424"/>
      <c r="Y63" s="424"/>
      <c r="Z63" s="424"/>
      <c r="AA63" s="424"/>
      <c r="AB63" s="424"/>
      <c r="AC63" s="424"/>
      <c r="AD63" s="424"/>
      <c r="AE63" s="424"/>
      <c r="AF63" s="424"/>
      <c r="AG63" s="424"/>
      <c r="AH63" s="424"/>
      <c r="AI63" s="424"/>
      <c r="AJ63" s="424"/>
      <c r="AK63" s="424"/>
      <c r="AL63" s="424"/>
      <c r="AM63" s="424"/>
      <c r="AN63" s="424"/>
      <c r="AO63" s="424"/>
      <c r="AP63" s="424"/>
      <c r="AQ63" s="424"/>
      <c r="AR63" s="424"/>
      <c r="AS63" s="424"/>
      <c r="AT63" s="424"/>
      <c r="AU63" s="424"/>
      <c r="AV63" s="424"/>
      <c r="AW63" s="424"/>
      <c r="AX63" s="424"/>
      <c r="AY63" s="424"/>
      <c r="AZ63" s="424"/>
      <c r="BA63" s="424"/>
      <c r="BB63" s="424"/>
      <c r="BC63" s="424"/>
      <c r="BD63" s="424"/>
      <c r="BE63" s="424"/>
      <c r="BF63" s="424"/>
      <c r="BG63" s="424"/>
      <c r="BH63" s="424"/>
      <c r="BI63" s="424"/>
      <c r="BJ63" s="424"/>
      <c r="BK63" s="424"/>
      <c r="BL63" s="424"/>
      <c r="BM63" s="424"/>
      <c r="BN63" s="424"/>
      <c r="BO63" s="424"/>
      <c r="BP63" s="424"/>
      <c r="BQ63" s="424"/>
      <c r="BR63" s="424"/>
      <c r="BS63" s="424"/>
      <c r="BT63" s="424"/>
      <c r="BU63" s="424"/>
      <c r="BV63" s="424"/>
      <c r="BW63" s="424"/>
      <c r="BX63" s="424"/>
      <c r="BY63" s="424"/>
      <c r="BZ63" s="424"/>
      <c r="CA63" s="424"/>
      <c r="CB63" s="424"/>
      <c r="CC63" s="424"/>
      <c r="CD63" s="424"/>
      <c r="CE63" s="424"/>
      <c r="CF63" s="424"/>
      <c r="CG63" s="424"/>
      <c r="CH63" s="424"/>
      <c r="CI63" s="424"/>
      <c r="CJ63" s="424"/>
      <c r="CK63" s="424"/>
      <c r="CL63" s="424"/>
      <c r="CM63" s="424"/>
      <c r="CN63" s="424"/>
      <c r="CO63" s="424"/>
      <c r="CP63" s="424"/>
      <c r="CQ63" s="424"/>
      <c r="CR63" s="424"/>
      <c r="CS63" s="424"/>
      <c r="CT63" s="424"/>
      <c r="CU63" s="424"/>
      <c r="CV63" s="424"/>
      <c r="CW63" s="424"/>
      <c r="CX63" s="424"/>
      <c r="CY63" s="424"/>
      <c r="CZ63" s="424"/>
      <c r="DA63" s="424"/>
      <c r="DB63" s="424"/>
      <c r="DC63" s="424"/>
      <c r="DD63" s="424"/>
      <c r="DE63" s="424"/>
      <c r="DF63" s="424"/>
      <c r="DG63" s="424"/>
      <c r="DH63" s="424"/>
      <c r="DI63" s="424"/>
      <c r="DJ63" s="424"/>
      <c r="DK63" s="424"/>
      <c r="DL63" s="424"/>
      <c r="DM63" s="424"/>
      <c r="DN63" s="424"/>
      <c r="DO63" s="424"/>
      <c r="DP63" s="424"/>
      <c r="DQ63" s="424"/>
      <c r="DR63" s="424"/>
      <c r="DS63" s="424"/>
      <c r="DT63" s="424"/>
      <c r="DU63" s="424"/>
      <c r="DV63" s="424"/>
      <c r="DW63" s="424"/>
      <c r="DX63" s="424"/>
      <c r="DY63" s="424"/>
      <c r="DZ63" s="424"/>
      <c r="EA63" s="424"/>
      <c r="EB63" s="424"/>
      <c r="EC63" s="424"/>
      <c r="ED63" s="424"/>
      <c r="EE63" s="424"/>
      <c r="EF63" s="424"/>
      <c r="EG63" s="424"/>
      <c r="EH63" s="424"/>
      <c r="EI63" s="424"/>
      <c r="EJ63" s="424"/>
      <c r="EK63" s="424"/>
      <c r="EL63" s="424"/>
      <c r="EM63" s="424"/>
      <c r="EN63" s="424"/>
      <c r="EO63" s="424"/>
      <c r="EP63" s="424"/>
      <c r="EQ63" s="424"/>
      <c r="ER63" s="424"/>
      <c r="ES63" s="424"/>
      <c r="ET63" s="424"/>
      <c r="EU63" s="424"/>
      <c r="EV63" s="424"/>
      <c r="EW63" s="424"/>
      <c r="EX63" s="424"/>
      <c r="EY63" s="424"/>
      <c r="EZ63" s="424"/>
      <c r="FA63" s="424"/>
      <c r="FB63" s="424"/>
      <c r="FC63" s="424"/>
      <c r="FD63" s="424"/>
      <c r="FE63" s="424"/>
      <c r="FF63" s="424"/>
      <c r="FG63" s="424"/>
      <c r="FH63" s="424"/>
      <c r="FI63" s="424"/>
      <c r="FJ63" s="424"/>
      <c r="FK63" s="424"/>
      <c r="FL63" s="424"/>
      <c r="FM63" s="424"/>
      <c r="FN63" s="424"/>
      <c r="FO63" s="424"/>
      <c r="FP63" s="424"/>
      <c r="FQ63" s="424"/>
      <c r="FR63" s="424"/>
      <c r="FS63" s="424"/>
      <c r="FT63" s="424"/>
      <c r="FU63" s="424"/>
      <c r="FV63" s="424"/>
      <c r="FW63" s="424"/>
      <c r="FX63" s="424"/>
      <c r="FY63" s="424"/>
      <c r="FZ63" s="424"/>
      <c r="GA63" s="424"/>
      <c r="GB63" s="424"/>
      <c r="GC63" s="424"/>
      <c r="GD63" s="424"/>
      <c r="GE63" s="424"/>
      <c r="GF63" s="424"/>
      <c r="GG63" s="424"/>
      <c r="GH63" s="424"/>
      <c r="GI63" s="424"/>
      <c r="GJ63" s="424"/>
      <c r="GK63" s="424"/>
      <c r="GL63" s="426"/>
      <c r="GM63" s="426"/>
      <c r="GN63" s="426"/>
      <c r="GO63" s="426"/>
      <c r="GP63" s="426"/>
    </row>
    <row r="64" s="359" customFormat="1" ht="18.75" spans="1:198">
      <c r="A64" s="338">
        <v>4</v>
      </c>
      <c r="B64" s="338"/>
      <c r="C64" s="339" t="s">
        <v>84</v>
      </c>
      <c r="D64" s="393">
        <v>0.4801</v>
      </c>
      <c r="E64" s="391">
        <f t="shared" si="23"/>
        <v>635.06</v>
      </c>
      <c r="F64" s="339">
        <v>288.06</v>
      </c>
      <c r="G64" s="387">
        <f t="shared" si="16"/>
        <v>347</v>
      </c>
      <c r="H64" s="394">
        <f t="shared" si="24"/>
        <v>57.4524157292192</v>
      </c>
      <c r="I64" s="414">
        <f t="shared" si="17"/>
        <v>0</v>
      </c>
      <c r="J64" s="414">
        <v>0</v>
      </c>
      <c r="K64" s="415"/>
      <c r="L64" s="416">
        <f t="shared" si="25"/>
        <v>300</v>
      </c>
      <c r="M64" s="422"/>
      <c r="N64" s="423"/>
      <c r="O64" s="419">
        <v>300</v>
      </c>
      <c r="P64" s="420">
        <v>-10.4524157292192</v>
      </c>
      <c r="Q64" s="424"/>
      <c r="R64" s="424"/>
      <c r="S64" s="424"/>
      <c r="T64" s="424"/>
      <c r="U64" s="424"/>
      <c r="V64" s="424"/>
      <c r="W64" s="424"/>
      <c r="X64" s="424"/>
      <c r="Y64" s="424"/>
      <c r="Z64" s="424"/>
      <c r="AA64" s="424"/>
      <c r="AB64" s="424"/>
      <c r="AC64" s="424"/>
      <c r="AD64" s="424"/>
      <c r="AE64" s="424"/>
      <c r="AF64" s="424"/>
      <c r="AG64" s="424"/>
      <c r="AH64" s="424"/>
      <c r="AI64" s="424"/>
      <c r="AJ64" s="424"/>
      <c r="AK64" s="424"/>
      <c r="AL64" s="424"/>
      <c r="AM64" s="424"/>
      <c r="AN64" s="424"/>
      <c r="AO64" s="424"/>
      <c r="AP64" s="424"/>
      <c r="AQ64" s="424"/>
      <c r="AR64" s="424"/>
      <c r="AS64" s="424"/>
      <c r="AT64" s="424"/>
      <c r="AU64" s="424"/>
      <c r="AV64" s="424"/>
      <c r="AW64" s="424"/>
      <c r="AX64" s="424"/>
      <c r="AY64" s="424"/>
      <c r="AZ64" s="424"/>
      <c r="BA64" s="424"/>
      <c r="BB64" s="424"/>
      <c r="BC64" s="424"/>
      <c r="BD64" s="424"/>
      <c r="BE64" s="424"/>
      <c r="BF64" s="424"/>
      <c r="BG64" s="424"/>
      <c r="BH64" s="424"/>
      <c r="BI64" s="424"/>
      <c r="BJ64" s="424"/>
      <c r="BK64" s="424"/>
      <c r="BL64" s="424"/>
      <c r="BM64" s="424"/>
      <c r="BN64" s="424"/>
      <c r="BO64" s="424"/>
      <c r="BP64" s="424"/>
      <c r="BQ64" s="424"/>
      <c r="BR64" s="424"/>
      <c r="BS64" s="424"/>
      <c r="BT64" s="424"/>
      <c r="BU64" s="424"/>
      <c r="BV64" s="424"/>
      <c r="BW64" s="424"/>
      <c r="BX64" s="424"/>
      <c r="BY64" s="424"/>
      <c r="BZ64" s="424"/>
      <c r="CA64" s="424"/>
      <c r="CB64" s="424"/>
      <c r="CC64" s="424"/>
      <c r="CD64" s="424"/>
      <c r="CE64" s="424"/>
      <c r="CF64" s="424"/>
      <c r="CG64" s="424"/>
      <c r="CH64" s="424"/>
      <c r="CI64" s="424"/>
      <c r="CJ64" s="424"/>
      <c r="CK64" s="424"/>
      <c r="CL64" s="424"/>
      <c r="CM64" s="424"/>
      <c r="CN64" s="424"/>
      <c r="CO64" s="424"/>
      <c r="CP64" s="424"/>
      <c r="CQ64" s="424"/>
      <c r="CR64" s="424"/>
      <c r="CS64" s="424"/>
      <c r="CT64" s="424"/>
      <c r="CU64" s="424"/>
      <c r="CV64" s="424"/>
      <c r="CW64" s="424"/>
      <c r="CX64" s="424"/>
      <c r="CY64" s="424"/>
      <c r="CZ64" s="424"/>
      <c r="DA64" s="424"/>
      <c r="DB64" s="424"/>
      <c r="DC64" s="424"/>
      <c r="DD64" s="424"/>
      <c r="DE64" s="424"/>
      <c r="DF64" s="424"/>
      <c r="DG64" s="424"/>
      <c r="DH64" s="424"/>
      <c r="DI64" s="424"/>
      <c r="DJ64" s="424"/>
      <c r="DK64" s="424"/>
      <c r="DL64" s="424"/>
      <c r="DM64" s="424"/>
      <c r="DN64" s="424"/>
      <c r="DO64" s="424"/>
      <c r="DP64" s="424"/>
      <c r="DQ64" s="424"/>
      <c r="DR64" s="424"/>
      <c r="DS64" s="424"/>
      <c r="DT64" s="424"/>
      <c r="DU64" s="424"/>
      <c r="DV64" s="424"/>
      <c r="DW64" s="424"/>
      <c r="DX64" s="424"/>
      <c r="DY64" s="424"/>
      <c r="DZ64" s="424"/>
      <c r="EA64" s="424"/>
      <c r="EB64" s="424"/>
      <c r="EC64" s="424"/>
      <c r="ED64" s="424"/>
      <c r="EE64" s="424"/>
      <c r="EF64" s="424"/>
      <c r="EG64" s="424"/>
      <c r="EH64" s="424"/>
      <c r="EI64" s="424"/>
      <c r="EJ64" s="424"/>
      <c r="EK64" s="424"/>
      <c r="EL64" s="424"/>
      <c r="EM64" s="424"/>
      <c r="EN64" s="424"/>
      <c r="EO64" s="424"/>
      <c r="EP64" s="424"/>
      <c r="EQ64" s="424"/>
      <c r="ER64" s="424"/>
      <c r="ES64" s="424"/>
      <c r="ET64" s="424"/>
      <c r="EU64" s="424"/>
      <c r="EV64" s="424"/>
      <c r="EW64" s="424"/>
      <c r="EX64" s="424"/>
      <c r="EY64" s="424"/>
      <c r="EZ64" s="424"/>
      <c r="FA64" s="424"/>
      <c r="FB64" s="424"/>
      <c r="FC64" s="424"/>
      <c r="FD64" s="424"/>
      <c r="FE64" s="424"/>
      <c r="FF64" s="424"/>
      <c r="FG64" s="424"/>
      <c r="FH64" s="424"/>
      <c r="FI64" s="424"/>
      <c r="FJ64" s="424"/>
      <c r="FK64" s="424"/>
      <c r="FL64" s="424"/>
      <c r="FM64" s="424"/>
      <c r="FN64" s="424"/>
      <c r="FO64" s="424"/>
      <c r="FP64" s="424"/>
      <c r="FQ64" s="424"/>
      <c r="FR64" s="424"/>
      <c r="FS64" s="424"/>
      <c r="FT64" s="424"/>
      <c r="FU64" s="424"/>
      <c r="FV64" s="424"/>
      <c r="FW64" s="424"/>
      <c r="FX64" s="424"/>
      <c r="FY64" s="424"/>
      <c r="FZ64" s="424"/>
      <c r="GA64" s="424"/>
      <c r="GB64" s="424"/>
      <c r="GC64" s="424"/>
      <c r="GD64" s="424"/>
      <c r="GE64" s="424"/>
      <c r="GF64" s="424"/>
      <c r="GG64" s="424"/>
      <c r="GH64" s="424"/>
      <c r="GI64" s="424"/>
      <c r="GJ64" s="424"/>
      <c r="GK64" s="424"/>
      <c r="GL64" s="426"/>
      <c r="GM64" s="426"/>
      <c r="GN64" s="426"/>
      <c r="GO64" s="426"/>
      <c r="GP64" s="426"/>
    </row>
    <row r="65" s="359" customFormat="1" ht="18.75" spans="1:198">
      <c r="A65" s="338">
        <v>5</v>
      </c>
      <c r="B65" s="338"/>
      <c r="C65" s="339" t="s">
        <v>85</v>
      </c>
      <c r="D65" s="393">
        <v>5.3062</v>
      </c>
      <c r="E65" s="391">
        <f t="shared" si="23"/>
        <v>7408.72</v>
      </c>
      <c r="F65" s="339">
        <v>3183.72</v>
      </c>
      <c r="G65" s="387">
        <f t="shared" si="16"/>
        <v>4225</v>
      </c>
      <c r="H65" s="394">
        <f t="shared" si="24"/>
        <v>634.980229832082</v>
      </c>
      <c r="I65" s="414">
        <f t="shared" si="17"/>
        <v>4000</v>
      </c>
      <c r="J65" s="414">
        <v>4000</v>
      </c>
      <c r="K65" s="415"/>
      <c r="L65" s="416">
        <f t="shared" si="25"/>
        <v>0</v>
      </c>
      <c r="M65" s="422"/>
      <c r="N65" s="423"/>
      <c r="O65" s="419"/>
      <c r="P65" s="420">
        <v>-409.980229832082</v>
      </c>
      <c r="Q65" s="424"/>
      <c r="R65" s="424"/>
      <c r="S65" s="424"/>
      <c r="T65" s="424"/>
      <c r="U65" s="424"/>
      <c r="V65" s="424"/>
      <c r="W65" s="424"/>
      <c r="X65" s="424"/>
      <c r="Y65" s="424"/>
      <c r="Z65" s="424"/>
      <c r="AA65" s="424"/>
      <c r="AB65" s="424"/>
      <c r="AC65" s="424"/>
      <c r="AD65" s="424"/>
      <c r="AE65" s="424"/>
      <c r="AF65" s="424"/>
      <c r="AG65" s="424"/>
      <c r="AH65" s="424"/>
      <c r="AI65" s="424"/>
      <c r="AJ65" s="424"/>
      <c r="AK65" s="424"/>
      <c r="AL65" s="424"/>
      <c r="AM65" s="424"/>
      <c r="AN65" s="424"/>
      <c r="AO65" s="424"/>
      <c r="AP65" s="424"/>
      <c r="AQ65" s="424"/>
      <c r="AR65" s="424"/>
      <c r="AS65" s="424"/>
      <c r="AT65" s="424"/>
      <c r="AU65" s="424"/>
      <c r="AV65" s="424"/>
      <c r="AW65" s="424"/>
      <c r="AX65" s="424"/>
      <c r="AY65" s="424"/>
      <c r="AZ65" s="424"/>
      <c r="BA65" s="424"/>
      <c r="BB65" s="424"/>
      <c r="BC65" s="424"/>
      <c r="BD65" s="424"/>
      <c r="BE65" s="424"/>
      <c r="BF65" s="424"/>
      <c r="BG65" s="424"/>
      <c r="BH65" s="424"/>
      <c r="BI65" s="424"/>
      <c r="BJ65" s="424"/>
      <c r="BK65" s="424"/>
      <c r="BL65" s="424"/>
      <c r="BM65" s="424"/>
      <c r="BN65" s="424"/>
      <c r="BO65" s="424"/>
      <c r="BP65" s="424"/>
      <c r="BQ65" s="424"/>
      <c r="BR65" s="424"/>
      <c r="BS65" s="424"/>
      <c r="BT65" s="424"/>
      <c r="BU65" s="424"/>
      <c r="BV65" s="424"/>
      <c r="BW65" s="424"/>
      <c r="BX65" s="424"/>
      <c r="BY65" s="424"/>
      <c r="BZ65" s="424"/>
      <c r="CA65" s="424"/>
      <c r="CB65" s="424"/>
      <c r="CC65" s="424"/>
      <c r="CD65" s="424"/>
      <c r="CE65" s="424"/>
      <c r="CF65" s="424"/>
      <c r="CG65" s="424"/>
      <c r="CH65" s="424"/>
      <c r="CI65" s="424"/>
      <c r="CJ65" s="424"/>
      <c r="CK65" s="424"/>
      <c r="CL65" s="424"/>
      <c r="CM65" s="424"/>
      <c r="CN65" s="424"/>
      <c r="CO65" s="424"/>
      <c r="CP65" s="424"/>
      <c r="CQ65" s="424"/>
      <c r="CR65" s="424"/>
      <c r="CS65" s="424"/>
      <c r="CT65" s="424"/>
      <c r="CU65" s="424"/>
      <c r="CV65" s="424"/>
      <c r="CW65" s="424"/>
      <c r="CX65" s="424"/>
      <c r="CY65" s="424"/>
      <c r="CZ65" s="424"/>
      <c r="DA65" s="424"/>
      <c r="DB65" s="424"/>
      <c r="DC65" s="424"/>
      <c r="DD65" s="424"/>
      <c r="DE65" s="424"/>
      <c r="DF65" s="424"/>
      <c r="DG65" s="424"/>
      <c r="DH65" s="424"/>
      <c r="DI65" s="424"/>
      <c r="DJ65" s="424"/>
      <c r="DK65" s="424"/>
      <c r="DL65" s="424"/>
      <c r="DM65" s="424"/>
      <c r="DN65" s="424"/>
      <c r="DO65" s="424"/>
      <c r="DP65" s="424"/>
      <c r="DQ65" s="424"/>
      <c r="DR65" s="424"/>
      <c r="DS65" s="424"/>
      <c r="DT65" s="424"/>
      <c r="DU65" s="424"/>
      <c r="DV65" s="424"/>
      <c r="DW65" s="424"/>
      <c r="DX65" s="424"/>
      <c r="DY65" s="424"/>
      <c r="DZ65" s="424"/>
      <c r="EA65" s="424"/>
      <c r="EB65" s="424"/>
      <c r="EC65" s="424"/>
      <c r="ED65" s="424"/>
      <c r="EE65" s="424"/>
      <c r="EF65" s="424"/>
      <c r="EG65" s="424"/>
      <c r="EH65" s="424"/>
      <c r="EI65" s="424"/>
      <c r="EJ65" s="424"/>
      <c r="EK65" s="424"/>
      <c r="EL65" s="424"/>
      <c r="EM65" s="424"/>
      <c r="EN65" s="424"/>
      <c r="EO65" s="424"/>
      <c r="EP65" s="424"/>
      <c r="EQ65" s="424"/>
      <c r="ER65" s="424"/>
      <c r="ES65" s="424"/>
      <c r="ET65" s="424"/>
      <c r="EU65" s="424"/>
      <c r="EV65" s="424"/>
      <c r="EW65" s="424"/>
      <c r="EX65" s="424"/>
      <c r="EY65" s="424"/>
      <c r="EZ65" s="424"/>
      <c r="FA65" s="424"/>
      <c r="FB65" s="424"/>
      <c r="FC65" s="424"/>
      <c r="FD65" s="424"/>
      <c r="FE65" s="424"/>
      <c r="FF65" s="424"/>
      <c r="FG65" s="424"/>
      <c r="FH65" s="424"/>
      <c r="FI65" s="424"/>
      <c r="FJ65" s="424"/>
      <c r="FK65" s="424"/>
      <c r="FL65" s="424"/>
      <c r="FM65" s="424"/>
      <c r="FN65" s="424"/>
      <c r="FO65" s="424"/>
      <c r="FP65" s="424"/>
      <c r="FQ65" s="424"/>
      <c r="FR65" s="424"/>
      <c r="FS65" s="424"/>
      <c r="FT65" s="424"/>
      <c r="FU65" s="424"/>
      <c r="FV65" s="424"/>
      <c r="FW65" s="424"/>
      <c r="FX65" s="424"/>
      <c r="FY65" s="424"/>
      <c r="FZ65" s="424"/>
      <c r="GA65" s="424"/>
      <c r="GB65" s="424"/>
      <c r="GC65" s="424"/>
      <c r="GD65" s="424"/>
      <c r="GE65" s="424"/>
      <c r="GF65" s="424"/>
      <c r="GG65" s="424"/>
      <c r="GH65" s="424"/>
      <c r="GI65" s="424"/>
      <c r="GJ65" s="424"/>
      <c r="GK65" s="424"/>
      <c r="GL65" s="426"/>
      <c r="GM65" s="426"/>
      <c r="GN65" s="426"/>
      <c r="GO65" s="426"/>
      <c r="GP65" s="426"/>
    </row>
    <row r="66" s="360" customFormat="1" ht="18.75" spans="1:198">
      <c r="A66" s="334" t="s">
        <v>86</v>
      </c>
      <c r="B66" s="334" t="s">
        <v>87</v>
      </c>
      <c r="C66" s="334">
        <v>3</v>
      </c>
      <c r="D66" s="386">
        <v>3.1964</v>
      </c>
      <c r="E66" s="387">
        <f>SUM(E67:E70)</f>
        <v>2735.84</v>
      </c>
      <c r="F66" s="388">
        <v>1917.84</v>
      </c>
      <c r="G66" s="387">
        <f t="shared" si="16"/>
        <v>818</v>
      </c>
      <c r="H66" s="389">
        <f>SUM(H68:H70)</f>
        <v>382.505523092848</v>
      </c>
      <c r="I66" s="409">
        <f t="shared" si="17"/>
        <v>0</v>
      </c>
      <c r="J66" s="409">
        <f t="shared" ref="J66:L66" si="26">SUM(J67:J70)</f>
        <v>0</v>
      </c>
      <c r="K66" s="410"/>
      <c r="L66" s="409">
        <f t="shared" si="26"/>
        <v>0</v>
      </c>
      <c r="M66" s="428">
        <f>SUM(M68:M70)</f>
        <v>0</v>
      </c>
      <c r="N66" s="409">
        <f>SUM(N68:N70)</f>
        <v>0</v>
      </c>
      <c r="O66" s="412">
        <f>SUM(O67:O70)</f>
        <v>0</v>
      </c>
      <c r="P66" s="413">
        <f>SUM(P67:P70)</f>
        <v>435.494476907152</v>
      </c>
      <c r="Q66" s="358"/>
      <c r="R66" s="358"/>
      <c r="S66" s="358"/>
      <c r="T66" s="358"/>
      <c r="U66" s="358"/>
      <c r="V66" s="358"/>
      <c r="W66" s="358"/>
      <c r="X66" s="358"/>
      <c r="Y66" s="358"/>
      <c r="Z66" s="358"/>
      <c r="AA66" s="358"/>
      <c r="AB66" s="358"/>
      <c r="AC66" s="358"/>
      <c r="AD66" s="358"/>
      <c r="AE66" s="358"/>
      <c r="AF66" s="358"/>
      <c r="AG66" s="358"/>
      <c r="AH66" s="358"/>
      <c r="AI66" s="358"/>
      <c r="AJ66" s="358"/>
      <c r="AK66" s="358"/>
      <c r="AL66" s="358"/>
      <c r="AM66" s="358"/>
      <c r="AN66" s="358"/>
      <c r="AO66" s="358"/>
      <c r="AP66" s="358"/>
      <c r="AQ66" s="358"/>
      <c r="AR66" s="358"/>
      <c r="AS66" s="358"/>
      <c r="AT66" s="358"/>
      <c r="AU66" s="358"/>
      <c r="AV66" s="358"/>
      <c r="AW66" s="358"/>
      <c r="AX66" s="358"/>
      <c r="AY66" s="358"/>
      <c r="AZ66" s="358"/>
      <c r="BA66" s="358"/>
      <c r="BB66" s="358"/>
      <c r="BC66" s="358"/>
      <c r="BD66" s="358"/>
      <c r="BE66" s="358"/>
      <c r="BF66" s="358"/>
      <c r="BG66" s="358"/>
      <c r="BH66" s="358"/>
      <c r="BI66" s="358"/>
      <c r="BJ66" s="358"/>
      <c r="BK66" s="358"/>
      <c r="BL66" s="358"/>
      <c r="BM66" s="358"/>
      <c r="BN66" s="358"/>
      <c r="BO66" s="358"/>
      <c r="BP66" s="358"/>
      <c r="BQ66" s="358"/>
      <c r="BR66" s="358"/>
      <c r="BS66" s="358"/>
      <c r="BT66" s="358"/>
      <c r="BU66" s="358"/>
      <c r="BV66" s="358"/>
      <c r="BW66" s="358"/>
      <c r="BX66" s="358"/>
      <c r="BY66" s="358"/>
      <c r="BZ66" s="358"/>
      <c r="CA66" s="358"/>
      <c r="CB66" s="358"/>
      <c r="CC66" s="358"/>
      <c r="CD66" s="358"/>
      <c r="CE66" s="358"/>
      <c r="CF66" s="358"/>
      <c r="CG66" s="358"/>
      <c r="CH66" s="358"/>
      <c r="CI66" s="358"/>
      <c r="CJ66" s="358"/>
      <c r="CK66" s="358"/>
      <c r="CL66" s="358"/>
      <c r="CM66" s="358"/>
      <c r="CN66" s="358"/>
      <c r="CO66" s="358"/>
      <c r="CP66" s="358"/>
      <c r="CQ66" s="358"/>
      <c r="CR66" s="358"/>
      <c r="CS66" s="358"/>
      <c r="CT66" s="358"/>
      <c r="CU66" s="358"/>
      <c r="CV66" s="358"/>
      <c r="CW66" s="358"/>
      <c r="CX66" s="358"/>
      <c r="CY66" s="358"/>
      <c r="CZ66" s="358"/>
      <c r="DA66" s="358"/>
      <c r="DB66" s="358"/>
      <c r="DC66" s="358"/>
      <c r="DD66" s="358"/>
      <c r="DE66" s="358"/>
      <c r="DF66" s="358"/>
      <c r="DG66" s="358"/>
      <c r="DH66" s="358"/>
      <c r="DI66" s="358"/>
      <c r="DJ66" s="358"/>
      <c r="DK66" s="358"/>
      <c r="DL66" s="358"/>
      <c r="DM66" s="358"/>
      <c r="DN66" s="358"/>
      <c r="DO66" s="358"/>
      <c r="DP66" s="358"/>
      <c r="DQ66" s="358"/>
      <c r="DR66" s="358"/>
      <c r="DS66" s="358"/>
      <c r="DT66" s="358"/>
      <c r="DU66" s="358"/>
      <c r="DV66" s="358"/>
      <c r="DW66" s="358"/>
      <c r="DX66" s="358"/>
      <c r="DY66" s="358"/>
      <c r="DZ66" s="358"/>
      <c r="EA66" s="358"/>
      <c r="EB66" s="358"/>
      <c r="EC66" s="358"/>
      <c r="ED66" s="358"/>
      <c r="EE66" s="358"/>
      <c r="EF66" s="358"/>
      <c r="EG66" s="358"/>
      <c r="EH66" s="358"/>
      <c r="EI66" s="358"/>
      <c r="EJ66" s="358"/>
      <c r="EK66" s="358"/>
      <c r="EL66" s="358"/>
      <c r="EM66" s="358"/>
      <c r="EN66" s="358"/>
      <c r="EO66" s="358"/>
      <c r="EP66" s="358"/>
      <c r="EQ66" s="358"/>
      <c r="ER66" s="358"/>
      <c r="ES66" s="358"/>
      <c r="ET66" s="358"/>
      <c r="EU66" s="358"/>
      <c r="EV66" s="358"/>
      <c r="EW66" s="358"/>
      <c r="EX66" s="358"/>
      <c r="EY66" s="358"/>
      <c r="EZ66" s="358"/>
      <c r="FA66" s="358"/>
      <c r="FB66" s="358"/>
      <c r="FC66" s="358"/>
      <c r="FD66" s="358"/>
      <c r="FE66" s="358"/>
      <c r="FF66" s="358"/>
      <c r="FG66" s="358"/>
      <c r="FH66" s="358"/>
      <c r="FI66" s="358"/>
      <c r="FJ66" s="358"/>
      <c r="FK66" s="358"/>
      <c r="FL66" s="358"/>
      <c r="FM66" s="358"/>
      <c r="FN66" s="358"/>
      <c r="FO66" s="358"/>
      <c r="FP66" s="358"/>
      <c r="FQ66" s="358"/>
      <c r="FR66" s="358"/>
      <c r="FS66" s="358"/>
      <c r="FT66" s="358"/>
      <c r="FU66" s="358"/>
      <c r="FV66" s="358"/>
      <c r="FW66" s="358"/>
      <c r="FX66" s="358"/>
      <c r="FY66" s="358"/>
      <c r="FZ66" s="358"/>
      <c r="GA66" s="358"/>
      <c r="GB66" s="358"/>
      <c r="GC66" s="358"/>
      <c r="GD66" s="358"/>
      <c r="GE66" s="358"/>
      <c r="GF66" s="358"/>
      <c r="GG66" s="358"/>
      <c r="GH66" s="358"/>
      <c r="GI66" s="358"/>
      <c r="GJ66" s="358"/>
      <c r="GK66" s="358"/>
      <c r="GL66" s="425"/>
      <c r="GM66" s="425"/>
      <c r="GN66" s="425"/>
      <c r="GO66" s="425"/>
      <c r="GP66" s="425"/>
    </row>
    <row r="67" s="359" customFormat="1" ht="18.75" spans="1:198">
      <c r="A67" s="338">
        <v>1</v>
      </c>
      <c r="B67" s="338"/>
      <c r="C67" s="338" t="s">
        <v>31</v>
      </c>
      <c r="D67" s="390"/>
      <c r="E67" s="391">
        <f t="shared" si="23"/>
        <v>0</v>
      </c>
      <c r="F67" s="339">
        <v>0</v>
      </c>
      <c r="G67" s="387">
        <f t="shared" si="16"/>
        <v>0</v>
      </c>
      <c r="H67" s="394">
        <v>0</v>
      </c>
      <c r="I67" s="414">
        <f t="shared" si="17"/>
        <v>0</v>
      </c>
      <c r="J67" s="414">
        <v>0</v>
      </c>
      <c r="K67" s="415"/>
      <c r="L67" s="416">
        <f t="shared" si="25"/>
        <v>0</v>
      </c>
      <c r="M67" s="417"/>
      <c r="N67" s="418"/>
      <c r="O67" s="419"/>
      <c r="P67" s="420">
        <v>0</v>
      </c>
      <c r="Q67" s="424"/>
      <c r="R67" s="424"/>
      <c r="S67" s="424"/>
      <c r="T67" s="424"/>
      <c r="U67" s="424"/>
      <c r="V67" s="424"/>
      <c r="W67" s="424"/>
      <c r="X67" s="424"/>
      <c r="Y67" s="424"/>
      <c r="Z67" s="424"/>
      <c r="AA67" s="424"/>
      <c r="AB67" s="424"/>
      <c r="AC67" s="424"/>
      <c r="AD67" s="424"/>
      <c r="AE67" s="424"/>
      <c r="AF67" s="424"/>
      <c r="AG67" s="424"/>
      <c r="AH67" s="424"/>
      <c r="AI67" s="424"/>
      <c r="AJ67" s="424"/>
      <c r="AK67" s="424"/>
      <c r="AL67" s="424"/>
      <c r="AM67" s="424"/>
      <c r="AN67" s="424"/>
      <c r="AO67" s="424"/>
      <c r="AP67" s="424"/>
      <c r="AQ67" s="424"/>
      <c r="AR67" s="424"/>
      <c r="AS67" s="424"/>
      <c r="AT67" s="424"/>
      <c r="AU67" s="424"/>
      <c r="AV67" s="424"/>
      <c r="AW67" s="424"/>
      <c r="AX67" s="424"/>
      <c r="AY67" s="424"/>
      <c r="AZ67" s="424"/>
      <c r="BA67" s="424"/>
      <c r="BB67" s="424"/>
      <c r="BC67" s="424"/>
      <c r="BD67" s="424"/>
      <c r="BE67" s="424"/>
      <c r="BF67" s="424"/>
      <c r="BG67" s="424"/>
      <c r="BH67" s="424"/>
      <c r="BI67" s="424"/>
      <c r="BJ67" s="424"/>
      <c r="BK67" s="424"/>
      <c r="BL67" s="424"/>
      <c r="BM67" s="424"/>
      <c r="BN67" s="424"/>
      <c r="BO67" s="424"/>
      <c r="BP67" s="424"/>
      <c r="BQ67" s="424"/>
      <c r="BR67" s="424"/>
      <c r="BS67" s="424"/>
      <c r="BT67" s="424"/>
      <c r="BU67" s="424"/>
      <c r="BV67" s="424"/>
      <c r="BW67" s="424"/>
      <c r="BX67" s="424"/>
      <c r="BY67" s="424"/>
      <c r="BZ67" s="424"/>
      <c r="CA67" s="424"/>
      <c r="CB67" s="424"/>
      <c r="CC67" s="424"/>
      <c r="CD67" s="424"/>
      <c r="CE67" s="424"/>
      <c r="CF67" s="424"/>
      <c r="CG67" s="424"/>
      <c r="CH67" s="424"/>
      <c r="CI67" s="424"/>
      <c r="CJ67" s="424"/>
      <c r="CK67" s="424"/>
      <c r="CL67" s="424"/>
      <c r="CM67" s="424"/>
      <c r="CN67" s="424"/>
      <c r="CO67" s="424"/>
      <c r="CP67" s="424"/>
      <c r="CQ67" s="424"/>
      <c r="CR67" s="424"/>
      <c r="CS67" s="424"/>
      <c r="CT67" s="424"/>
      <c r="CU67" s="424"/>
      <c r="CV67" s="424"/>
      <c r="CW67" s="424"/>
      <c r="CX67" s="424"/>
      <c r="CY67" s="424"/>
      <c r="CZ67" s="424"/>
      <c r="DA67" s="424"/>
      <c r="DB67" s="424"/>
      <c r="DC67" s="424"/>
      <c r="DD67" s="424"/>
      <c r="DE67" s="424"/>
      <c r="DF67" s="424"/>
      <c r="DG67" s="424"/>
      <c r="DH67" s="424"/>
      <c r="DI67" s="424"/>
      <c r="DJ67" s="424"/>
      <c r="DK67" s="424"/>
      <c r="DL67" s="424"/>
      <c r="DM67" s="424"/>
      <c r="DN67" s="424"/>
      <c r="DO67" s="424"/>
      <c r="DP67" s="424"/>
      <c r="DQ67" s="424"/>
      <c r="DR67" s="424"/>
      <c r="DS67" s="424"/>
      <c r="DT67" s="424"/>
      <c r="DU67" s="424"/>
      <c r="DV67" s="424"/>
      <c r="DW67" s="424"/>
      <c r="DX67" s="424"/>
      <c r="DY67" s="424"/>
      <c r="DZ67" s="424"/>
      <c r="EA67" s="424"/>
      <c r="EB67" s="424"/>
      <c r="EC67" s="424"/>
      <c r="ED67" s="424"/>
      <c r="EE67" s="424"/>
      <c r="EF67" s="424"/>
      <c r="EG67" s="424"/>
      <c r="EH67" s="424"/>
      <c r="EI67" s="424"/>
      <c r="EJ67" s="424"/>
      <c r="EK67" s="424"/>
      <c r="EL67" s="424"/>
      <c r="EM67" s="424"/>
      <c r="EN67" s="424"/>
      <c r="EO67" s="424"/>
      <c r="EP67" s="424"/>
      <c r="EQ67" s="424"/>
      <c r="ER67" s="424"/>
      <c r="ES67" s="424"/>
      <c r="ET67" s="424"/>
      <c r="EU67" s="424"/>
      <c r="EV67" s="424"/>
      <c r="EW67" s="424"/>
      <c r="EX67" s="424"/>
      <c r="EY67" s="424"/>
      <c r="EZ67" s="424"/>
      <c r="FA67" s="424"/>
      <c r="FB67" s="424"/>
      <c r="FC67" s="424"/>
      <c r="FD67" s="424"/>
      <c r="FE67" s="424"/>
      <c r="FF67" s="424"/>
      <c r="FG67" s="424"/>
      <c r="FH67" s="424"/>
      <c r="FI67" s="424"/>
      <c r="FJ67" s="424"/>
      <c r="FK67" s="424"/>
      <c r="FL67" s="424"/>
      <c r="FM67" s="424"/>
      <c r="FN67" s="424"/>
      <c r="FO67" s="424"/>
      <c r="FP67" s="424"/>
      <c r="FQ67" s="424"/>
      <c r="FR67" s="424"/>
      <c r="FS67" s="424"/>
      <c r="FT67" s="424"/>
      <c r="FU67" s="424"/>
      <c r="FV67" s="424"/>
      <c r="FW67" s="424"/>
      <c r="FX67" s="424"/>
      <c r="FY67" s="424"/>
      <c r="FZ67" s="424"/>
      <c r="GA67" s="424"/>
      <c r="GB67" s="424"/>
      <c r="GC67" s="424"/>
      <c r="GD67" s="424"/>
      <c r="GE67" s="424"/>
      <c r="GF67" s="424"/>
      <c r="GG67" s="424"/>
      <c r="GH67" s="424"/>
      <c r="GI67" s="424"/>
      <c r="GJ67" s="424"/>
      <c r="GK67" s="424"/>
      <c r="GL67" s="426"/>
      <c r="GM67" s="426"/>
      <c r="GN67" s="426"/>
      <c r="GO67" s="426"/>
      <c r="GP67" s="426"/>
    </row>
    <row r="68" s="359" customFormat="1" ht="18.75" spans="1:198">
      <c r="A68" s="338">
        <v>2</v>
      </c>
      <c r="B68" s="338"/>
      <c r="C68" s="339" t="s">
        <v>88</v>
      </c>
      <c r="D68" s="393">
        <v>1.0678</v>
      </c>
      <c r="E68" s="391">
        <f t="shared" ref="E68:E72" si="27">F68+G68</f>
        <v>799.68</v>
      </c>
      <c r="F68" s="339">
        <v>640.68</v>
      </c>
      <c r="G68" s="387">
        <f t="shared" si="16"/>
        <v>159</v>
      </c>
      <c r="H68" s="394">
        <f t="shared" ref="H68:H70" si="28">119.667602018786*D68</f>
        <v>127.78106543566</v>
      </c>
      <c r="I68" s="414">
        <f t="shared" si="17"/>
        <v>0</v>
      </c>
      <c r="J68" s="414">
        <v>0</v>
      </c>
      <c r="K68" s="415"/>
      <c r="L68" s="416">
        <f t="shared" ref="L68:L72" si="29">M68+N68+O68</f>
        <v>0</v>
      </c>
      <c r="M68" s="422"/>
      <c r="N68" s="423"/>
      <c r="O68" s="419"/>
      <c r="P68" s="420">
        <v>31.21893456434</v>
      </c>
      <c r="Q68" s="424"/>
      <c r="R68" s="424"/>
      <c r="S68" s="424"/>
      <c r="T68" s="424"/>
      <c r="U68" s="424"/>
      <c r="V68" s="424"/>
      <c r="W68" s="424"/>
      <c r="X68" s="424"/>
      <c r="Y68" s="424"/>
      <c r="Z68" s="424"/>
      <c r="AA68" s="424"/>
      <c r="AB68" s="424"/>
      <c r="AC68" s="424"/>
      <c r="AD68" s="424"/>
      <c r="AE68" s="424"/>
      <c r="AF68" s="424"/>
      <c r="AG68" s="424"/>
      <c r="AH68" s="424"/>
      <c r="AI68" s="424"/>
      <c r="AJ68" s="424"/>
      <c r="AK68" s="424"/>
      <c r="AL68" s="424"/>
      <c r="AM68" s="424"/>
      <c r="AN68" s="424"/>
      <c r="AO68" s="424"/>
      <c r="AP68" s="424"/>
      <c r="AQ68" s="424"/>
      <c r="AR68" s="424"/>
      <c r="AS68" s="424"/>
      <c r="AT68" s="424"/>
      <c r="AU68" s="424"/>
      <c r="AV68" s="424"/>
      <c r="AW68" s="424"/>
      <c r="AX68" s="424"/>
      <c r="AY68" s="424"/>
      <c r="AZ68" s="424"/>
      <c r="BA68" s="424"/>
      <c r="BB68" s="424"/>
      <c r="BC68" s="424"/>
      <c r="BD68" s="424"/>
      <c r="BE68" s="424"/>
      <c r="BF68" s="424"/>
      <c r="BG68" s="424"/>
      <c r="BH68" s="424"/>
      <c r="BI68" s="424"/>
      <c r="BJ68" s="424"/>
      <c r="BK68" s="424"/>
      <c r="BL68" s="424"/>
      <c r="BM68" s="424"/>
      <c r="BN68" s="424"/>
      <c r="BO68" s="424"/>
      <c r="BP68" s="424"/>
      <c r="BQ68" s="424"/>
      <c r="BR68" s="424"/>
      <c r="BS68" s="424"/>
      <c r="BT68" s="424"/>
      <c r="BU68" s="424"/>
      <c r="BV68" s="424"/>
      <c r="BW68" s="424"/>
      <c r="BX68" s="424"/>
      <c r="BY68" s="424"/>
      <c r="BZ68" s="424"/>
      <c r="CA68" s="424"/>
      <c r="CB68" s="424"/>
      <c r="CC68" s="424"/>
      <c r="CD68" s="424"/>
      <c r="CE68" s="424"/>
      <c r="CF68" s="424"/>
      <c r="CG68" s="424"/>
      <c r="CH68" s="424"/>
      <c r="CI68" s="424"/>
      <c r="CJ68" s="424"/>
      <c r="CK68" s="424"/>
      <c r="CL68" s="424"/>
      <c r="CM68" s="424"/>
      <c r="CN68" s="424"/>
      <c r="CO68" s="424"/>
      <c r="CP68" s="424"/>
      <c r="CQ68" s="424"/>
      <c r="CR68" s="424"/>
      <c r="CS68" s="424"/>
      <c r="CT68" s="424"/>
      <c r="CU68" s="424"/>
      <c r="CV68" s="424"/>
      <c r="CW68" s="424"/>
      <c r="CX68" s="424"/>
      <c r="CY68" s="424"/>
      <c r="CZ68" s="424"/>
      <c r="DA68" s="424"/>
      <c r="DB68" s="424"/>
      <c r="DC68" s="424"/>
      <c r="DD68" s="424"/>
      <c r="DE68" s="424"/>
      <c r="DF68" s="424"/>
      <c r="DG68" s="424"/>
      <c r="DH68" s="424"/>
      <c r="DI68" s="424"/>
      <c r="DJ68" s="424"/>
      <c r="DK68" s="424"/>
      <c r="DL68" s="424"/>
      <c r="DM68" s="424"/>
      <c r="DN68" s="424"/>
      <c r="DO68" s="424"/>
      <c r="DP68" s="424"/>
      <c r="DQ68" s="424"/>
      <c r="DR68" s="424"/>
      <c r="DS68" s="424"/>
      <c r="DT68" s="424"/>
      <c r="DU68" s="424"/>
      <c r="DV68" s="424"/>
      <c r="DW68" s="424"/>
      <c r="DX68" s="424"/>
      <c r="DY68" s="424"/>
      <c r="DZ68" s="424"/>
      <c r="EA68" s="424"/>
      <c r="EB68" s="424"/>
      <c r="EC68" s="424"/>
      <c r="ED68" s="424"/>
      <c r="EE68" s="424"/>
      <c r="EF68" s="424"/>
      <c r="EG68" s="424"/>
      <c r="EH68" s="424"/>
      <c r="EI68" s="424"/>
      <c r="EJ68" s="424"/>
      <c r="EK68" s="424"/>
      <c r="EL68" s="424"/>
      <c r="EM68" s="424"/>
      <c r="EN68" s="424"/>
      <c r="EO68" s="424"/>
      <c r="EP68" s="424"/>
      <c r="EQ68" s="424"/>
      <c r="ER68" s="424"/>
      <c r="ES68" s="424"/>
      <c r="ET68" s="424"/>
      <c r="EU68" s="424"/>
      <c r="EV68" s="424"/>
      <c r="EW68" s="424"/>
      <c r="EX68" s="424"/>
      <c r="EY68" s="424"/>
      <c r="EZ68" s="424"/>
      <c r="FA68" s="424"/>
      <c r="FB68" s="424"/>
      <c r="FC68" s="424"/>
      <c r="FD68" s="424"/>
      <c r="FE68" s="424"/>
      <c r="FF68" s="424"/>
      <c r="FG68" s="424"/>
      <c r="FH68" s="424"/>
      <c r="FI68" s="424"/>
      <c r="FJ68" s="424"/>
      <c r="FK68" s="424"/>
      <c r="FL68" s="424"/>
      <c r="FM68" s="424"/>
      <c r="FN68" s="424"/>
      <c r="FO68" s="424"/>
      <c r="FP68" s="424"/>
      <c r="FQ68" s="424"/>
      <c r="FR68" s="424"/>
      <c r="FS68" s="424"/>
      <c r="FT68" s="424"/>
      <c r="FU68" s="424"/>
      <c r="FV68" s="424"/>
      <c r="FW68" s="424"/>
      <c r="FX68" s="424"/>
      <c r="FY68" s="424"/>
      <c r="FZ68" s="424"/>
      <c r="GA68" s="424"/>
      <c r="GB68" s="424"/>
      <c r="GC68" s="424"/>
      <c r="GD68" s="424"/>
      <c r="GE68" s="424"/>
      <c r="GF68" s="424"/>
      <c r="GG68" s="424"/>
      <c r="GH68" s="424"/>
      <c r="GI68" s="424"/>
      <c r="GJ68" s="424"/>
      <c r="GK68" s="424"/>
      <c r="GL68" s="426"/>
      <c r="GM68" s="426"/>
      <c r="GN68" s="426"/>
      <c r="GO68" s="426"/>
      <c r="GP68" s="426"/>
    </row>
    <row r="69" s="359" customFormat="1" ht="18.75" spans="1:198">
      <c r="A69" s="338">
        <v>3</v>
      </c>
      <c r="B69" s="338"/>
      <c r="C69" s="339" t="s">
        <v>89</v>
      </c>
      <c r="D69" s="393">
        <v>1.7617</v>
      </c>
      <c r="E69" s="391">
        <f t="shared" si="27"/>
        <v>1592.02</v>
      </c>
      <c r="F69" s="339">
        <v>1057.02</v>
      </c>
      <c r="G69" s="387">
        <f t="shared" si="16"/>
        <v>535</v>
      </c>
      <c r="H69" s="394">
        <f t="shared" si="28"/>
        <v>210.818414476495</v>
      </c>
      <c r="I69" s="414">
        <f t="shared" si="17"/>
        <v>0</v>
      </c>
      <c r="J69" s="414">
        <v>0</v>
      </c>
      <c r="K69" s="415"/>
      <c r="L69" s="416">
        <f t="shared" si="29"/>
        <v>0</v>
      </c>
      <c r="M69" s="422"/>
      <c r="N69" s="423"/>
      <c r="O69" s="419"/>
      <c r="P69" s="420">
        <v>324.181585523505</v>
      </c>
      <c r="Q69" s="424"/>
      <c r="R69" s="424"/>
      <c r="S69" s="424"/>
      <c r="T69" s="424"/>
      <c r="U69" s="424"/>
      <c r="V69" s="424"/>
      <c r="W69" s="424"/>
      <c r="X69" s="424"/>
      <c r="Y69" s="424"/>
      <c r="Z69" s="424"/>
      <c r="AA69" s="424"/>
      <c r="AB69" s="424"/>
      <c r="AC69" s="424"/>
      <c r="AD69" s="424"/>
      <c r="AE69" s="424"/>
      <c r="AF69" s="424"/>
      <c r="AG69" s="424"/>
      <c r="AH69" s="424"/>
      <c r="AI69" s="424"/>
      <c r="AJ69" s="424"/>
      <c r="AK69" s="424"/>
      <c r="AL69" s="424"/>
      <c r="AM69" s="424"/>
      <c r="AN69" s="424"/>
      <c r="AO69" s="424"/>
      <c r="AP69" s="424"/>
      <c r="AQ69" s="424"/>
      <c r="AR69" s="424"/>
      <c r="AS69" s="424"/>
      <c r="AT69" s="424"/>
      <c r="AU69" s="424"/>
      <c r="AV69" s="424"/>
      <c r="AW69" s="424"/>
      <c r="AX69" s="424"/>
      <c r="AY69" s="424"/>
      <c r="AZ69" s="424"/>
      <c r="BA69" s="424"/>
      <c r="BB69" s="424"/>
      <c r="BC69" s="424"/>
      <c r="BD69" s="424"/>
      <c r="BE69" s="424"/>
      <c r="BF69" s="424"/>
      <c r="BG69" s="424"/>
      <c r="BH69" s="424"/>
      <c r="BI69" s="424"/>
      <c r="BJ69" s="424"/>
      <c r="BK69" s="424"/>
      <c r="BL69" s="424"/>
      <c r="BM69" s="424"/>
      <c r="BN69" s="424"/>
      <c r="BO69" s="424"/>
      <c r="BP69" s="424"/>
      <c r="BQ69" s="424"/>
      <c r="BR69" s="424"/>
      <c r="BS69" s="424"/>
      <c r="BT69" s="424"/>
      <c r="BU69" s="424"/>
      <c r="BV69" s="424"/>
      <c r="BW69" s="424"/>
      <c r="BX69" s="424"/>
      <c r="BY69" s="424"/>
      <c r="BZ69" s="424"/>
      <c r="CA69" s="424"/>
      <c r="CB69" s="424"/>
      <c r="CC69" s="424"/>
      <c r="CD69" s="424"/>
      <c r="CE69" s="424"/>
      <c r="CF69" s="424"/>
      <c r="CG69" s="424"/>
      <c r="CH69" s="424"/>
      <c r="CI69" s="424"/>
      <c r="CJ69" s="424"/>
      <c r="CK69" s="424"/>
      <c r="CL69" s="424"/>
      <c r="CM69" s="424"/>
      <c r="CN69" s="424"/>
      <c r="CO69" s="424"/>
      <c r="CP69" s="424"/>
      <c r="CQ69" s="424"/>
      <c r="CR69" s="424"/>
      <c r="CS69" s="424"/>
      <c r="CT69" s="424"/>
      <c r="CU69" s="424"/>
      <c r="CV69" s="424"/>
      <c r="CW69" s="424"/>
      <c r="CX69" s="424"/>
      <c r="CY69" s="424"/>
      <c r="CZ69" s="424"/>
      <c r="DA69" s="424"/>
      <c r="DB69" s="424"/>
      <c r="DC69" s="424"/>
      <c r="DD69" s="424"/>
      <c r="DE69" s="424"/>
      <c r="DF69" s="424"/>
      <c r="DG69" s="424"/>
      <c r="DH69" s="424"/>
      <c r="DI69" s="424"/>
      <c r="DJ69" s="424"/>
      <c r="DK69" s="424"/>
      <c r="DL69" s="424"/>
      <c r="DM69" s="424"/>
      <c r="DN69" s="424"/>
      <c r="DO69" s="424"/>
      <c r="DP69" s="424"/>
      <c r="DQ69" s="424"/>
      <c r="DR69" s="424"/>
      <c r="DS69" s="424"/>
      <c r="DT69" s="424"/>
      <c r="DU69" s="424"/>
      <c r="DV69" s="424"/>
      <c r="DW69" s="424"/>
      <c r="DX69" s="424"/>
      <c r="DY69" s="424"/>
      <c r="DZ69" s="424"/>
      <c r="EA69" s="424"/>
      <c r="EB69" s="424"/>
      <c r="EC69" s="424"/>
      <c r="ED69" s="424"/>
      <c r="EE69" s="424"/>
      <c r="EF69" s="424"/>
      <c r="EG69" s="424"/>
      <c r="EH69" s="424"/>
      <c r="EI69" s="424"/>
      <c r="EJ69" s="424"/>
      <c r="EK69" s="424"/>
      <c r="EL69" s="424"/>
      <c r="EM69" s="424"/>
      <c r="EN69" s="424"/>
      <c r="EO69" s="424"/>
      <c r="EP69" s="424"/>
      <c r="EQ69" s="424"/>
      <c r="ER69" s="424"/>
      <c r="ES69" s="424"/>
      <c r="ET69" s="424"/>
      <c r="EU69" s="424"/>
      <c r="EV69" s="424"/>
      <c r="EW69" s="424"/>
      <c r="EX69" s="424"/>
      <c r="EY69" s="424"/>
      <c r="EZ69" s="424"/>
      <c r="FA69" s="424"/>
      <c r="FB69" s="424"/>
      <c r="FC69" s="424"/>
      <c r="FD69" s="424"/>
      <c r="FE69" s="424"/>
      <c r="FF69" s="424"/>
      <c r="FG69" s="424"/>
      <c r="FH69" s="424"/>
      <c r="FI69" s="424"/>
      <c r="FJ69" s="424"/>
      <c r="FK69" s="424"/>
      <c r="FL69" s="424"/>
      <c r="FM69" s="424"/>
      <c r="FN69" s="424"/>
      <c r="FO69" s="424"/>
      <c r="FP69" s="424"/>
      <c r="FQ69" s="424"/>
      <c r="FR69" s="424"/>
      <c r="FS69" s="424"/>
      <c r="FT69" s="424"/>
      <c r="FU69" s="424"/>
      <c r="FV69" s="424"/>
      <c r="FW69" s="424"/>
      <c r="FX69" s="424"/>
      <c r="FY69" s="424"/>
      <c r="FZ69" s="424"/>
      <c r="GA69" s="424"/>
      <c r="GB69" s="424"/>
      <c r="GC69" s="424"/>
      <c r="GD69" s="424"/>
      <c r="GE69" s="424"/>
      <c r="GF69" s="424"/>
      <c r="GG69" s="424"/>
      <c r="GH69" s="424"/>
      <c r="GI69" s="424"/>
      <c r="GJ69" s="424"/>
      <c r="GK69" s="424"/>
      <c r="GL69" s="426"/>
      <c r="GM69" s="426"/>
      <c r="GN69" s="426"/>
      <c r="GO69" s="426"/>
      <c r="GP69" s="426"/>
    </row>
    <row r="70" s="359" customFormat="1" ht="18.75" spans="1:198">
      <c r="A70" s="338">
        <v>4</v>
      </c>
      <c r="B70" s="338"/>
      <c r="C70" s="339" t="s">
        <v>90</v>
      </c>
      <c r="D70" s="393">
        <v>0.3669</v>
      </c>
      <c r="E70" s="391">
        <f t="shared" si="27"/>
        <v>344.14</v>
      </c>
      <c r="F70" s="339">
        <v>220.14</v>
      </c>
      <c r="G70" s="387">
        <f t="shared" si="16"/>
        <v>124</v>
      </c>
      <c r="H70" s="394">
        <f t="shared" si="28"/>
        <v>43.9060431806926</v>
      </c>
      <c r="I70" s="414">
        <f t="shared" si="17"/>
        <v>0</v>
      </c>
      <c r="J70" s="414">
        <v>0</v>
      </c>
      <c r="K70" s="415"/>
      <c r="L70" s="416">
        <f t="shared" si="29"/>
        <v>0</v>
      </c>
      <c r="M70" s="422"/>
      <c r="N70" s="423"/>
      <c r="O70" s="419"/>
      <c r="P70" s="420">
        <v>80.0939568193074</v>
      </c>
      <c r="Q70" s="424"/>
      <c r="R70" s="424"/>
      <c r="S70" s="424"/>
      <c r="T70" s="424"/>
      <c r="U70" s="424"/>
      <c r="V70" s="424"/>
      <c r="W70" s="424"/>
      <c r="X70" s="424"/>
      <c r="Y70" s="424"/>
      <c r="Z70" s="424"/>
      <c r="AA70" s="424"/>
      <c r="AB70" s="424"/>
      <c r="AC70" s="424"/>
      <c r="AD70" s="424"/>
      <c r="AE70" s="424"/>
      <c r="AF70" s="424"/>
      <c r="AG70" s="424"/>
      <c r="AH70" s="424"/>
      <c r="AI70" s="424"/>
      <c r="AJ70" s="424"/>
      <c r="AK70" s="424"/>
      <c r="AL70" s="424"/>
      <c r="AM70" s="424"/>
      <c r="AN70" s="424"/>
      <c r="AO70" s="424"/>
      <c r="AP70" s="424"/>
      <c r="AQ70" s="424"/>
      <c r="AR70" s="424"/>
      <c r="AS70" s="424"/>
      <c r="AT70" s="424"/>
      <c r="AU70" s="424"/>
      <c r="AV70" s="424"/>
      <c r="AW70" s="424"/>
      <c r="AX70" s="424"/>
      <c r="AY70" s="424"/>
      <c r="AZ70" s="424"/>
      <c r="BA70" s="424"/>
      <c r="BB70" s="424"/>
      <c r="BC70" s="424"/>
      <c r="BD70" s="424"/>
      <c r="BE70" s="424"/>
      <c r="BF70" s="424"/>
      <c r="BG70" s="424"/>
      <c r="BH70" s="424"/>
      <c r="BI70" s="424"/>
      <c r="BJ70" s="424"/>
      <c r="BK70" s="424"/>
      <c r="BL70" s="424"/>
      <c r="BM70" s="424"/>
      <c r="BN70" s="424"/>
      <c r="BO70" s="424"/>
      <c r="BP70" s="424"/>
      <c r="BQ70" s="424"/>
      <c r="BR70" s="424"/>
      <c r="BS70" s="424"/>
      <c r="BT70" s="424"/>
      <c r="BU70" s="424"/>
      <c r="BV70" s="424"/>
      <c r="BW70" s="424"/>
      <c r="BX70" s="424"/>
      <c r="BY70" s="424"/>
      <c r="BZ70" s="424"/>
      <c r="CA70" s="424"/>
      <c r="CB70" s="424"/>
      <c r="CC70" s="424"/>
      <c r="CD70" s="424"/>
      <c r="CE70" s="424"/>
      <c r="CF70" s="424"/>
      <c r="CG70" s="424"/>
      <c r="CH70" s="424"/>
      <c r="CI70" s="424"/>
      <c r="CJ70" s="424"/>
      <c r="CK70" s="424"/>
      <c r="CL70" s="424"/>
      <c r="CM70" s="424"/>
      <c r="CN70" s="424"/>
      <c r="CO70" s="424"/>
      <c r="CP70" s="424"/>
      <c r="CQ70" s="424"/>
      <c r="CR70" s="424"/>
      <c r="CS70" s="424"/>
      <c r="CT70" s="424"/>
      <c r="CU70" s="424"/>
      <c r="CV70" s="424"/>
      <c r="CW70" s="424"/>
      <c r="CX70" s="424"/>
      <c r="CY70" s="424"/>
      <c r="CZ70" s="424"/>
      <c r="DA70" s="424"/>
      <c r="DB70" s="424"/>
      <c r="DC70" s="424"/>
      <c r="DD70" s="424"/>
      <c r="DE70" s="424"/>
      <c r="DF70" s="424"/>
      <c r="DG70" s="424"/>
      <c r="DH70" s="424"/>
      <c r="DI70" s="424"/>
      <c r="DJ70" s="424"/>
      <c r="DK70" s="424"/>
      <c r="DL70" s="424"/>
      <c r="DM70" s="424"/>
      <c r="DN70" s="424"/>
      <c r="DO70" s="424"/>
      <c r="DP70" s="424"/>
      <c r="DQ70" s="424"/>
      <c r="DR70" s="424"/>
      <c r="DS70" s="424"/>
      <c r="DT70" s="424"/>
      <c r="DU70" s="424"/>
      <c r="DV70" s="424"/>
      <c r="DW70" s="424"/>
      <c r="DX70" s="424"/>
      <c r="DY70" s="424"/>
      <c r="DZ70" s="424"/>
      <c r="EA70" s="424"/>
      <c r="EB70" s="424"/>
      <c r="EC70" s="424"/>
      <c r="ED70" s="424"/>
      <c r="EE70" s="424"/>
      <c r="EF70" s="424"/>
      <c r="EG70" s="424"/>
      <c r="EH70" s="424"/>
      <c r="EI70" s="424"/>
      <c r="EJ70" s="424"/>
      <c r="EK70" s="424"/>
      <c r="EL70" s="424"/>
      <c r="EM70" s="424"/>
      <c r="EN70" s="424"/>
      <c r="EO70" s="424"/>
      <c r="EP70" s="424"/>
      <c r="EQ70" s="424"/>
      <c r="ER70" s="424"/>
      <c r="ES70" s="424"/>
      <c r="ET70" s="424"/>
      <c r="EU70" s="424"/>
      <c r="EV70" s="424"/>
      <c r="EW70" s="424"/>
      <c r="EX70" s="424"/>
      <c r="EY70" s="424"/>
      <c r="EZ70" s="424"/>
      <c r="FA70" s="424"/>
      <c r="FB70" s="424"/>
      <c r="FC70" s="424"/>
      <c r="FD70" s="424"/>
      <c r="FE70" s="424"/>
      <c r="FF70" s="424"/>
      <c r="FG70" s="424"/>
      <c r="FH70" s="424"/>
      <c r="FI70" s="424"/>
      <c r="FJ70" s="424"/>
      <c r="FK70" s="424"/>
      <c r="FL70" s="424"/>
      <c r="FM70" s="424"/>
      <c r="FN70" s="424"/>
      <c r="FO70" s="424"/>
      <c r="FP70" s="424"/>
      <c r="FQ70" s="424"/>
      <c r="FR70" s="424"/>
      <c r="FS70" s="424"/>
      <c r="FT70" s="424"/>
      <c r="FU70" s="424"/>
      <c r="FV70" s="424"/>
      <c r="FW70" s="424"/>
      <c r="FX70" s="424"/>
      <c r="FY70" s="424"/>
      <c r="FZ70" s="424"/>
      <c r="GA70" s="424"/>
      <c r="GB70" s="424"/>
      <c r="GC70" s="424"/>
      <c r="GD70" s="424"/>
      <c r="GE70" s="424"/>
      <c r="GF70" s="424"/>
      <c r="GG70" s="424"/>
      <c r="GH70" s="424"/>
      <c r="GI70" s="424"/>
      <c r="GJ70" s="424"/>
      <c r="GK70" s="424"/>
      <c r="GL70" s="426"/>
      <c r="GM70" s="426"/>
      <c r="GN70" s="426"/>
      <c r="GO70" s="426"/>
      <c r="GP70" s="426"/>
    </row>
    <row r="71" s="360" customFormat="1" ht="18.75" spans="1:198">
      <c r="A71" s="334" t="s">
        <v>91</v>
      </c>
      <c r="B71" s="334" t="s">
        <v>92</v>
      </c>
      <c r="C71" s="334">
        <v>4</v>
      </c>
      <c r="D71" s="386">
        <v>13.6058</v>
      </c>
      <c r="E71" s="387">
        <f>SUM(E72:E76)</f>
        <v>22870.48</v>
      </c>
      <c r="F71" s="388">
        <v>8163.48</v>
      </c>
      <c r="G71" s="387">
        <f t="shared" si="16"/>
        <v>14707</v>
      </c>
      <c r="H71" s="389">
        <f>SUM(H73:H76)</f>
        <v>1628.1734595472</v>
      </c>
      <c r="I71" s="409">
        <f t="shared" si="17"/>
        <v>11631</v>
      </c>
      <c r="J71" s="409">
        <f t="shared" ref="J71:L71" si="30">SUM(J72:J76)</f>
        <v>11288</v>
      </c>
      <c r="K71" s="410">
        <f>SUM(K73:K76)</f>
        <v>343</v>
      </c>
      <c r="L71" s="409">
        <f t="shared" si="30"/>
        <v>800</v>
      </c>
      <c r="M71" s="428">
        <f>SUM(M73:M76)</f>
        <v>500</v>
      </c>
      <c r="N71" s="409">
        <f>SUM(N73:N76)</f>
        <v>0</v>
      </c>
      <c r="O71" s="412">
        <f>SUM(O72:O76)</f>
        <v>300</v>
      </c>
      <c r="P71" s="413">
        <f>SUM(P72:P76)</f>
        <v>647.826540452801</v>
      </c>
      <c r="Q71" s="358"/>
      <c r="R71" s="358"/>
      <c r="S71" s="358"/>
      <c r="T71" s="358"/>
      <c r="U71" s="358"/>
      <c r="V71" s="358"/>
      <c r="W71" s="358"/>
      <c r="X71" s="358"/>
      <c r="Y71" s="358"/>
      <c r="Z71" s="358"/>
      <c r="AA71" s="358"/>
      <c r="AB71" s="358"/>
      <c r="AC71" s="358"/>
      <c r="AD71" s="358"/>
      <c r="AE71" s="358"/>
      <c r="AF71" s="358"/>
      <c r="AG71" s="358"/>
      <c r="AH71" s="358"/>
      <c r="AI71" s="358"/>
      <c r="AJ71" s="358"/>
      <c r="AK71" s="358"/>
      <c r="AL71" s="358"/>
      <c r="AM71" s="358"/>
      <c r="AN71" s="358"/>
      <c r="AO71" s="358"/>
      <c r="AP71" s="358"/>
      <c r="AQ71" s="358"/>
      <c r="AR71" s="358"/>
      <c r="AS71" s="358"/>
      <c r="AT71" s="358"/>
      <c r="AU71" s="358"/>
      <c r="AV71" s="358"/>
      <c r="AW71" s="358"/>
      <c r="AX71" s="358"/>
      <c r="AY71" s="358"/>
      <c r="AZ71" s="358"/>
      <c r="BA71" s="358"/>
      <c r="BB71" s="358"/>
      <c r="BC71" s="358"/>
      <c r="BD71" s="358"/>
      <c r="BE71" s="358"/>
      <c r="BF71" s="358"/>
      <c r="BG71" s="358"/>
      <c r="BH71" s="358"/>
      <c r="BI71" s="358"/>
      <c r="BJ71" s="358"/>
      <c r="BK71" s="358"/>
      <c r="BL71" s="358"/>
      <c r="BM71" s="358"/>
      <c r="BN71" s="358"/>
      <c r="BO71" s="358"/>
      <c r="BP71" s="358"/>
      <c r="BQ71" s="358"/>
      <c r="BR71" s="358"/>
      <c r="BS71" s="358"/>
      <c r="BT71" s="358"/>
      <c r="BU71" s="358"/>
      <c r="BV71" s="358"/>
      <c r="BW71" s="358"/>
      <c r="BX71" s="358"/>
      <c r="BY71" s="358"/>
      <c r="BZ71" s="358"/>
      <c r="CA71" s="358"/>
      <c r="CB71" s="358"/>
      <c r="CC71" s="358"/>
      <c r="CD71" s="358"/>
      <c r="CE71" s="358"/>
      <c r="CF71" s="358"/>
      <c r="CG71" s="358"/>
      <c r="CH71" s="358"/>
      <c r="CI71" s="358"/>
      <c r="CJ71" s="358"/>
      <c r="CK71" s="358"/>
      <c r="CL71" s="358"/>
      <c r="CM71" s="358"/>
      <c r="CN71" s="358"/>
      <c r="CO71" s="358"/>
      <c r="CP71" s="358"/>
      <c r="CQ71" s="358"/>
      <c r="CR71" s="358"/>
      <c r="CS71" s="358"/>
      <c r="CT71" s="358"/>
      <c r="CU71" s="358"/>
      <c r="CV71" s="358"/>
      <c r="CW71" s="358"/>
      <c r="CX71" s="358"/>
      <c r="CY71" s="358"/>
      <c r="CZ71" s="358"/>
      <c r="DA71" s="358"/>
      <c r="DB71" s="358"/>
      <c r="DC71" s="358"/>
      <c r="DD71" s="358"/>
      <c r="DE71" s="358"/>
      <c r="DF71" s="358"/>
      <c r="DG71" s="358"/>
      <c r="DH71" s="358"/>
      <c r="DI71" s="358"/>
      <c r="DJ71" s="358"/>
      <c r="DK71" s="358"/>
      <c r="DL71" s="358"/>
      <c r="DM71" s="358"/>
      <c r="DN71" s="358"/>
      <c r="DO71" s="358"/>
      <c r="DP71" s="358"/>
      <c r="DQ71" s="358"/>
      <c r="DR71" s="358"/>
      <c r="DS71" s="358"/>
      <c r="DT71" s="358"/>
      <c r="DU71" s="358"/>
      <c r="DV71" s="358"/>
      <c r="DW71" s="358"/>
      <c r="DX71" s="358"/>
      <c r="DY71" s="358"/>
      <c r="DZ71" s="358"/>
      <c r="EA71" s="358"/>
      <c r="EB71" s="358"/>
      <c r="EC71" s="358"/>
      <c r="ED71" s="358"/>
      <c r="EE71" s="358"/>
      <c r="EF71" s="358"/>
      <c r="EG71" s="358"/>
      <c r="EH71" s="358"/>
      <c r="EI71" s="358"/>
      <c r="EJ71" s="358"/>
      <c r="EK71" s="358"/>
      <c r="EL71" s="358"/>
      <c r="EM71" s="358"/>
      <c r="EN71" s="358"/>
      <c r="EO71" s="358"/>
      <c r="EP71" s="358"/>
      <c r="EQ71" s="358"/>
      <c r="ER71" s="358"/>
      <c r="ES71" s="358"/>
      <c r="ET71" s="358"/>
      <c r="EU71" s="358"/>
      <c r="EV71" s="358"/>
      <c r="EW71" s="358"/>
      <c r="EX71" s="358"/>
      <c r="EY71" s="358"/>
      <c r="EZ71" s="358"/>
      <c r="FA71" s="358"/>
      <c r="FB71" s="358"/>
      <c r="FC71" s="358"/>
      <c r="FD71" s="358"/>
      <c r="FE71" s="358"/>
      <c r="FF71" s="358"/>
      <c r="FG71" s="358"/>
      <c r="FH71" s="358"/>
      <c r="FI71" s="358"/>
      <c r="FJ71" s="358"/>
      <c r="FK71" s="358"/>
      <c r="FL71" s="358"/>
      <c r="FM71" s="358"/>
      <c r="FN71" s="358"/>
      <c r="FO71" s="358"/>
      <c r="FP71" s="358"/>
      <c r="FQ71" s="358"/>
      <c r="FR71" s="358"/>
      <c r="FS71" s="358"/>
      <c r="FT71" s="358"/>
      <c r="FU71" s="358"/>
      <c r="FV71" s="358"/>
      <c r="FW71" s="358"/>
      <c r="FX71" s="358"/>
      <c r="FY71" s="358"/>
      <c r="FZ71" s="358"/>
      <c r="GA71" s="358"/>
      <c r="GB71" s="358"/>
      <c r="GC71" s="358"/>
      <c r="GD71" s="358"/>
      <c r="GE71" s="358"/>
      <c r="GF71" s="358"/>
      <c r="GG71" s="358"/>
      <c r="GH71" s="358"/>
      <c r="GI71" s="358"/>
      <c r="GJ71" s="358"/>
      <c r="GK71" s="358"/>
      <c r="GL71" s="425"/>
      <c r="GM71" s="425"/>
      <c r="GN71" s="425"/>
      <c r="GO71" s="425"/>
      <c r="GP71" s="425"/>
    </row>
    <row r="72" s="359" customFormat="1" ht="18.75" spans="1:198">
      <c r="A72" s="338">
        <v>1</v>
      </c>
      <c r="B72" s="338"/>
      <c r="C72" s="338" t="s">
        <v>31</v>
      </c>
      <c r="D72" s="390"/>
      <c r="E72" s="391">
        <f t="shared" si="27"/>
        <v>0</v>
      </c>
      <c r="F72" s="339">
        <v>0</v>
      </c>
      <c r="G72" s="387">
        <f t="shared" si="16"/>
        <v>0</v>
      </c>
      <c r="H72" s="394">
        <v>0</v>
      </c>
      <c r="I72" s="414">
        <f t="shared" si="17"/>
        <v>0</v>
      </c>
      <c r="J72" s="414">
        <v>0</v>
      </c>
      <c r="K72" s="415"/>
      <c r="L72" s="416">
        <f t="shared" si="29"/>
        <v>0</v>
      </c>
      <c r="M72" s="417"/>
      <c r="N72" s="418"/>
      <c r="O72" s="419"/>
      <c r="P72" s="420">
        <v>0</v>
      </c>
      <c r="Q72" s="424"/>
      <c r="R72" s="424"/>
      <c r="S72" s="424"/>
      <c r="T72" s="424"/>
      <c r="U72" s="424"/>
      <c r="V72" s="424"/>
      <c r="W72" s="424"/>
      <c r="X72" s="424"/>
      <c r="Y72" s="424"/>
      <c r="Z72" s="424"/>
      <c r="AA72" s="424"/>
      <c r="AB72" s="424"/>
      <c r="AC72" s="424"/>
      <c r="AD72" s="424"/>
      <c r="AE72" s="424"/>
      <c r="AF72" s="424"/>
      <c r="AG72" s="424"/>
      <c r="AH72" s="424"/>
      <c r="AI72" s="424"/>
      <c r="AJ72" s="424"/>
      <c r="AK72" s="424"/>
      <c r="AL72" s="424"/>
      <c r="AM72" s="424"/>
      <c r="AN72" s="424"/>
      <c r="AO72" s="424"/>
      <c r="AP72" s="424"/>
      <c r="AQ72" s="424"/>
      <c r="AR72" s="424"/>
      <c r="AS72" s="424"/>
      <c r="AT72" s="424"/>
      <c r="AU72" s="424"/>
      <c r="AV72" s="424"/>
      <c r="AW72" s="424"/>
      <c r="AX72" s="424"/>
      <c r="AY72" s="424"/>
      <c r="AZ72" s="424"/>
      <c r="BA72" s="424"/>
      <c r="BB72" s="424"/>
      <c r="BC72" s="424"/>
      <c r="BD72" s="424"/>
      <c r="BE72" s="424"/>
      <c r="BF72" s="424"/>
      <c r="BG72" s="424"/>
      <c r="BH72" s="424"/>
      <c r="BI72" s="424"/>
      <c r="BJ72" s="424"/>
      <c r="BK72" s="424"/>
      <c r="BL72" s="424"/>
      <c r="BM72" s="424"/>
      <c r="BN72" s="424"/>
      <c r="BO72" s="424"/>
      <c r="BP72" s="424"/>
      <c r="BQ72" s="424"/>
      <c r="BR72" s="424"/>
      <c r="BS72" s="424"/>
      <c r="BT72" s="424"/>
      <c r="BU72" s="424"/>
      <c r="BV72" s="424"/>
      <c r="BW72" s="424"/>
      <c r="BX72" s="424"/>
      <c r="BY72" s="424"/>
      <c r="BZ72" s="424"/>
      <c r="CA72" s="424"/>
      <c r="CB72" s="424"/>
      <c r="CC72" s="424"/>
      <c r="CD72" s="424"/>
      <c r="CE72" s="424"/>
      <c r="CF72" s="424"/>
      <c r="CG72" s="424"/>
      <c r="CH72" s="424"/>
      <c r="CI72" s="424"/>
      <c r="CJ72" s="424"/>
      <c r="CK72" s="424"/>
      <c r="CL72" s="424"/>
      <c r="CM72" s="424"/>
      <c r="CN72" s="424"/>
      <c r="CO72" s="424"/>
      <c r="CP72" s="424"/>
      <c r="CQ72" s="424"/>
      <c r="CR72" s="424"/>
      <c r="CS72" s="424"/>
      <c r="CT72" s="424"/>
      <c r="CU72" s="424"/>
      <c r="CV72" s="424"/>
      <c r="CW72" s="424"/>
      <c r="CX72" s="424"/>
      <c r="CY72" s="424"/>
      <c r="CZ72" s="424"/>
      <c r="DA72" s="424"/>
      <c r="DB72" s="424"/>
      <c r="DC72" s="424"/>
      <c r="DD72" s="424"/>
      <c r="DE72" s="424"/>
      <c r="DF72" s="424"/>
      <c r="DG72" s="424"/>
      <c r="DH72" s="424"/>
      <c r="DI72" s="424"/>
      <c r="DJ72" s="424"/>
      <c r="DK72" s="424"/>
      <c r="DL72" s="424"/>
      <c r="DM72" s="424"/>
      <c r="DN72" s="424"/>
      <c r="DO72" s="424"/>
      <c r="DP72" s="424"/>
      <c r="DQ72" s="424"/>
      <c r="DR72" s="424"/>
      <c r="DS72" s="424"/>
      <c r="DT72" s="424"/>
      <c r="DU72" s="424"/>
      <c r="DV72" s="424"/>
      <c r="DW72" s="424"/>
      <c r="DX72" s="424"/>
      <c r="DY72" s="424"/>
      <c r="DZ72" s="424"/>
      <c r="EA72" s="424"/>
      <c r="EB72" s="424"/>
      <c r="EC72" s="424"/>
      <c r="ED72" s="424"/>
      <c r="EE72" s="424"/>
      <c r="EF72" s="424"/>
      <c r="EG72" s="424"/>
      <c r="EH72" s="424"/>
      <c r="EI72" s="424"/>
      <c r="EJ72" s="424"/>
      <c r="EK72" s="424"/>
      <c r="EL72" s="424"/>
      <c r="EM72" s="424"/>
      <c r="EN72" s="424"/>
      <c r="EO72" s="424"/>
      <c r="EP72" s="424"/>
      <c r="EQ72" s="424"/>
      <c r="ER72" s="424"/>
      <c r="ES72" s="424"/>
      <c r="ET72" s="424"/>
      <c r="EU72" s="424"/>
      <c r="EV72" s="424"/>
      <c r="EW72" s="424"/>
      <c r="EX72" s="424"/>
      <c r="EY72" s="424"/>
      <c r="EZ72" s="424"/>
      <c r="FA72" s="424"/>
      <c r="FB72" s="424"/>
      <c r="FC72" s="424"/>
      <c r="FD72" s="424"/>
      <c r="FE72" s="424"/>
      <c r="FF72" s="424"/>
      <c r="FG72" s="424"/>
      <c r="FH72" s="424"/>
      <c r="FI72" s="424"/>
      <c r="FJ72" s="424"/>
      <c r="FK72" s="424"/>
      <c r="FL72" s="424"/>
      <c r="FM72" s="424"/>
      <c r="FN72" s="424"/>
      <c r="FO72" s="424"/>
      <c r="FP72" s="424"/>
      <c r="FQ72" s="424"/>
      <c r="FR72" s="424"/>
      <c r="FS72" s="424"/>
      <c r="FT72" s="424"/>
      <c r="FU72" s="424"/>
      <c r="FV72" s="424"/>
      <c r="FW72" s="424"/>
      <c r="FX72" s="424"/>
      <c r="FY72" s="424"/>
      <c r="FZ72" s="424"/>
      <c r="GA72" s="424"/>
      <c r="GB72" s="424"/>
      <c r="GC72" s="424"/>
      <c r="GD72" s="424"/>
      <c r="GE72" s="424"/>
      <c r="GF72" s="424"/>
      <c r="GG72" s="424"/>
      <c r="GH72" s="424"/>
      <c r="GI72" s="424"/>
      <c r="GJ72" s="424"/>
      <c r="GK72" s="424"/>
      <c r="GL72" s="426"/>
      <c r="GM72" s="426"/>
      <c r="GN72" s="426"/>
      <c r="GO72" s="426"/>
      <c r="GP72" s="426"/>
    </row>
    <row r="73" s="359" customFormat="1" ht="18.75" spans="1:198">
      <c r="A73" s="338">
        <v>2</v>
      </c>
      <c r="B73" s="338"/>
      <c r="C73" s="339" t="s">
        <v>93</v>
      </c>
      <c r="D73" s="393">
        <v>2.5925</v>
      </c>
      <c r="E73" s="391">
        <f t="shared" ref="E73:E79" si="31">F73+G73</f>
        <v>5103.5</v>
      </c>
      <c r="F73" s="339">
        <v>1555.5</v>
      </c>
      <c r="G73" s="387">
        <f t="shared" si="16"/>
        <v>3548</v>
      </c>
      <c r="H73" s="394">
        <f t="shared" ref="H73:H76" si="32">119.667602018786*D73</f>
        <v>310.238258233703</v>
      </c>
      <c r="I73" s="414">
        <f t="shared" si="17"/>
        <v>3381</v>
      </c>
      <c r="J73" s="414">
        <v>3381</v>
      </c>
      <c r="K73" s="415"/>
      <c r="L73" s="416">
        <f t="shared" ref="L73:L79" si="33">M73+N73+O73</f>
        <v>0</v>
      </c>
      <c r="M73" s="422"/>
      <c r="N73" s="423"/>
      <c r="O73" s="419"/>
      <c r="P73" s="420">
        <v>-143.238258233703</v>
      </c>
      <c r="Q73" s="424"/>
      <c r="R73" s="424"/>
      <c r="S73" s="424"/>
      <c r="T73" s="424"/>
      <c r="U73" s="424"/>
      <c r="V73" s="424"/>
      <c r="W73" s="424"/>
      <c r="X73" s="424"/>
      <c r="Y73" s="424"/>
      <c r="Z73" s="424"/>
      <c r="AA73" s="424"/>
      <c r="AB73" s="424"/>
      <c r="AC73" s="424"/>
      <c r="AD73" s="424"/>
      <c r="AE73" s="424"/>
      <c r="AF73" s="424"/>
      <c r="AG73" s="424"/>
      <c r="AH73" s="424"/>
      <c r="AI73" s="424"/>
      <c r="AJ73" s="424"/>
      <c r="AK73" s="424"/>
      <c r="AL73" s="424"/>
      <c r="AM73" s="424"/>
      <c r="AN73" s="424"/>
      <c r="AO73" s="424"/>
      <c r="AP73" s="424"/>
      <c r="AQ73" s="424"/>
      <c r="AR73" s="424"/>
      <c r="AS73" s="424"/>
      <c r="AT73" s="424"/>
      <c r="AU73" s="424"/>
      <c r="AV73" s="424"/>
      <c r="AW73" s="424"/>
      <c r="AX73" s="424"/>
      <c r="AY73" s="424"/>
      <c r="AZ73" s="424"/>
      <c r="BA73" s="424"/>
      <c r="BB73" s="424"/>
      <c r="BC73" s="424"/>
      <c r="BD73" s="424"/>
      <c r="BE73" s="424"/>
      <c r="BF73" s="424"/>
      <c r="BG73" s="424"/>
      <c r="BH73" s="424"/>
      <c r="BI73" s="424"/>
      <c r="BJ73" s="424"/>
      <c r="BK73" s="424"/>
      <c r="BL73" s="424"/>
      <c r="BM73" s="424"/>
      <c r="BN73" s="424"/>
      <c r="BO73" s="424"/>
      <c r="BP73" s="424"/>
      <c r="BQ73" s="424"/>
      <c r="BR73" s="424"/>
      <c r="BS73" s="424"/>
      <c r="BT73" s="424"/>
      <c r="BU73" s="424"/>
      <c r="BV73" s="424"/>
      <c r="BW73" s="424"/>
      <c r="BX73" s="424"/>
      <c r="BY73" s="424"/>
      <c r="BZ73" s="424"/>
      <c r="CA73" s="424"/>
      <c r="CB73" s="424"/>
      <c r="CC73" s="424"/>
      <c r="CD73" s="424"/>
      <c r="CE73" s="424"/>
      <c r="CF73" s="424"/>
      <c r="CG73" s="424"/>
      <c r="CH73" s="424"/>
      <c r="CI73" s="424"/>
      <c r="CJ73" s="424"/>
      <c r="CK73" s="424"/>
      <c r="CL73" s="424"/>
      <c r="CM73" s="424"/>
      <c r="CN73" s="424"/>
      <c r="CO73" s="424"/>
      <c r="CP73" s="424"/>
      <c r="CQ73" s="424"/>
      <c r="CR73" s="424"/>
      <c r="CS73" s="424"/>
      <c r="CT73" s="424"/>
      <c r="CU73" s="424"/>
      <c r="CV73" s="424"/>
      <c r="CW73" s="424"/>
      <c r="CX73" s="424"/>
      <c r="CY73" s="424"/>
      <c r="CZ73" s="424"/>
      <c r="DA73" s="424"/>
      <c r="DB73" s="424"/>
      <c r="DC73" s="424"/>
      <c r="DD73" s="424"/>
      <c r="DE73" s="424"/>
      <c r="DF73" s="424"/>
      <c r="DG73" s="424"/>
      <c r="DH73" s="424"/>
      <c r="DI73" s="424"/>
      <c r="DJ73" s="424"/>
      <c r="DK73" s="424"/>
      <c r="DL73" s="424"/>
      <c r="DM73" s="424"/>
      <c r="DN73" s="424"/>
      <c r="DO73" s="424"/>
      <c r="DP73" s="424"/>
      <c r="DQ73" s="424"/>
      <c r="DR73" s="424"/>
      <c r="DS73" s="424"/>
      <c r="DT73" s="424"/>
      <c r="DU73" s="424"/>
      <c r="DV73" s="424"/>
      <c r="DW73" s="424"/>
      <c r="DX73" s="424"/>
      <c r="DY73" s="424"/>
      <c r="DZ73" s="424"/>
      <c r="EA73" s="424"/>
      <c r="EB73" s="424"/>
      <c r="EC73" s="424"/>
      <c r="ED73" s="424"/>
      <c r="EE73" s="424"/>
      <c r="EF73" s="424"/>
      <c r="EG73" s="424"/>
      <c r="EH73" s="424"/>
      <c r="EI73" s="424"/>
      <c r="EJ73" s="424"/>
      <c r="EK73" s="424"/>
      <c r="EL73" s="424"/>
      <c r="EM73" s="424"/>
      <c r="EN73" s="424"/>
      <c r="EO73" s="424"/>
      <c r="EP73" s="424"/>
      <c r="EQ73" s="424"/>
      <c r="ER73" s="424"/>
      <c r="ES73" s="424"/>
      <c r="ET73" s="424"/>
      <c r="EU73" s="424"/>
      <c r="EV73" s="424"/>
      <c r="EW73" s="424"/>
      <c r="EX73" s="424"/>
      <c r="EY73" s="424"/>
      <c r="EZ73" s="424"/>
      <c r="FA73" s="424"/>
      <c r="FB73" s="424"/>
      <c r="FC73" s="424"/>
      <c r="FD73" s="424"/>
      <c r="FE73" s="424"/>
      <c r="FF73" s="424"/>
      <c r="FG73" s="424"/>
      <c r="FH73" s="424"/>
      <c r="FI73" s="424"/>
      <c r="FJ73" s="424"/>
      <c r="FK73" s="424"/>
      <c r="FL73" s="424"/>
      <c r="FM73" s="424"/>
      <c r="FN73" s="424"/>
      <c r="FO73" s="424"/>
      <c r="FP73" s="424"/>
      <c r="FQ73" s="424"/>
      <c r="FR73" s="424"/>
      <c r="FS73" s="424"/>
      <c r="FT73" s="424"/>
      <c r="FU73" s="424"/>
      <c r="FV73" s="424"/>
      <c r="FW73" s="424"/>
      <c r="FX73" s="424"/>
      <c r="FY73" s="424"/>
      <c r="FZ73" s="424"/>
      <c r="GA73" s="424"/>
      <c r="GB73" s="424"/>
      <c r="GC73" s="424"/>
      <c r="GD73" s="424"/>
      <c r="GE73" s="424"/>
      <c r="GF73" s="424"/>
      <c r="GG73" s="424"/>
      <c r="GH73" s="424"/>
      <c r="GI73" s="424"/>
      <c r="GJ73" s="424"/>
      <c r="GK73" s="424"/>
      <c r="GL73" s="426"/>
      <c r="GM73" s="426"/>
      <c r="GN73" s="426"/>
      <c r="GO73" s="426"/>
      <c r="GP73" s="426"/>
    </row>
    <row r="74" s="359" customFormat="1" ht="18.75" spans="1:198">
      <c r="A74" s="338">
        <v>3</v>
      </c>
      <c r="B74" s="338"/>
      <c r="C74" s="339" t="s">
        <v>94</v>
      </c>
      <c r="D74" s="393">
        <v>1.4165</v>
      </c>
      <c r="E74" s="391">
        <f t="shared" si="31"/>
        <v>4002.9</v>
      </c>
      <c r="F74" s="339">
        <v>849.9</v>
      </c>
      <c r="G74" s="387">
        <f t="shared" si="16"/>
        <v>3153</v>
      </c>
      <c r="H74" s="394">
        <f t="shared" si="32"/>
        <v>169.50915825961</v>
      </c>
      <c r="I74" s="414">
        <f t="shared" si="17"/>
        <v>2997</v>
      </c>
      <c r="J74" s="414">
        <v>2997</v>
      </c>
      <c r="K74" s="415"/>
      <c r="L74" s="416">
        <f t="shared" si="33"/>
        <v>0</v>
      </c>
      <c r="M74" s="422"/>
      <c r="N74" s="423"/>
      <c r="O74" s="419"/>
      <c r="P74" s="420">
        <v>-13.50915825961</v>
      </c>
      <c r="Q74" s="424"/>
      <c r="R74" s="424"/>
      <c r="S74" s="424"/>
      <c r="T74" s="424"/>
      <c r="U74" s="424"/>
      <c r="V74" s="424"/>
      <c r="W74" s="424"/>
      <c r="X74" s="424"/>
      <c r="Y74" s="424"/>
      <c r="Z74" s="424"/>
      <c r="AA74" s="424"/>
      <c r="AB74" s="424"/>
      <c r="AC74" s="424"/>
      <c r="AD74" s="424"/>
      <c r="AE74" s="424"/>
      <c r="AF74" s="424"/>
      <c r="AG74" s="424"/>
      <c r="AH74" s="424"/>
      <c r="AI74" s="424"/>
      <c r="AJ74" s="424"/>
      <c r="AK74" s="424"/>
      <c r="AL74" s="424"/>
      <c r="AM74" s="424"/>
      <c r="AN74" s="424"/>
      <c r="AO74" s="424"/>
      <c r="AP74" s="424"/>
      <c r="AQ74" s="424"/>
      <c r="AR74" s="424"/>
      <c r="AS74" s="424"/>
      <c r="AT74" s="424"/>
      <c r="AU74" s="424"/>
      <c r="AV74" s="424"/>
      <c r="AW74" s="424"/>
      <c r="AX74" s="424"/>
      <c r="AY74" s="424"/>
      <c r="AZ74" s="424"/>
      <c r="BA74" s="424"/>
      <c r="BB74" s="424"/>
      <c r="BC74" s="424"/>
      <c r="BD74" s="424"/>
      <c r="BE74" s="424"/>
      <c r="BF74" s="424"/>
      <c r="BG74" s="424"/>
      <c r="BH74" s="424"/>
      <c r="BI74" s="424"/>
      <c r="BJ74" s="424"/>
      <c r="BK74" s="424"/>
      <c r="BL74" s="424"/>
      <c r="BM74" s="424"/>
      <c r="BN74" s="424"/>
      <c r="BO74" s="424"/>
      <c r="BP74" s="424"/>
      <c r="BQ74" s="424"/>
      <c r="BR74" s="424"/>
      <c r="BS74" s="424"/>
      <c r="BT74" s="424"/>
      <c r="BU74" s="424"/>
      <c r="BV74" s="424"/>
      <c r="BW74" s="424"/>
      <c r="BX74" s="424"/>
      <c r="BY74" s="424"/>
      <c r="BZ74" s="424"/>
      <c r="CA74" s="424"/>
      <c r="CB74" s="424"/>
      <c r="CC74" s="424"/>
      <c r="CD74" s="424"/>
      <c r="CE74" s="424"/>
      <c r="CF74" s="424"/>
      <c r="CG74" s="424"/>
      <c r="CH74" s="424"/>
      <c r="CI74" s="424"/>
      <c r="CJ74" s="424"/>
      <c r="CK74" s="424"/>
      <c r="CL74" s="424"/>
      <c r="CM74" s="424"/>
      <c r="CN74" s="424"/>
      <c r="CO74" s="424"/>
      <c r="CP74" s="424"/>
      <c r="CQ74" s="424"/>
      <c r="CR74" s="424"/>
      <c r="CS74" s="424"/>
      <c r="CT74" s="424"/>
      <c r="CU74" s="424"/>
      <c r="CV74" s="424"/>
      <c r="CW74" s="424"/>
      <c r="CX74" s="424"/>
      <c r="CY74" s="424"/>
      <c r="CZ74" s="424"/>
      <c r="DA74" s="424"/>
      <c r="DB74" s="424"/>
      <c r="DC74" s="424"/>
      <c r="DD74" s="424"/>
      <c r="DE74" s="424"/>
      <c r="DF74" s="424"/>
      <c r="DG74" s="424"/>
      <c r="DH74" s="424"/>
      <c r="DI74" s="424"/>
      <c r="DJ74" s="424"/>
      <c r="DK74" s="424"/>
      <c r="DL74" s="424"/>
      <c r="DM74" s="424"/>
      <c r="DN74" s="424"/>
      <c r="DO74" s="424"/>
      <c r="DP74" s="424"/>
      <c r="DQ74" s="424"/>
      <c r="DR74" s="424"/>
      <c r="DS74" s="424"/>
      <c r="DT74" s="424"/>
      <c r="DU74" s="424"/>
      <c r="DV74" s="424"/>
      <c r="DW74" s="424"/>
      <c r="DX74" s="424"/>
      <c r="DY74" s="424"/>
      <c r="DZ74" s="424"/>
      <c r="EA74" s="424"/>
      <c r="EB74" s="424"/>
      <c r="EC74" s="424"/>
      <c r="ED74" s="424"/>
      <c r="EE74" s="424"/>
      <c r="EF74" s="424"/>
      <c r="EG74" s="424"/>
      <c r="EH74" s="424"/>
      <c r="EI74" s="424"/>
      <c r="EJ74" s="424"/>
      <c r="EK74" s="424"/>
      <c r="EL74" s="424"/>
      <c r="EM74" s="424"/>
      <c r="EN74" s="424"/>
      <c r="EO74" s="424"/>
      <c r="EP74" s="424"/>
      <c r="EQ74" s="424"/>
      <c r="ER74" s="424"/>
      <c r="ES74" s="424"/>
      <c r="ET74" s="424"/>
      <c r="EU74" s="424"/>
      <c r="EV74" s="424"/>
      <c r="EW74" s="424"/>
      <c r="EX74" s="424"/>
      <c r="EY74" s="424"/>
      <c r="EZ74" s="424"/>
      <c r="FA74" s="424"/>
      <c r="FB74" s="424"/>
      <c r="FC74" s="424"/>
      <c r="FD74" s="424"/>
      <c r="FE74" s="424"/>
      <c r="FF74" s="424"/>
      <c r="FG74" s="424"/>
      <c r="FH74" s="424"/>
      <c r="FI74" s="424"/>
      <c r="FJ74" s="424"/>
      <c r="FK74" s="424"/>
      <c r="FL74" s="424"/>
      <c r="FM74" s="424"/>
      <c r="FN74" s="424"/>
      <c r="FO74" s="424"/>
      <c r="FP74" s="424"/>
      <c r="FQ74" s="424"/>
      <c r="FR74" s="424"/>
      <c r="FS74" s="424"/>
      <c r="FT74" s="424"/>
      <c r="FU74" s="424"/>
      <c r="FV74" s="424"/>
      <c r="FW74" s="424"/>
      <c r="FX74" s="424"/>
      <c r="FY74" s="424"/>
      <c r="FZ74" s="424"/>
      <c r="GA74" s="424"/>
      <c r="GB74" s="424"/>
      <c r="GC74" s="424"/>
      <c r="GD74" s="424"/>
      <c r="GE74" s="424"/>
      <c r="GF74" s="424"/>
      <c r="GG74" s="424"/>
      <c r="GH74" s="424"/>
      <c r="GI74" s="424"/>
      <c r="GJ74" s="424"/>
      <c r="GK74" s="424"/>
      <c r="GL74" s="426"/>
      <c r="GM74" s="426"/>
      <c r="GN74" s="426"/>
      <c r="GO74" s="426"/>
      <c r="GP74" s="426"/>
    </row>
    <row r="75" s="359" customFormat="1" ht="18" customHeight="1" spans="1:198">
      <c r="A75" s="338">
        <v>4</v>
      </c>
      <c r="B75" s="338"/>
      <c r="C75" s="339" t="s">
        <v>95</v>
      </c>
      <c r="D75" s="393">
        <v>5.2203</v>
      </c>
      <c r="E75" s="391">
        <f t="shared" si="31"/>
        <v>9398.18</v>
      </c>
      <c r="F75" s="339">
        <v>3132.18</v>
      </c>
      <c r="G75" s="387">
        <f t="shared" ref="G75:G106" si="34">H75+I75+L75+P75</f>
        <v>6266</v>
      </c>
      <c r="H75" s="394">
        <f t="shared" si="32"/>
        <v>624.700782818669</v>
      </c>
      <c r="I75" s="414">
        <f t="shared" ref="I75:I106" si="35">J75+K75</f>
        <v>4910</v>
      </c>
      <c r="J75" s="414">
        <v>4910</v>
      </c>
      <c r="K75" s="415"/>
      <c r="L75" s="416">
        <f t="shared" si="33"/>
        <v>0</v>
      </c>
      <c r="M75" s="422"/>
      <c r="N75" s="423"/>
      <c r="O75" s="419"/>
      <c r="P75" s="420">
        <v>731.299217181331</v>
      </c>
      <c r="Q75" s="424"/>
      <c r="R75" s="424"/>
      <c r="S75" s="424"/>
      <c r="T75" s="424"/>
      <c r="U75" s="424"/>
      <c r="V75" s="424"/>
      <c r="W75" s="424"/>
      <c r="X75" s="424"/>
      <c r="Y75" s="424"/>
      <c r="Z75" s="424"/>
      <c r="AA75" s="424"/>
      <c r="AB75" s="424"/>
      <c r="AC75" s="424"/>
      <c r="AD75" s="424"/>
      <c r="AE75" s="424"/>
      <c r="AF75" s="424"/>
      <c r="AG75" s="424"/>
      <c r="AH75" s="424"/>
      <c r="AI75" s="424"/>
      <c r="AJ75" s="424"/>
      <c r="AK75" s="424"/>
      <c r="AL75" s="424"/>
      <c r="AM75" s="424"/>
      <c r="AN75" s="424"/>
      <c r="AO75" s="424"/>
      <c r="AP75" s="424"/>
      <c r="AQ75" s="424"/>
      <c r="AR75" s="424"/>
      <c r="AS75" s="424"/>
      <c r="AT75" s="424"/>
      <c r="AU75" s="424"/>
      <c r="AV75" s="424"/>
      <c r="AW75" s="424"/>
      <c r="AX75" s="424"/>
      <c r="AY75" s="424"/>
      <c r="AZ75" s="424"/>
      <c r="BA75" s="424"/>
      <c r="BB75" s="424"/>
      <c r="BC75" s="424"/>
      <c r="BD75" s="424"/>
      <c r="BE75" s="424"/>
      <c r="BF75" s="424"/>
      <c r="BG75" s="424"/>
      <c r="BH75" s="424"/>
      <c r="BI75" s="424"/>
      <c r="BJ75" s="424"/>
      <c r="BK75" s="424"/>
      <c r="BL75" s="424"/>
      <c r="BM75" s="424"/>
      <c r="BN75" s="424"/>
      <c r="BO75" s="424"/>
      <c r="BP75" s="424"/>
      <c r="BQ75" s="424"/>
      <c r="BR75" s="424"/>
      <c r="BS75" s="424"/>
      <c r="BT75" s="424"/>
      <c r="BU75" s="424"/>
      <c r="BV75" s="424"/>
      <c r="BW75" s="424"/>
      <c r="BX75" s="424"/>
      <c r="BY75" s="424"/>
      <c r="BZ75" s="424"/>
      <c r="CA75" s="424"/>
      <c r="CB75" s="424"/>
      <c r="CC75" s="424"/>
      <c r="CD75" s="424"/>
      <c r="CE75" s="424"/>
      <c r="CF75" s="424"/>
      <c r="CG75" s="424"/>
      <c r="CH75" s="424"/>
      <c r="CI75" s="424"/>
      <c r="CJ75" s="424"/>
      <c r="CK75" s="424"/>
      <c r="CL75" s="424"/>
      <c r="CM75" s="424"/>
      <c r="CN75" s="424"/>
      <c r="CO75" s="424"/>
      <c r="CP75" s="424"/>
      <c r="CQ75" s="424"/>
      <c r="CR75" s="424"/>
      <c r="CS75" s="424"/>
      <c r="CT75" s="424"/>
      <c r="CU75" s="424"/>
      <c r="CV75" s="424"/>
      <c r="CW75" s="424"/>
      <c r="CX75" s="424"/>
      <c r="CY75" s="424"/>
      <c r="CZ75" s="424"/>
      <c r="DA75" s="424"/>
      <c r="DB75" s="424"/>
      <c r="DC75" s="424"/>
      <c r="DD75" s="424"/>
      <c r="DE75" s="424"/>
      <c r="DF75" s="424"/>
      <c r="DG75" s="424"/>
      <c r="DH75" s="424"/>
      <c r="DI75" s="424"/>
      <c r="DJ75" s="424"/>
      <c r="DK75" s="424"/>
      <c r="DL75" s="424"/>
      <c r="DM75" s="424"/>
      <c r="DN75" s="424"/>
      <c r="DO75" s="424"/>
      <c r="DP75" s="424"/>
      <c r="DQ75" s="424"/>
      <c r="DR75" s="424"/>
      <c r="DS75" s="424"/>
      <c r="DT75" s="424"/>
      <c r="DU75" s="424"/>
      <c r="DV75" s="424"/>
      <c r="DW75" s="424"/>
      <c r="DX75" s="424"/>
      <c r="DY75" s="424"/>
      <c r="DZ75" s="424"/>
      <c r="EA75" s="424"/>
      <c r="EB75" s="424"/>
      <c r="EC75" s="424"/>
      <c r="ED75" s="424"/>
      <c r="EE75" s="424"/>
      <c r="EF75" s="424"/>
      <c r="EG75" s="424"/>
      <c r="EH75" s="424"/>
      <c r="EI75" s="424"/>
      <c r="EJ75" s="424"/>
      <c r="EK75" s="424"/>
      <c r="EL75" s="424"/>
      <c r="EM75" s="424"/>
      <c r="EN75" s="424"/>
      <c r="EO75" s="424"/>
      <c r="EP75" s="424"/>
      <c r="EQ75" s="424"/>
      <c r="ER75" s="424"/>
      <c r="ES75" s="424"/>
      <c r="ET75" s="424"/>
      <c r="EU75" s="424"/>
      <c r="EV75" s="424"/>
      <c r="EW75" s="424"/>
      <c r="EX75" s="424"/>
      <c r="EY75" s="424"/>
      <c r="EZ75" s="424"/>
      <c r="FA75" s="424"/>
      <c r="FB75" s="424"/>
      <c r="FC75" s="424"/>
      <c r="FD75" s="424"/>
      <c r="FE75" s="424"/>
      <c r="FF75" s="424"/>
      <c r="FG75" s="424"/>
      <c r="FH75" s="424"/>
      <c r="FI75" s="424"/>
      <c r="FJ75" s="424"/>
      <c r="FK75" s="424"/>
      <c r="FL75" s="424"/>
      <c r="FM75" s="424"/>
      <c r="FN75" s="424"/>
      <c r="FO75" s="424"/>
      <c r="FP75" s="424"/>
      <c r="FQ75" s="424"/>
      <c r="FR75" s="424"/>
      <c r="FS75" s="424"/>
      <c r="FT75" s="424"/>
      <c r="FU75" s="424"/>
      <c r="FV75" s="424"/>
      <c r="FW75" s="424"/>
      <c r="FX75" s="424"/>
      <c r="FY75" s="424"/>
      <c r="FZ75" s="424"/>
      <c r="GA75" s="424"/>
      <c r="GB75" s="424"/>
      <c r="GC75" s="424"/>
      <c r="GD75" s="424"/>
      <c r="GE75" s="424"/>
      <c r="GF75" s="424"/>
      <c r="GG75" s="424"/>
      <c r="GH75" s="424"/>
      <c r="GI75" s="424"/>
      <c r="GJ75" s="424"/>
      <c r="GK75" s="424"/>
      <c r="GL75" s="426"/>
      <c r="GM75" s="426"/>
      <c r="GN75" s="426"/>
      <c r="GO75" s="426"/>
      <c r="GP75" s="426"/>
    </row>
    <row r="76" s="359" customFormat="1" ht="18.75" spans="1:198">
      <c r="A76" s="338">
        <v>5</v>
      </c>
      <c r="B76" s="338"/>
      <c r="C76" s="339" t="s">
        <v>96</v>
      </c>
      <c r="D76" s="393">
        <v>4.3765</v>
      </c>
      <c r="E76" s="391">
        <f t="shared" si="31"/>
        <v>4365.9</v>
      </c>
      <c r="F76" s="339">
        <v>2625.9</v>
      </c>
      <c r="G76" s="387">
        <f t="shared" si="34"/>
        <v>1740</v>
      </c>
      <c r="H76" s="394">
        <f t="shared" si="32"/>
        <v>523.725260235217</v>
      </c>
      <c r="I76" s="414">
        <f t="shared" si="35"/>
        <v>343</v>
      </c>
      <c r="J76" s="414">
        <v>0</v>
      </c>
      <c r="K76" s="415">
        <v>343</v>
      </c>
      <c r="L76" s="416">
        <f t="shared" si="33"/>
        <v>800</v>
      </c>
      <c r="M76" s="422">
        <v>500</v>
      </c>
      <c r="N76" s="423"/>
      <c r="O76" s="419">
        <v>300</v>
      </c>
      <c r="P76" s="420">
        <v>73.274739764783</v>
      </c>
      <c r="Q76" s="424"/>
      <c r="R76" s="424"/>
      <c r="S76" s="424"/>
      <c r="T76" s="424"/>
      <c r="U76" s="424"/>
      <c r="V76" s="424"/>
      <c r="W76" s="424"/>
      <c r="X76" s="424"/>
      <c r="Y76" s="424"/>
      <c r="Z76" s="424"/>
      <c r="AA76" s="424"/>
      <c r="AB76" s="424"/>
      <c r="AC76" s="424"/>
      <c r="AD76" s="424"/>
      <c r="AE76" s="424"/>
      <c r="AF76" s="424"/>
      <c r="AG76" s="424"/>
      <c r="AH76" s="424"/>
      <c r="AI76" s="424"/>
      <c r="AJ76" s="424"/>
      <c r="AK76" s="424"/>
      <c r="AL76" s="424"/>
      <c r="AM76" s="424"/>
      <c r="AN76" s="424"/>
      <c r="AO76" s="424"/>
      <c r="AP76" s="424"/>
      <c r="AQ76" s="424"/>
      <c r="AR76" s="424"/>
      <c r="AS76" s="424"/>
      <c r="AT76" s="424"/>
      <c r="AU76" s="424"/>
      <c r="AV76" s="424"/>
      <c r="AW76" s="424"/>
      <c r="AX76" s="424"/>
      <c r="AY76" s="424"/>
      <c r="AZ76" s="424"/>
      <c r="BA76" s="424"/>
      <c r="BB76" s="424"/>
      <c r="BC76" s="424"/>
      <c r="BD76" s="424"/>
      <c r="BE76" s="424"/>
      <c r="BF76" s="424"/>
      <c r="BG76" s="424"/>
      <c r="BH76" s="424"/>
      <c r="BI76" s="424"/>
      <c r="BJ76" s="424"/>
      <c r="BK76" s="424"/>
      <c r="BL76" s="424"/>
      <c r="BM76" s="424"/>
      <c r="BN76" s="424"/>
      <c r="BO76" s="424"/>
      <c r="BP76" s="424"/>
      <c r="BQ76" s="424"/>
      <c r="BR76" s="424"/>
      <c r="BS76" s="424"/>
      <c r="BT76" s="424"/>
      <c r="BU76" s="424"/>
      <c r="BV76" s="424"/>
      <c r="BW76" s="424"/>
      <c r="BX76" s="424"/>
      <c r="BY76" s="424"/>
      <c r="BZ76" s="424"/>
      <c r="CA76" s="424"/>
      <c r="CB76" s="424"/>
      <c r="CC76" s="424"/>
      <c r="CD76" s="424"/>
      <c r="CE76" s="424"/>
      <c r="CF76" s="424"/>
      <c r="CG76" s="424"/>
      <c r="CH76" s="424"/>
      <c r="CI76" s="424"/>
      <c r="CJ76" s="424"/>
      <c r="CK76" s="424"/>
      <c r="CL76" s="424"/>
      <c r="CM76" s="424"/>
      <c r="CN76" s="424"/>
      <c r="CO76" s="424"/>
      <c r="CP76" s="424"/>
      <c r="CQ76" s="424"/>
      <c r="CR76" s="424"/>
      <c r="CS76" s="424"/>
      <c r="CT76" s="424"/>
      <c r="CU76" s="424"/>
      <c r="CV76" s="424"/>
      <c r="CW76" s="424"/>
      <c r="CX76" s="424"/>
      <c r="CY76" s="424"/>
      <c r="CZ76" s="424"/>
      <c r="DA76" s="424"/>
      <c r="DB76" s="424"/>
      <c r="DC76" s="424"/>
      <c r="DD76" s="424"/>
      <c r="DE76" s="424"/>
      <c r="DF76" s="424"/>
      <c r="DG76" s="424"/>
      <c r="DH76" s="424"/>
      <c r="DI76" s="424"/>
      <c r="DJ76" s="424"/>
      <c r="DK76" s="424"/>
      <c r="DL76" s="424"/>
      <c r="DM76" s="424"/>
      <c r="DN76" s="424"/>
      <c r="DO76" s="424"/>
      <c r="DP76" s="424"/>
      <c r="DQ76" s="424"/>
      <c r="DR76" s="424"/>
      <c r="DS76" s="424"/>
      <c r="DT76" s="424"/>
      <c r="DU76" s="424"/>
      <c r="DV76" s="424"/>
      <c r="DW76" s="424"/>
      <c r="DX76" s="424"/>
      <c r="DY76" s="424"/>
      <c r="DZ76" s="424"/>
      <c r="EA76" s="424"/>
      <c r="EB76" s="424"/>
      <c r="EC76" s="424"/>
      <c r="ED76" s="424"/>
      <c r="EE76" s="424"/>
      <c r="EF76" s="424"/>
      <c r="EG76" s="424"/>
      <c r="EH76" s="424"/>
      <c r="EI76" s="424"/>
      <c r="EJ76" s="424"/>
      <c r="EK76" s="424"/>
      <c r="EL76" s="424"/>
      <c r="EM76" s="424"/>
      <c r="EN76" s="424"/>
      <c r="EO76" s="424"/>
      <c r="EP76" s="424"/>
      <c r="EQ76" s="424"/>
      <c r="ER76" s="424"/>
      <c r="ES76" s="424"/>
      <c r="ET76" s="424"/>
      <c r="EU76" s="424"/>
      <c r="EV76" s="424"/>
      <c r="EW76" s="424"/>
      <c r="EX76" s="424"/>
      <c r="EY76" s="424"/>
      <c r="EZ76" s="424"/>
      <c r="FA76" s="424"/>
      <c r="FB76" s="424"/>
      <c r="FC76" s="424"/>
      <c r="FD76" s="424"/>
      <c r="FE76" s="424"/>
      <c r="FF76" s="424"/>
      <c r="FG76" s="424"/>
      <c r="FH76" s="424"/>
      <c r="FI76" s="424"/>
      <c r="FJ76" s="424"/>
      <c r="FK76" s="424"/>
      <c r="FL76" s="424"/>
      <c r="FM76" s="424"/>
      <c r="FN76" s="424"/>
      <c r="FO76" s="424"/>
      <c r="FP76" s="424"/>
      <c r="FQ76" s="424"/>
      <c r="FR76" s="424"/>
      <c r="FS76" s="424"/>
      <c r="FT76" s="424"/>
      <c r="FU76" s="424"/>
      <c r="FV76" s="424"/>
      <c r="FW76" s="424"/>
      <c r="FX76" s="424"/>
      <c r="FY76" s="424"/>
      <c r="FZ76" s="424"/>
      <c r="GA76" s="424"/>
      <c r="GB76" s="424"/>
      <c r="GC76" s="424"/>
      <c r="GD76" s="424"/>
      <c r="GE76" s="424"/>
      <c r="GF76" s="424"/>
      <c r="GG76" s="424"/>
      <c r="GH76" s="424"/>
      <c r="GI76" s="424"/>
      <c r="GJ76" s="424"/>
      <c r="GK76" s="424"/>
      <c r="GL76" s="426"/>
      <c r="GM76" s="426"/>
      <c r="GN76" s="426"/>
      <c r="GO76" s="426"/>
      <c r="GP76" s="426"/>
    </row>
    <row r="77" s="360" customFormat="1" ht="18.75" spans="1:198">
      <c r="A77" s="334" t="s">
        <v>97</v>
      </c>
      <c r="B77" s="334" t="s">
        <v>98</v>
      </c>
      <c r="C77" s="334">
        <v>5</v>
      </c>
      <c r="D77" s="386">
        <v>22.2081</v>
      </c>
      <c r="E77" s="387">
        <f>SUM(E78:E83)</f>
        <v>21106.02</v>
      </c>
      <c r="F77" s="388">
        <v>13324.86</v>
      </c>
      <c r="G77" s="387">
        <f t="shared" si="34"/>
        <v>7781.16</v>
      </c>
      <c r="H77" s="389">
        <f>SUM(H79:H83)</f>
        <v>2657.5900723934</v>
      </c>
      <c r="I77" s="409">
        <f t="shared" si="35"/>
        <v>1863</v>
      </c>
      <c r="J77" s="409">
        <f t="shared" ref="J77:L77" si="36">SUM(J78:J83)</f>
        <v>0</v>
      </c>
      <c r="K77" s="410">
        <f>SUM(K79:K83)</f>
        <v>1863</v>
      </c>
      <c r="L77" s="409">
        <f t="shared" si="36"/>
        <v>1000</v>
      </c>
      <c r="M77" s="428">
        <f>SUM(M79:M83)</f>
        <v>500</v>
      </c>
      <c r="N77" s="409">
        <f>SUM(N79:N83)</f>
        <v>500</v>
      </c>
      <c r="O77" s="412">
        <f>SUM(O78:O83)</f>
        <v>0</v>
      </c>
      <c r="P77" s="413">
        <f>SUM(P78:P83)</f>
        <v>2260.5699276066</v>
      </c>
      <c r="Q77" s="358"/>
      <c r="R77" s="358"/>
      <c r="S77" s="358"/>
      <c r="T77" s="358"/>
      <c r="U77" s="358"/>
      <c r="V77" s="358"/>
      <c r="W77" s="358"/>
      <c r="X77" s="358"/>
      <c r="Y77" s="358"/>
      <c r="Z77" s="358"/>
      <c r="AA77" s="358"/>
      <c r="AB77" s="358"/>
      <c r="AC77" s="358"/>
      <c r="AD77" s="358"/>
      <c r="AE77" s="358"/>
      <c r="AF77" s="358"/>
      <c r="AG77" s="358"/>
      <c r="AH77" s="358"/>
      <c r="AI77" s="358"/>
      <c r="AJ77" s="358"/>
      <c r="AK77" s="358"/>
      <c r="AL77" s="358"/>
      <c r="AM77" s="358"/>
      <c r="AN77" s="358"/>
      <c r="AO77" s="358"/>
      <c r="AP77" s="358"/>
      <c r="AQ77" s="358"/>
      <c r="AR77" s="358"/>
      <c r="AS77" s="358"/>
      <c r="AT77" s="358"/>
      <c r="AU77" s="358"/>
      <c r="AV77" s="358"/>
      <c r="AW77" s="358"/>
      <c r="AX77" s="358"/>
      <c r="AY77" s="358"/>
      <c r="AZ77" s="358"/>
      <c r="BA77" s="358"/>
      <c r="BB77" s="358"/>
      <c r="BC77" s="358"/>
      <c r="BD77" s="358"/>
      <c r="BE77" s="358"/>
      <c r="BF77" s="358"/>
      <c r="BG77" s="358"/>
      <c r="BH77" s="358"/>
      <c r="BI77" s="358"/>
      <c r="BJ77" s="358"/>
      <c r="BK77" s="358"/>
      <c r="BL77" s="358"/>
      <c r="BM77" s="358"/>
      <c r="BN77" s="358"/>
      <c r="BO77" s="358"/>
      <c r="BP77" s="358"/>
      <c r="BQ77" s="358"/>
      <c r="BR77" s="358"/>
      <c r="BS77" s="358"/>
      <c r="BT77" s="358"/>
      <c r="BU77" s="358"/>
      <c r="BV77" s="358"/>
      <c r="BW77" s="358"/>
      <c r="BX77" s="358"/>
      <c r="BY77" s="358"/>
      <c r="BZ77" s="358"/>
      <c r="CA77" s="358"/>
      <c r="CB77" s="358"/>
      <c r="CC77" s="358"/>
      <c r="CD77" s="358"/>
      <c r="CE77" s="358"/>
      <c r="CF77" s="358"/>
      <c r="CG77" s="358"/>
      <c r="CH77" s="358"/>
      <c r="CI77" s="358"/>
      <c r="CJ77" s="358"/>
      <c r="CK77" s="358"/>
      <c r="CL77" s="358"/>
      <c r="CM77" s="358"/>
      <c r="CN77" s="358"/>
      <c r="CO77" s="358"/>
      <c r="CP77" s="358"/>
      <c r="CQ77" s="358"/>
      <c r="CR77" s="358"/>
      <c r="CS77" s="358"/>
      <c r="CT77" s="358"/>
      <c r="CU77" s="358"/>
      <c r="CV77" s="358"/>
      <c r="CW77" s="358"/>
      <c r="CX77" s="358"/>
      <c r="CY77" s="358"/>
      <c r="CZ77" s="358"/>
      <c r="DA77" s="358"/>
      <c r="DB77" s="358"/>
      <c r="DC77" s="358"/>
      <c r="DD77" s="358"/>
      <c r="DE77" s="358"/>
      <c r="DF77" s="358"/>
      <c r="DG77" s="358"/>
      <c r="DH77" s="358"/>
      <c r="DI77" s="358"/>
      <c r="DJ77" s="358"/>
      <c r="DK77" s="358"/>
      <c r="DL77" s="358"/>
      <c r="DM77" s="358"/>
      <c r="DN77" s="358"/>
      <c r="DO77" s="358"/>
      <c r="DP77" s="358"/>
      <c r="DQ77" s="358"/>
      <c r="DR77" s="358"/>
      <c r="DS77" s="358"/>
      <c r="DT77" s="358"/>
      <c r="DU77" s="358"/>
      <c r="DV77" s="358"/>
      <c r="DW77" s="358"/>
      <c r="DX77" s="358"/>
      <c r="DY77" s="358"/>
      <c r="DZ77" s="358"/>
      <c r="EA77" s="358"/>
      <c r="EB77" s="358"/>
      <c r="EC77" s="358"/>
      <c r="ED77" s="358"/>
      <c r="EE77" s="358"/>
      <c r="EF77" s="358"/>
      <c r="EG77" s="358"/>
      <c r="EH77" s="358"/>
      <c r="EI77" s="358"/>
      <c r="EJ77" s="358"/>
      <c r="EK77" s="358"/>
      <c r="EL77" s="358"/>
      <c r="EM77" s="358"/>
      <c r="EN77" s="358"/>
      <c r="EO77" s="358"/>
      <c r="EP77" s="358"/>
      <c r="EQ77" s="358"/>
      <c r="ER77" s="358"/>
      <c r="ES77" s="358"/>
      <c r="ET77" s="358"/>
      <c r="EU77" s="358"/>
      <c r="EV77" s="358"/>
      <c r="EW77" s="358"/>
      <c r="EX77" s="358"/>
      <c r="EY77" s="358"/>
      <c r="EZ77" s="358"/>
      <c r="FA77" s="358"/>
      <c r="FB77" s="358"/>
      <c r="FC77" s="358"/>
      <c r="FD77" s="358"/>
      <c r="FE77" s="358"/>
      <c r="FF77" s="358"/>
      <c r="FG77" s="358"/>
      <c r="FH77" s="358"/>
      <c r="FI77" s="358"/>
      <c r="FJ77" s="358"/>
      <c r="FK77" s="358"/>
      <c r="FL77" s="358"/>
      <c r="FM77" s="358"/>
      <c r="FN77" s="358"/>
      <c r="FO77" s="358"/>
      <c r="FP77" s="358"/>
      <c r="FQ77" s="358"/>
      <c r="FR77" s="358"/>
      <c r="FS77" s="358"/>
      <c r="FT77" s="358"/>
      <c r="FU77" s="358"/>
      <c r="FV77" s="358"/>
      <c r="FW77" s="358"/>
      <c r="FX77" s="358"/>
      <c r="FY77" s="358"/>
      <c r="FZ77" s="358"/>
      <c r="GA77" s="358"/>
      <c r="GB77" s="358"/>
      <c r="GC77" s="358"/>
      <c r="GD77" s="358"/>
      <c r="GE77" s="358"/>
      <c r="GF77" s="358"/>
      <c r="GG77" s="358"/>
      <c r="GH77" s="358"/>
      <c r="GI77" s="358"/>
      <c r="GJ77" s="358"/>
      <c r="GK77" s="358"/>
      <c r="GL77" s="425"/>
      <c r="GM77" s="425"/>
      <c r="GN77" s="425"/>
      <c r="GO77" s="425"/>
      <c r="GP77" s="425"/>
    </row>
    <row r="78" s="359" customFormat="1" ht="18.75" spans="1:198">
      <c r="A78" s="338">
        <v>1</v>
      </c>
      <c r="B78" s="338"/>
      <c r="C78" s="338" t="s">
        <v>31</v>
      </c>
      <c r="D78" s="390"/>
      <c r="E78" s="391">
        <f t="shared" si="31"/>
        <v>0</v>
      </c>
      <c r="F78" s="339">
        <v>0</v>
      </c>
      <c r="G78" s="387">
        <f t="shared" si="34"/>
        <v>0</v>
      </c>
      <c r="H78" s="394">
        <v>0</v>
      </c>
      <c r="I78" s="414">
        <f t="shared" si="35"/>
        <v>0</v>
      </c>
      <c r="J78" s="414">
        <v>0</v>
      </c>
      <c r="K78" s="415"/>
      <c r="L78" s="416">
        <f t="shared" si="33"/>
        <v>0</v>
      </c>
      <c r="M78" s="417"/>
      <c r="N78" s="418"/>
      <c r="O78" s="419"/>
      <c r="P78" s="420">
        <v>0</v>
      </c>
      <c r="Q78" s="424"/>
      <c r="R78" s="424"/>
      <c r="S78" s="424"/>
      <c r="T78" s="424"/>
      <c r="U78" s="424"/>
      <c r="V78" s="424"/>
      <c r="W78" s="424"/>
      <c r="X78" s="424"/>
      <c r="Y78" s="424"/>
      <c r="Z78" s="424"/>
      <c r="AA78" s="424"/>
      <c r="AB78" s="424"/>
      <c r="AC78" s="424"/>
      <c r="AD78" s="424"/>
      <c r="AE78" s="424"/>
      <c r="AF78" s="424"/>
      <c r="AG78" s="424"/>
      <c r="AH78" s="424"/>
      <c r="AI78" s="424"/>
      <c r="AJ78" s="424"/>
      <c r="AK78" s="424"/>
      <c r="AL78" s="424"/>
      <c r="AM78" s="424"/>
      <c r="AN78" s="424"/>
      <c r="AO78" s="424"/>
      <c r="AP78" s="424"/>
      <c r="AQ78" s="424"/>
      <c r="AR78" s="424"/>
      <c r="AS78" s="424"/>
      <c r="AT78" s="424"/>
      <c r="AU78" s="424"/>
      <c r="AV78" s="424"/>
      <c r="AW78" s="424"/>
      <c r="AX78" s="424"/>
      <c r="AY78" s="424"/>
      <c r="AZ78" s="424"/>
      <c r="BA78" s="424"/>
      <c r="BB78" s="424"/>
      <c r="BC78" s="424"/>
      <c r="BD78" s="424"/>
      <c r="BE78" s="424"/>
      <c r="BF78" s="424"/>
      <c r="BG78" s="424"/>
      <c r="BH78" s="424"/>
      <c r="BI78" s="424"/>
      <c r="BJ78" s="424"/>
      <c r="BK78" s="424"/>
      <c r="BL78" s="424"/>
      <c r="BM78" s="424"/>
      <c r="BN78" s="424"/>
      <c r="BO78" s="424"/>
      <c r="BP78" s="424"/>
      <c r="BQ78" s="424"/>
      <c r="BR78" s="424"/>
      <c r="BS78" s="424"/>
      <c r="BT78" s="424"/>
      <c r="BU78" s="424"/>
      <c r="BV78" s="424"/>
      <c r="BW78" s="424"/>
      <c r="BX78" s="424"/>
      <c r="BY78" s="424"/>
      <c r="BZ78" s="424"/>
      <c r="CA78" s="424"/>
      <c r="CB78" s="424"/>
      <c r="CC78" s="424"/>
      <c r="CD78" s="424"/>
      <c r="CE78" s="424"/>
      <c r="CF78" s="424"/>
      <c r="CG78" s="424"/>
      <c r="CH78" s="424"/>
      <c r="CI78" s="424"/>
      <c r="CJ78" s="424"/>
      <c r="CK78" s="424"/>
      <c r="CL78" s="424"/>
      <c r="CM78" s="424"/>
      <c r="CN78" s="424"/>
      <c r="CO78" s="424"/>
      <c r="CP78" s="424"/>
      <c r="CQ78" s="424"/>
      <c r="CR78" s="424"/>
      <c r="CS78" s="424"/>
      <c r="CT78" s="424"/>
      <c r="CU78" s="424"/>
      <c r="CV78" s="424"/>
      <c r="CW78" s="424"/>
      <c r="CX78" s="424"/>
      <c r="CY78" s="424"/>
      <c r="CZ78" s="424"/>
      <c r="DA78" s="424"/>
      <c r="DB78" s="424"/>
      <c r="DC78" s="424"/>
      <c r="DD78" s="424"/>
      <c r="DE78" s="424"/>
      <c r="DF78" s="424"/>
      <c r="DG78" s="424"/>
      <c r="DH78" s="424"/>
      <c r="DI78" s="424"/>
      <c r="DJ78" s="424"/>
      <c r="DK78" s="424"/>
      <c r="DL78" s="424"/>
      <c r="DM78" s="424"/>
      <c r="DN78" s="424"/>
      <c r="DO78" s="424"/>
      <c r="DP78" s="424"/>
      <c r="DQ78" s="424"/>
      <c r="DR78" s="424"/>
      <c r="DS78" s="424"/>
      <c r="DT78" s="424"/>
      <c r="DU78" s="424"/>
      <c r="DV78" s="424"/>
      <c r="DW78" s="424"/>
      <c r="DX78" s="424"/>
      <c r="DY78" s="424"/>
      <c r="DZ78" s="424"/>
      <c r="EA78" s="424"/>
      <c r="EB78" s="424"/>
      <c r="EC78" s="424"/>
      <c r="ED78" s="424"/>
      <c r="EE78" s="424"/>
      <c r="EF78" s="424"/>
      <c r="EG78" s="424"/>
      <c r="EH78" s="424"/>
      <c r="EI78" s="424"/>
      <c r="EJ78" s="424"/>
      <c r="EK78" s="424"/>
      <c r="EL78" s="424"/>
      <c r="EM78" s="424"/>
      <c r="EN78" s="424"/>
      <c r="EO78" s="424"/>
      <c r="EP78" s="424"/>
      <c r="EQ78" s="424"/>
      <c r="ER78" s="424"/>
      <c r="ES78" s="424"/>
      <c r="ET78" s="424"/>
      <c r="EU78" s="424"/>
      <c r="EV78" s="424"/>
      <c r="EW78" s="424"/>
      <c r="EX78" s="424"/>
      <c r="EY78" s="424"/>
      <c r="EZ78" s="424"/>
      <c r="FA78" s="424"/>
      <c r="FB78" s="424"/>
      <c r="FC78" s="424"/>
      <c r="FD78" s="424"/>
      <c r="FE78" s="424"/>
      <c r="FF78" s="424"/>
      <c r="FG78" s="424"/>
      <c r="FH78" s="424"/>
      <c r="FI78" s="424"/>
      <c r="FJ78" s="424"/>
      <c r="FK78" s="424"/>
      <c r="FL78" s="424"/>
      <c r="FM78" s="424"/>
      <c r="FN78" s="424"/>
      <c r="FO78" s="424"/>
      <c r="FP78" s="424"/>
      <c r="FQ78" s="424"/>
      <c r="FR78" s="424"/>
      <c r="FS78" s="424"/>
      <c r="FT78" s="424"/>
      <c r="FU78" s="424"/>
      <c r="FV78" s="424"/>
      <c r="FW78" s="424"/>
      <c r="FX78" s="424"/>
      <c r="FY78" s="424"/>
      <c r="FZ78" s="424"/>
      <c r="GA78" s="424"/>
      <c r="GB78" s="424"/>
      <c r="GC78" s="424"/>
      <c r="GD78" s="424"/>
      <c r="GE78" s="424"/>
      <c r="GF78" s="424"/>
      <c r="GG78" s="424"/>
      <c r="GH78" s="424"/>
      <c r="GI78" s="424"/>
      <c r="GJ78" s="424"/>
      <c r="GK78" s="424"/>
      <c r="GL78" s="426"/>
      <c r="GM78" s="426"/>
      <c r="GN78" s="426"/>
      <c r="GO78" s="426"/>
      <c r="GP78" s="426"/>
    </row>
    <row r="79" s="359" customFormat="1" ht="18.75" spans="1:198">
      <c r="A79" s="338">
        <v>2</v>
      </c>
      <c r="B79" s="338"/>
      <c r="C79" s="339" t="s">
        <v>99</v>
      </c>
      <c r="D79" s="393">
        <v>3.5004</v>
      </c>
      <c r="E79" s="391">
        <f t="shared" si="31"/>
        <v>3874.24</v>
      </c>
      <c r="F79" s="339">
        <v>2100.24</v>
      </c>
      <c r="G79" s="387">
        <f t="shared" si="34"/>
        <v>1774</v>
      </c>
      <c r="H79" s="394">
        <f t="shared" ref="H79:H83" si="37">119.667602018786*D79</f>
        <v>418.884474106559</v>
      </c>
      <c r="I79" s="414">
        <f t="shared" si="35"/>
        <v>0</v>
      </c>
      <c r="J79" s="414">
        <v>0</v>
      </c>
      <c r="K79" s="415"/>
      <c r="L79" s="416">
        <f t="shared" si="33"/>
        <v>500</v>
      </c>
      <c r="M79" s="422">
        <v>500</v>
      </c>
      <c r="N79" s="423"/>
      <c r="O79" s="419"/>
      <c r="P79" s="420">
        <v>855.115525893441</v>
      </c>
      <c r="Q79" s="424"/>
      <c r="R79" s="424"/>
      <c r="S79" s="424"/>
      <c r="T79" s="424"/>
      <c r="U79" s="424"/>
      <c r="V79" s="424"/>
      <c r="W79" s="424"/>
      <c r="X79" s="424"/>
      <c r="Y79" s="424"/>
      <c r="Z79" s="424"/>
      <c r="AA79" s="424"/>
      <c r="AB79" s="424"/>
      <c r="AC79" s="424"/>
      <c r="AD79" s="424"/>
      <c r="AE79" s="424"/>
      <c r="AF79" s="424"/>
      <c r="AG79" s="424"/>
      <c r="AH79" s="424"/>
      <c r="AI79" s="424"/>
      <c r="AJ79" s="424"/>
      <c r="AK79" s="424"/>
      <c r="AL79" s="424"/>
      <c r="AM79" s="424"/>
      <c r="AN79" s="424"/>
      <c r="AO79" s="424"/>
      <c r="AP79" s="424"/>
      <c r="AQ79" s="424"/>
      <c r="AR79" s="424"/>
      <c r="AS79" s="424"/>
      <c r="AT79" s="424"/>
      <c r="AU79" s="424"/>
      <c r="AV79" s="424"/>
      <c r="AW79" s="424"/>
      <c r="AX79" s="424"/>
      <c r="AY79" s="424"/>
      <c r="AZ79" s="424"/>
      <c r="BA79" s="424"/>
      <c r="BB79" s="424"/>
      <c r="BC79" s="424"/>
      <c r="BD79" s="424"/>
      <c r="BE79" s="424"/>
      <c r="BF79" s="424"/>
      <c r="BG79" s="424"/>
      <c r="BH79" s="424"/>
      <c r="BI79" s="424"/>
      <c r="BJ79" s="424"/>
      <c r="BK79" s="424"/>
      <c r="BL79" s="424"/>
      <c r="BM79" s="424"/>
      <c r="BN79" s="424"/>
      <c r="BO79" s="424"/>
      <c r="BP79" s="424"/>
      <c r="BQ79" s="424"/>
      <c r="BR79" s="424"/>
      <c r="BS79" s="424"/>
      <c r="BT79" s="424"/>
      <c r="BU79" s="424"/>
      <c r="BV79" s="424"/>
      <c r="BW79" s="424"/>
      <c r="BX79" s="424"/>
      <c r="BY79" s="424"/>
      <c r="BZ79" s="424"/>
      <c r="CA79" s="424"/>
      <c r="CB79" s="424"/>
      <c r="CC79" s="424"/>
      <c r="CD79" s="424"/>
      <c r="CE79" s="424"/>
      <c r="CF79" s="424"/>
      <c r="CG79" s="424"/>
      <c r="CH79" s="424"/>
      <c r="CI79" s="424"/>
      <c r="CJ79" s="424"/>
      <c r="CK79" s="424"/>
      <c r="CL79" s="424"/>
      <c r="CM79" s="424"/>
      <c r="CN79" s="424"/>
      <c r="CO79" s="424"/>
      <c r="CP79" s="424"/>
      <c r="CQ79" s="424"/>
      <c r="CR79" s="424"/>
      <c r="CS79" s="424"/>
      <c r="CT79" s="424"/>
      <c r="CU79" s="424"/>
      <c r="CV79" s="424"/>
      <c r="CW79" s="424"/>
      <c r="CX79" s="424"/>
      <c r="CY79" s="424"/>
      <c r="CZ79" s="424"/>
      <c r="DA79" s="424"/>
      <c r="DB79" s="424"/>
      <c r="DC79" s="424"/>
      <c r="DD79" s="424"/>
      <c r="DE79" s="424"/>
      <c r="DF79" s="424"/>
      <c r="DG79" s="424"/>
      <c r="DH79" s="424"/>
      <c r="DI79" s="424"/>
      <c r="DJ79" s="424"/>
      <c r="DK79" s="424"/>
      <c r="DL79" s="424"/>
      <c r="DM79" s="424"/>
      <c r="DN79" s="424"/>
      <c r="DO79" s="424"/>
      <c r="DP79" s="424"/>
      <c r="DQ79" s="424"/>
      <c r="DR79" s="424"/>
      <c r="DS79" s="424"/>
      <c r="DT79" s="424"/>
      <c r="DU79" s="424"/>
      <c r="DV79" s="424"/>
      <c r="DW79" s="424"/>
      <c r="DX79" s="424"/>
      <c r="DY79" s="424"/>
      <c r="DZ79" s="424"/>
      <c r="EA79" s="424"/>
      <c r="EB79" s="424"/>
      <c r="EC79" s="424"/>
      <c r="ED79" s="424"/>
      <c r="EE79" s="424"/>
      <c r="EF79" s="424"/>
      <c r="EG79" s="424"/>
      <c r="EH79" s="424"/>
      <c r="EI79" s="424"/>
      <c r="EJ79" s="424"/>
      <c r="EK79" s="424"/>
      <c r="EL79" s="424"/>
      <c r="EM79" s="424"/>
      <c r="EN79" s="424"/>
      <c r="EO79" s="424"/>
      <c r="EP79" s="424"/>
      <c r="EQ79" s="424"/>
      <c r="ER79" s="424"/>
      <c r="ES79" s="424"/>
      <c r="ET79" s="424"/>
      <c r="EU79" s="424"/>
      <c r="EV79" s="424"/>
      <c r="EW79" s="424"/>
      <c r="EX79" s="424"/>
      <c r="EY79" s="424"/>
      <c r="EZ79" s="424"/>
      <c r="FA79" s="424"/>
      <c r="FB79" s="424"/>
      <c r="FC79" s="424"/>
      <c r="FD79" s="424"/>
      <c r="FE79" s="424"/>
      <c r="FF79" s="424"/>
      <c r="FG79" s="424"/>
      <c r="FH79" s="424"/>
      <c r="FI79" s="424"/>
      <c r="FJ79" s="424"/>
      <c r="FK79" s="424"/>
      <c r="FL79" s="424"/>
      <c r="FM79" s="424"/>
      <c r="FN79" s="424"/>
      <c r="FO79" s="424"/>
      <c r="FP79" s="424"/>
      <c r="FQ79" s="424"/>
      <c r="FR79" s="424"/>
      <c r="FS79" s="424"/>
      <c r="FT79" s="424"/>
      <c r="FU79" s="424"/>
      <c r="FV79" s="424"/>
      <c r="FW79" s="424"/>
      <c r="FX79" s="424"/>
      <c r="FY79" s="424"/>
      <c r="FZ79" s="424"/>
      <c r="GA79" s="424"/>
      <c r="GB79" s="424"/>
      <c r="GC79" s="424"/>
      <c r="GD79" s="424"/>
      <c r="GE79" s="424"/>
      <c r="GF79" s="424"/>
      <c r="GG79" s="424"/>
      <c r="GH79" s="424"/>
      <c r="GI79" s="424"/>
      <c r="GJ79" s="424"/>
      <c r="GK79" s="424"/>
      <c r="GL79" s="426"/>
      <c r="GM79" s="426"/>
      <c r="GN79" s="426"/>
      <c r="GO79" s="426"/>
      <c r="GP79" s="426"/>
    </row>
    <row r="80" s="359" customFormat="1" ht="18.75" spans="1:198">
      <c r="A80" s="338">
        <v>3</v>
      </c>
      <c r="B80" s="338"/>
      <c r="C80" s="339" t="s">
        <v>100</v>
      </c>
      <c r="D80" s="393">
        <v>2.806</v>
      </c>
      <c r="E80" s="391">
        <f t="shared" ref="E80:E85" si="38">F80+G80</f>
        <v>2256.6</v>
      </c>
      <c r="F80" s="339">
        <v>1683.6</v>
      </c>
      <c r="G80" s="387">
        <f t="shared" si="34"/>
        <v>573</v>
      </c>
      <c r="H80" s="394">
        <f t="shared" si="37"/>
        <v>335.787291264714</v>
      </c>
      <c r="I80" s="414">
        <f t="shared" si="35"/>
        <v>64</v>
      </c>
      <c r="J80" s="414">
        <v>0</v>
      </c>
      <c r="K80" s="415">
        <v>64</v>
      </c>
      <c r="L80" s="416">
        <f t="shared" ref="L80:L85" si="39">M80+N80+O80</f>
        <v>0</v>
      </c>
      <c r="M80" s="422"/>
      <c r="N80" s="423"/>
      <c r="O80" s="419"/>
      <c r="P80" s="420">
        <v>173.212708735286</v>
      </c>
      <c r="Q80" s="424"/>
      <c r="R80" s="424"/>
      <c r="S80" s="424"/>
      <c r="T80" s="424"/>
      <c r="U80" s="424"/>
      <c r="V80" s="424"/>
      <c r="W80" s="424"/>
      <c r="X80" s="424"/>
      <c r="Y80" s="424"/>
      <c r="Z80" s="424"/>
      <c r="AA80" s="424"/>
      <c r="AB80" s="424"/>
      <c r="AC80" s="424"/>
      <c r="AD80" s="424"/>
      <c r="AE80" s="424"/>
      <c r="AF80" s="424"/>
      <c r="AG80" s="424"/>
      <c r="AH80" s="424"/>
      <c r="AI80" s="424"/>
      <c r="AJ80" s="424"/>
      <c r="AK80" s="424"/>
      <c r="AL80" s="424"/>
      <c r="AM80" s="424"/>
      <c r="AN80" s="424"/>
      <c r="AO80" s="424"/>
      <c r="AP80" s="424"/>
      <c r="AQ80" s="424"/>
      <c r="AR80" s="424"/>
      <c r="AS80" s="424"/>
      <c r="AT80" s="424"/>
      <c r="AU80" s="424"/>
      <c r="AV80" s="424"/>
      <c r="AW80" s="424"/>
      <c r="AX80" s="424"/>
      <c r="AY80" s="424"/>
      <c r="AZ80" s="424"/>
      <c r="BA80" s="424"/>
      <c r="BB80" s="424"/>
      <c r="BC80" s="424"/>
      <c r="BD80" s="424"/>
      <c r="BE80" s="424"/>
      <c r="BF80" s="424"/>
      <c r="BG80" s="424"/>
      <c r="BH80" s="424"/>
      <c r="BI80" s="424"/>
      <c r="BJ80" s="424"/>
      <c r="BK80" s="424"/>
      <c r="BL80" s="424"/>
      <c r="BM80" s="424"/>
      <c r="BN80" s="424"/>
      <c r="BO80" s="424"/>
      <c r="BP80" s="424"/>
      <c r="BQ80" s="424"/>
      <c r="BR80" s="424"/>
      <c r="BS80" s="424"/>
      <c r="BT80" s="424"/>
      <c r="BU80" s="424"/>
      <c r="BV80" s="424"/>
      <c r="BW80" s="424"/>
      <c r="BX80" s="424"/>
      <c r="BY80" s="424"/>
      <c r="BZ80" s="424"/>
      <c r="CA80" s="424"/>
      <c r="CB80" s="424"/>
      <c r="CC80" s="424"/>
      <c r="CD80" s="424"/>
      <c r="CE80" s="424"/>
      <c r="CF80" s="424"/>
      <c r="CG80" s="424"/>
      <c r="CH80" s="424"/>
      <c r="CI80" s="424"/>
      <c r="CJ80" s="424"/>
      <c r="CK80" s="424"/>
      <c r="CL80" s="424"/>
      <c r="CM80" s="424"/>
      <c r="CN80" s="424"/>
      <c r="CO80" s="424"/>
      <c r="CP80" s="424"/>
      <c r="CQ80" s="424"/>
      <c r="CR80" s="424"/>
      <c r="CS80" s="424"/>
      <c r="CT80" s="424"/>
      <c r="CU80" s="424"/>
      <c r="CV80" s="424"/>
      <c r="CW80" s="424"/>
      <c r="CX80" s="424"/>
      <c r="CY80" s="424"/>
      <c r="CZ80" s="424"/>
      <c r="DA80" s="424"/>
      <c r="DB80" s="424"/>
      <c r="DC80" s="424"/>
      <c r="DD80" s="424"/>
      <c r="DE80" s="424"/>
      <c r="DF80" s="424"/>
      <c r="DG80" s="424"/>
      <c r="DH80" s="424"/>
      <c r="DI80" s="424"/>
      <c r="DJ80" s="424"/>
      <c r="DK80" s="424"/>
      <c r="DL80" s="424"/>
      <c r="DM80" s="424"/>
      <c r="DN80" s="424"/>
      <c r="DO80" s="424"/>
      <c r="DP80" s="424"/>
      <c r="DQ80" s="424"/>
      <c r="DR80" s="424"/>
      <c r="DS80" s="424"/>
      <c r="DT80" s="424"/>
      <c r="DU80" s="424"/>
      <c r="DV80" s="424"/>
      <c r="DW80" s="424"/>
      <c r="DX80" s="424"/>
      <c r="DY80" s="424"/>
      <c r="DZ80" s="424"/>
      <c r="EA80" s="424"/>
      <c r="EB80" s="424"/>
      <c r="EC80" s="424"/>
      <c r="ED80" s="424"/>
      <c r="EE80" s="424"/>
      <c r="EF80" s="424"/>
      <c r="EG80" s="424"/>
      <c r="EH80" s="424"/>
      <c r="EI80" s="424"/>
      <c r="EJ80" s="424"/>
      <c r="EK80" s="424"/>
      <c r="EL80" s="424"/>
      <c r="EM80" s="424"/>
      <c r="EN80" s="424"/>
      <c r="EO80" s="424"/>
      <c r="EP80" s="424"/>
      <c r="EQ80" s="424"/>
      <c r="ER80" s="424"/>
      <c r="ES80" s="424"/>
      <c r="ET80" s="424"/>
      <c r="EU80" s="424"/>
      <c r="EV80" s="424"/>
      <c r="EW80" s="424"/>
      <c r="EX80" s="424"/>
      <c r="EY80" s="424"/>
      <c r="EZ80" s="424"/>
      <c r="FA80" s="424"/>
      <c r="FB80" s="424"/>
      <c r="FC80" s="424"/>
      <c r="FD80" s="424"/>
      <c r="FE80" s="424"/>
      <c r="FF80" s="424"/>
      <c r="FG80" s="424"/>
      <c r="FH80" s="424"/>
      <c r="FI80" s="424"/>
      <c r="FJ80" s="424"/>
      <c r="FK80" s="424"/>
      <c r="FL80" s="424"/>
      <c r="FM80" s="424"/>
      <c r="FN80" s="424"/>
      <c r="FO80" s="424"/>
      <c r="FP80" s="424"/>
      <c r="FQ80" s="424"/>
      <c r="FR80" s="424"/>
      <c r="FS80" s="424"/>
      <c r="FT80" s="424"/>
      <c r="FU80" s="424"/>
      <c r="FV80" s="424"/>
      <c r="FW80" s="424"/>
      <c r="FX80" s="424"/>
      <c r="FY80" s="424"/>
      <c r="FZ80" s="424"/>
      <c r="GA80" s="424"/>
      <c r="GB80" s="424"/>
      <c r="GC80" s="424"/>
      <c r="GD80" s="424"/>
      <c r="GE80" s="424"/>
      <c r="GF80" s="424"/>
      <c r="GG80" s="424"/>
      <c r="GH80" s="424"/>
      <c r="GI80" s="424"/>
      <c r="GJ80" s="424"/>
      <c r="GK80" s="424"/>
      <c r="GL80" s="426"/>
      <c r="GM80" s="426"/>
      <c r="GN80" s="426"/>
      <c r="GO80" s="426"/>
      <c r="GP80" s="426"/>
    </row>
    <row r="81" s="359" customFormat="1" ht="18.75" spans="1:198">
      <c r="A81" s="338">
        <v>4</v>
      </c>
      <c r="B81" s="338"/>
      <c r="C81" s="339" t="s">
        <v>101</v>
      </c>
      <c r="D81" s="393">
        <v>3.2545</v>
      </c>
      <c r="E81" s="391">
        <f t="shared" si="38"/>
        <v>2512.86</v>
      </c>
      <c r="F81" s="339">
        <v>1952.7</v>
      </c>
      <c r="G81" s="387">
        <f t="shared" si="34"/>
        <v>560.16</v>
      </c>
      <c r="H81" s="394">
        <f t="shared" si="37"/>
        <v>389.458210770139</v>
      </c>
      <c r="I81" s="414">
        <f t="shared" si="35"/>
        <v>0</v>
      </c>
      <c r="J81" s="414">
        <v>0</v>
      </c>
      <c r="K81" s="415"/>
      <c r="L81" s="416">
        <f t="shared" si="39"/>
        <v>0</v>
      </c>
      <c r="M81" s="422"/>
      <c r="N81" s="423"/>
      <c r="O81" s="419"/>
      <c r="P81" s="420">
        <v>170.701789229861</v>
      </c>
      <c r="Q81" s="424"/>
      <c r="R81" s="424"/>
      <c r="S81" s="424"/>
      <c r="T81" s="424"/>
      <c r="U81" s="424"/>
      <c r="V81" s="424"/>
      <c r="W81" s="424"/>
      <c r="X81" s="424"/>
      <c r="Y81" s="424"/>
      <c r="Z81" s="424"/>
      <c r="AA81" s="424"/>
      <c r="AB81" s="424"/>
      <c r="AC81" s="424"/>
      <c r="AD81" s="424"/>
      <c r="AE81" s="424"/>
      <c r="AF81" s="424"/>
      <c r="AG81" s="424"/>
      <c r="AH81" s="424"/>
      <c r="AI81" s="424"/>
      <c r="AJ81" s="424"/>
      <c r="AK81" s="424"/>
      <c r="AL81" s="424"/>
      <c r="AM81" s="424"/>
      <c r="AN81" s="424"/>
      <c r="AO81" s="424"/>
      <c r="AP81" s="424"/>
      <c r="AQ81" s="424"/>
      <c r="AR81" s="424"/>
      <c r="AS81" s="424"/>
      <c r="AT81" s="424"/>
      <c r="AU81" s="424"/>
      <c r="AV81" s="424"/>
      <c r="AW81" s="424"/>
      <c r="AX81" s="424"/>
      <c r="AY81" s="424"/>
      <c r="AZ81" s="424"/>
      <c r="BA81" s="424"/>
      <c r="BB81" s="424"/>
      <c r="BC81" s="424"/>
      <c r="BD81" s="424"/>
      <c r="BE81" s="424"/>
      <c r="BF81" s="424"/>
      <c r="BG81" s="424"/>
      <c r="BH81" s="424"/>
      <c r="BI81" s="424"/>
      <c r="BJ81" s="424"/>
      <c r="BK81" s="424"/>
      <c r="BL81" s="424"/>
      <c r="BM81" s="424"/>
      <c r="BN81" s="424"/>
      <c r="BO81" s="424"/>
      <c r="BP81" s="424"/>
      <c r="BQ81" s="424"/>
      <c r="BR81" s="424"/>
      <c r="BS81" s="424"/>
      <c r="BT81" s="424"/>
      <c r="BU81" s="424"/>
      <c r="BV81" s="424"/>
      <c r="BW81" s="424"/>
      <c r="BX81" s="424"/>
      <c r="BY81" s="424"/>
      <c r="BZ81" s="424"/>
      <c r="CA81" s="424"/>
      <c r="CB81" s="424"/>
      <c r="CC81" s="424"/>
      <c r="CD81" s="424"/>
      <c r="CE81" s="424"/>
      <c r="CF81" s="424"/>
      <c r="CG81" s="424"/>
      <c r="CH81" s="424"/>
      <c r="CI81" s="424"/>
      <c r="CJ81" s="424"/>
      <c r="CK81" s="424"/>
      <c r="CL81" s="424"/>
      <c r="CM81" s="424"/>
      <c r="CN81" s="424"/>
      <c r="CO81" s="424"/>
      <c r="CP81" s="424"/>
      <c r="CQ81" s="424"/>
      <c r="CR81" s="424"/>
      <c r="CS81" s="424"/>
      <c r="CT81" s="424"/>
      <c r="CU81" s="424"/>
      <c r="CV81" s="424"/>
      <c r="CW81" s="424"/>
      <c r="CX81" s="424"/>
      <c r="CY81" s="424"/>
      <c r="CZ81" s="424"/>
      <c r="DA81" s="424"/>
      <c r="DB81" s="424"/>
      <c r="DC81" s="424"/>
      <c r="DD81" s="424"/>
      <c r="DE81" s="424"/>
      <c r="DF81" s="424"/>
      <c r="DG81" s="424"/>
      <c r="DH81" s="424"/>
      <c r="DI81" s="424"/>
      <c r="DJ81" s="424"/>
      <c r="DK81" s="424"/>
      <c r="DL81" s="424"/>
      <c r="DM81" s="424"/>
      <c r="DN81" s="424"/>
      <c r="DO81" s="424"/>
      <c r="DP81" s="424"/>
      <c r="DQ81" s="424"/>
      <c r="DR81" s="424"/>
      <c r="DS81" s="424"/>
      <c r="DT81" s="424"/>
      <c r="DU81" s="424"/>
      <c r="DV81" s="424"/>
      <c r="DW81" s="424"/>
      <c r="DX81" s="424"/>
      <c r="DY81" s="424"/>
      <c r="DZ81" s="424"/>
      <c r="EA81" s="424"/>
      <c r="EB81" s="424"/>
      <c r="EC81" s="424"/>
      <c r="ED81" s="424"/>
      <c r="EE81" s="424"/>
      <c r="EF81" s="424"/>
      <c r="EG81" s="424"/>
      <c r="EH81" s="424"/>
      <c r="EI81" s="424"/>
      <c r="EJ81" s="424"/>
      <c r="EK81" s="424"/>
      <c r="EL81" s="424"/>
      <c r="EM81" s="424"/>
      <c r="EN81" s="424"/>
      <c r="EO81" s="424"/>
      <c r="EP81" s="424"/>
      <c r="EQ81" s="424"/>
      <c r="ER81" s="424"/>
      <c r="ES81" s="424"/>
      <c r="ET81" s="424"/>
      <c r="EU81" s="424"/>
      <c r="EV81" s="424"/>
      <c r="EW81" s="424"/>
      <c r="EX81" s="424"/>
      <c r="EY81" s="424"/>
      <c r="EZ81" s="424"/>
      <c r="FA81" s="424"/>
      <c r="FB81" s="424"/>
      <c r="FC81" s="424"/>
      <c r="FD81" s="424"/>
      <c r="FE81" s="424"/>
      <c r="FF81" s="424"/>
      <c r="FG81" s="424"/>
      <c r="FH81" s="424"/>
      <c r="FI81" s="424"/>
      <c r="FJ81" s="424"/>
      <c r="FK81" s="424"/>
      <c r="FL81" s="424"/>
      <c r="FM81" s="424"/>
      <c r="FN81" s="424"/>
      <c r="FO81" s="424"/>
      <c r="FP81" s="424"/>
      <c r="FQ81" s="424"/>
      <c r="FR81" s="424"/>
      <c r="FS81" s="424"/>
      <c r="FT81" s="424"/>
      <c r="FU81" s="424"/>
      <c r="FV81" s="424"/>
      <c r="FW81" s="424"/>
      <c r="FX81" s="424"/>
      <c r="FY81" s="424"/>
      <c r="FZ81" s="424"/>
      <c r="GA81" s="424"/>
      <c r="GB81" s="424"/>
      <c r="GC81" s="424"/>
      <c r="GD81" s="424"/>
      <c r="GE81" s="424"/>
      <c r="GF81" s="424"/>
      <c r="GG81" s="424"/>
      <c r="GH81" s="424"/>
      <c r="GI81" s="424"/>
      <c r="GJ81" s="424"/>
      <c r="GK81" s="424"/>
      <c r="GL81" s="426"/>
      <c r="GM81" s="426"/>
      <c r="GN81" s="426"/>
      <c r="GO81" s="426"/>
      <c r="GP81" s="426"/>
    </row>
    <row r="82" s="359" customFormat="1" ht="18.75" spans="1:198">
      <c r="A82" s="338">
        <v>5</v>
      </c>
      <c r="B82" s="338"/>
      <c r="C82" s="339" t="s">
        <v>102</v>
      </c>
      <c r="D82" s="393">
        <v>3.8725</v>
      </c>
      <c r="E82" s="391">
        <f t="shared" si="38"/>
        <v>3000.5</v>
      </c>
      <c r="F82" s="339">
        <v>2323.5</v>
      </c>
      <c r="G82" s="387">
        <f t="shared" si="34"/>
        <v>677</v>
      </c>
      <c r="H82" s="394">
        <f t="shared" si="37"/>
        <v>463.412788817749</v>
      </c>
      <c r="I82" s="414">
        <f t="shared" si="35"/>
        <v>170</v>
      </c>
      <c r="J82" s="414">
        <v>0</v>
      </c>
      <c r="K82" s="415">
        <v>170</v>
      </c>
      <c r="L82" s="416">
        <f t="shared" si="39"/>
        <v>0</v>
      </c>
      <c r="M82" s="422"/>
      <c r="N82" s="423"/>
      <c r="O82" s="419"/>
      <c r="P82" s="420">
        <v>43.587211182251</v>
      </c>
      <c r="Q82" s="424"/>
      <c r="R82" s="424"/>
      <c r="S82" s="424"/>
      <c r="T82" s="424"/>
      <c r="U82" s="424"/>
      <c r="V82" s="424"/>
      <c r="W82" s="424"/>
      <c r="X82" s="424"/>
      <c r="Y82" s="424"/>
      <c r="Z82" s="424"/>
      <c r="AA82" s="424"/>
      <c r="AB82" s="424"/>
      <c r="AC82" s="424"/>
      <c r="AD82" s="424"/>
      <c r="AE82" s="424"/>
      <c r="AF82" s="424"/>
      <c r="AG82" s="424"/>
      <c r="AH82" s="424"/>
      <c r="AI82" s="424"/>
      <c r="AJ82" s="424"/>
      <c r="AK82" s="424"/>
      <c r="AL82" s="424"/>
      <c r="AM82" s="424"/>
      <c r="AN82" s="424"/>
      <c r="AO82" s="424"/>
      <c r="AP82" s="424"/>
      <c r="AQ82" s="424"/>
      <c r="AR82" s="424"/>
      <c r="AS82" s="424"/>
      <c r="AT82" s="424"/>
      <c r="AU82" s="424"/>
      <c r="AV82" s="424"/>
      <c r="AW82" s="424"/>
      <c r="AX82" s="424"/>
      <c r="AY82" s="424"/>
      <c r="AZ82" s="424"/>
      <c r="BA82" s="424"/>
      <c r="BB82" s="424"/>
      <c r="BC82" s="424"/>
      <c r="BD82" s="424"/>
      <c r="BE82" s="424"/>
      <c r="BF82" s="424"/>
      <c r="BG82" s="424"/>
      <c r="BH82" s="424"/>
      <c r="BI82" s="424"/>
      <c r="BJ82" s="424"/>
      <c r="BK82" s="424"/>
      <c r="BL82" s="424"/>
      <c r="BM82" s="424"/>
      <c r="BN82" s="424"/>
      <c r="BO82" s="424"/>
      <c r="BP82" s="424"/>
      <c r="BQ82" s="424"/>
      <c r="BR82" s="424"/>
      <c r="BS82" s="424"/>
      <c r="BT82" s="424"/>
      <c r="BU82" s="424"/>
      <c r="BV82" s="424"/>
      <c r="BW82" s="424"/>
      <c r="BX82" s="424"/>
      <c r="BY82" s="424"/>
      <c r="BZ82" s="424"/>
      <c r="CA82" s="424"/>
      <c r="CB82" s="424"/>
      <c r="CC82" s="424"/>
      <c r="CD82" s="424"/>
      <c r="CE82" s="424"/>
      <c r="CF82" s="424"/>
      <c r="CG82" s="424"/>
      <c r="CH82" s="424"/>
      <c r="CI82" s="424"/>
      <c r="CJ82" s="424"/>
      <c r="CK82" s="424"/>
      <c r="CL82" s="424"/>
      <c r="CM82" s="424"/>
      <c r="CN82" s="424"/>
      <c r="CO82" s="424"/>
      <c r="CP82" s="424"/>
      <c r="CQ82" s="424"/>
      <c r="CR82" s="424"/>
      <c r="CS82" s="424"/>
      <c r="CT82" s="424"/>
      <c r="CU82" s="424"/>
      <c r="CV82" s="424"/>
      <c r="CW82" s="424"/>
      <c r="CX82" s="424"/>
      <c r="CY82" s="424"/>
      <c r="CZ82" s="424"/>
      <c r="DA82" s="424"/>
      <c r="DB82" s="424"/>
      <c r="DC82" s="424"/>
      <c r="DD82" s="424"/>
      <c r="DE82" s="424"/>
      <c r="DF82" s="424"/>
      <c r="DG82" s="424"/>
      <c r="DH82" s="424"/>
      <c r="DI82" s="424"/>
      <c r="DJ82" s="424"/>
      <c r="DK82" s="424"/>
      <c r="DL82" s="424"/>
      <c r="DM82" s="424"/>
      <c r="DN82" s="424"/>
      <c r="DO82" s="424"/>
      <c r="DP82" s="424"/>
      <c r="DQ82" s="424"/>
      <c r="DR82" s="424"/>
      <c r="DS82" s="424"/>
      <c r="DT82" s="424"/>
      <c r="DU82" s="424"/>
      <c r="DV82" s="424"/>
      <c r="DW82" s="424"/>
      <c r="DX82" s="424"/>
      <c r="DY82" s="424"/>
      <c r="DZ82" s="424"/>
      <c r="EA82" s="424"/>
      <c r="EB82" s="424"/>
      <c r="EC82" s="424"/>
      <c r="ED82" s="424"/>
      <c r="EE82" s="424"/>
      <c r="EF82" s="424"/>
      <c r="EG82" s="424"/>
      <c r="EH82" s="424"/>
      <c r="EI82" s="424"/>
      <c r="EJ82" s="424"/>
      <c r="EK82" s="424"/>
      <c r="EL82" s="424"/>
      <c r="EM82" s="424"/>
      <c r="EN82" s="424"/>
      <c r="EO82" s="424"/>
      <c r="EP82" s="424"/>
      <c r="EQ82" s="424"/>
      <c r="ER82" s="424"/>
      <c r="ES82" s="424"/>
      <c r="ET82" s="424"/>
      <c r="EU82" s="424"/>
      <c r="EV82" s="424"/>
      <c r="EW82" s="424"/>
      <c r="EX82" s="424"/>
      <c r="EY82" s="424"/>
      <c r="EZ82" s="424"/>
      <c r="FA82" s="424"/>
      <c r="FB82" s="424"/>
      <c r="FC82" s="424"/>
      <c r="FD82" s="424"/>
      <c r="FE82" s="424"/>
      <c r="FF82" s="424"/>
      <c r="FG82" s="424"/>
      <c r="FH82" s="424"/>
      <c r="FI82" s="424"/>
      <c r="FJ82" s="424"/>
      <c r="FK82" s="424"/>
      <c r="FL82" s="424"/>
      <c r="FM82" s="424"/>
      <c r="FN82" s="424"/>
      <c r="FO82" s="424"/>
      <c r="FP82" s="424"/>
      <c r="FQ82" s="424"/>
      <c r="FR82" s="424"/>
      <c r="FS82" s="424"/>
      <c r="FT82" s="424"/>
      <c r="FU82" s="424"/>
      <c r="FV82" s="424"/>
      <c r="FW82" s="424"/>
      <c r="FX82" s="424"/>
      <c r="FY82" s="424"/>
      <c r="FZ82" s="424"/>
      <c r="GA82" s="424"/>
      <c r="GB82" s="424"/>
      <c r="GC82" s="424"/>
      <c r="GD82" s="424"/>
      <c r="GE82" s="424"/>
      <c r="GF82" s="424"/>
      <c r="GG82" s="424"/>
      <c r="GH82" s="424"/>
      <c r="GI82" s="424"/>
      <c r="GJ82" s="424"/>
      <c r="GK82" s="424"/>
      <c r="GL82" s="426"/>
      <c r="GM82" s="426"/>
      <c r="GN82" s="426"/>
      <c r="GO82" s="426"/>
      <c r="GP82" s="426"/>
    </row>
    <row r="83" s="359" customFormat="1" ht="18.75" spans="1:198">
      <c r="A83" s="338">
        <v>6</v>
      </c>
      <c r="B83" s="338"/>
      <c r="C83" s="339" t="s">
        <v>103</v>
      </c>
      <c r="D83" s="393">
        <v>8.7747</v>
      </c>
      <c r="E83" s="391">
        <f t="shared" si="38"/>
        <v>9461.82</v>
      </c>
      <c r="F83" s="339">
        <v>5264.82</v>
      </c>
      <c r="G83" s="387">
        <f t="shared" si="34"/>
        <v>4197</v>
      </c>
      <c r="H83" s="394">
        <f t="shared" si="37"/>
        <v>1050.04730743424</v>
      </c>
      <c r="I83" s="414">
        <f t="shared" si="35"/>
        <v>1629</v>
      </c>
      <c r="J83" s="414">
        <v>0</v>
      </c>
      <c r="K83" s="415">
        <v>1629</v>
      </c>
      <c r="L83" s="416">
        <f t="shared" si="39"/>
        <v>500</v>
      </c>
      <c r="M83" s="422"/>
      <c r="N83" s="423">
        <v>500</v>
      </c>
      <c r="O83" s="419"/>
      <c r="P83" s="420">
        <v>1017.95269256576</v>
      </c>
      <c r="Q83" s="424"/>
      <c r="R83" s="424"/>
      <c r="S83" s="424"/>
      <c r="T83" s="424"/>
      <c r="U83" s="424"/>
      <c r="V83" s="424"/>
      <c r="W83" s="424"/>
      <c r="X83" s="424"/>
      <c r="Y83" s="424"/>
      <c r="Z83" s="424"/>
      <c r="AA83" s="424"/>
      <c r="AB83" s="424"/>
      <c r="AC83" s="424"/>
      <c r="AD83" s="424"/>
      <c r="AE83" s="424"/>
      <c r="AF83" s="424"/>
      <c r="AG83" s="424"/>
      <c r="AH83" s="424"/>
      <c r="AI83" s="424"/>
      <c r="AJ83" s="424"/>
      <c r="AK83" s="424"/>
      <c r="AL83" s="424"/>
      <c r="AM83" s="424"/>
      <c r="AN83" s="424"/>
      <c r="AO83" s="424"/>
      <c r="AP83" s="424"/>
      <c r="AQ83" s="424"/>
      <c r="AR83" s="424"/>
      <c r="AS83" s="424"/>
      <c r="AT83" s="424"/>
      <c r="AU83" s="424"/>
      <c r="AV83" s="424"/>
      <c r="AW83" s="424"/>
      <c r="AX83" s="424"/>
      <c r="AY83" s="424"/>
      <c r="AZ83" s="424"/>
      <c r="BA83" s="424"/>
      <c r="BB83" s="424"/>
      <c r="BC83" s="424"/>
      <c r="BD83" s="424"/>
      <c r="BE83" s="424"/>
      <c r="BF83" s="424"/>
      <c r="BG83" s="424"/>
      <c r="BH83" s="424"/>
      <c r="BI83" s="424"/>
      <c r="BJ83" s="424"/>
      <c r="BK83" s="424"/>
      <c r="BL83" s="424"/>
      <c r="BM83" s="424"/>
      <c r="BN83" s="424"/>
      <c r="BO83" s="424"/>
      <c r="BP83" s="424"/>
      <c r="BQ83" s="424"/>
      <c r="BR83" s="424"/>
      <c r="BS83" s="424"/>
      <c r="BT83" s="424"/>
      <c r="BU83" s="424"/>
      <c r="BV83" s="424"/>
      <c r="BW83" s="424"/>
      <c r="BX83" s="424"/>
      <c r="BY83" s="424"/>
      <c r="BZ83" s="424"/>
      <c r="CA83" s="424"/>
      <c r="CB83" s="424"/>
      <c r="CC83" s="424"/>
      <c r="CD83" s="424"/>
      <c r="CE83" s="424"/>
      <c r="CF83" s="424"/>
      <c r="CG83" s="424"/>
      <c r="CH83" s="424"/>
      <c r="CI83" s="424"/>
      <c r="CJ83" s="424"/>
      <c r="CK83" s="424"/>
      <c r="CL83" s="424"/>
      <c r="CM83" s="424"/>
      <c r="CN83" s="424"/>
      <c r="CO83" s="424"/>
      <c r="CP83" s="424"/>
      <c r="CQ83" s="424"/>
      <c r="CR83" s="424"/>
      <c r="CS83" s="424"/>
      <c r="CT83" s="424"/>
      <c r="CU83" s="424"/>
      <c r="CV83" s="424"/>
      <c r="CW83" s="424"/>
      <c r="CX83" s="424"/>
      <c r="CY83" s="424"/>
      <c r="CZ83" s="424"/>
      <c r="DA83" s="424"/>
      <c r="DB83" s="424"/>
      <c r="DC83" s="424"/>
      <c r="DD83" s="424"/>
      <c r="DE83" s="424"/>
      <c r="DF83" s="424"/>
      <c r="DG83" s="424"/>
      <c r="DH83" s="424"/>
      <c r="DI83" s="424"/>
      <c r="DJ83" s="424"/>
      <c r="DK83" s="424"/>
      <c r="DL83" s="424"/>
      <c r="DM83" s="424"/>
      <c r="DN83" s="424"/>
      <c r="DO83" s="424"/>
      <c r="DP83" s="424"/>
      <c r="DQ83" s="424"/>
      <c r="DR83" s="424"/>
      <c r="DS83" s="424"/>
      <c r="DT83" s="424"/>
      <c r="DU83" s="424"/>
      <c r="DV83" s="424"/>
      <c r="DW83" s="424"/>
      <c r="DX83" s="424"/>
      <c r="DY83" s="424"/>
      <c r="DZ83" s="424"/>
      <c r="EA83" s="424"/>
      <c r="EB83" s="424"/>
      <c r="EC83" s="424"/>
      <c r="ED83" s="424"/>
      <c r="EE83" s="424"/>
      <c r="EF83" s="424"/>
      <c r="EG83" s="424"/>
      <c r="EH83" s="424"/>
      <c r="EI83" s="424"/>
      <c r="EJ83" s="424"/>
      <c r="EK83" s="424"/>
      <c r="EL83" s="424"/>
      <c r="EM83" s="424"/>
      <c r="EN83" s="424"/>
      <c r="EO83" s="424"/>
      <c r="EP83" s="424"/>
      <c r="EQ83" s="424"/>
      <c r="ER83" s="424"/>
      <c r="ES83" s="424"/>
      <c r="ET83" s="424"/>
      <c r="EU83" s="424"/>
      <c r="EV83" s="424"/>
      <c r="EW83" s="424"/>
      <c r="EX83" s="424"/>
      <c r="EY83" s="424"/>
      <c r="EZ83" s="424"/>
      <c r="FA83" s="424"/>
      <c r="FB83" s="424"/>
      <c r="FC83" s="424"/>
      <c r="FD83" s="424"/>
      <c r="FE83" s="424"/>
      <c r="FF83" s="424"/>
      <c r="FG83" s="424"/>
      <c r="FH83" s="424"/>
      <c r="FI83" s="424"/>
      <c r="FJ83" s="424"/>
      <c r="FK83" s="424"/>
      <c r="FL83" s="424"/>
      <c r="FM83" s="424"/>
      <c r="FN83" s="424"/>
      <c r="FO83" s="424"/>
      <c r="FP83" s="424"/>
      <c r="FQ83" s="424"/>
      <c r="FR83" s="424"/>
      <c r="FS83" s="424"/>
      <c r="FT83" s="424"/>
      <c r="FU83" s="424"/>
      <c r="FV83" s="424"/>
      <c r="FW83" s="424"/>
      <c r="FX83" s="424"/>
      <c r="FY83" s="424"/>
      <c r="FZ83" s="424"/>
      <c r="GA83" s="424"/>
      <c r="GB83" s="424"/>
      <c r="GC83" s="424"/>
      <c r="GD83" s="424"/>
      <c r="GE83" s="424"/>
      <c r="GF83" s="424"/>
      <c r="GG83" s="424"/>
      <c r="GH83" s="424"/>
      <c r="GI83" s="424"/>
      <c r="GJ83" s="424"/>
      <c r="GK83" s="424"/>
      <c r="GL83" s="426"/>
      <c r="GM83" s="426"/>
      <c r="GN83" s="426"/>
      <c r="GO83" s="426"/>
      <c r="GP83" s="426"/>
    </row>
    <row r="84" s="360" customFormat="1" ht="18.75" spans="1:198">
      <c r="A84" s="334" t="s">
        <v>104</v>
      </c>
      <c r="B84" s="334" t="s">
        <v>105</v>
      </c>
      <c r="C84" s="334">
        <v>7</v>
      </c>
      <c r="D84" s="386">
        <v>24.621</v>
      </c>
      <c r="E84" s="387">
        <f>SUM(E85:E92)</f>
        <v>24124.6</v>
      </c>
      <c r="F84" s="388">
        <v>14772.6</v>
      </c>
      <c r="G84" s="387">
        <f t="shared" si="34"/>
        <v>9352</v>
      </c>
      <c r="H84" s="389">
        <f>SUM(H86:H92)</f>
        <v>2946.33602930453</v>
      </c>
      <c r="I84" s="409">
        <f t="shared" si="35"/>
        <v>1585</v>
      </c>
      <c r="J84" s="409">
        <f t="shared" ref="J84:L84" si="40">SUM(J85:J92)</f>
        <v>0</v>
      </c>
      <c r="K84" s="429">
        <f t="shared" si="40"/>
        <v>1585</v>
      </c>
      <c r="L84" s="409">
        <f t="shared" si="40"/>
        <v>5000</v>
      </c>
      <c r="M84" s="411">
        <f>SUM(M86:M92)</f>
        <v>2500</v>
      </c>
      <c r="N84" s="409">
        <f>SUM(N86:N92)</f>
        <v>2500</v>
      </c>
      <c r="O84" s="412">
        <f>SUM(O85:O92)</f>
        <v>0</v>
      </c>
      <c r="P84" s="413">
        <f>SUM(P85:P92)</f>
        <v>-179.336029304526</v>
      </c>
      <c r="Q84" s="358"/>
      <c r="R84" s="358"/>
      <c r="S84" s="358"/>
      <c r="T84" s="358"/>
      <c r="U84" s="358"/>
      <c r="V84" s="358"/>
      <c r="W84" s="358"/>
      <c r="X84" s="358"/>
      <c r="Y84" s="358"/>
      <c r="Z84" s="358"/>
      <c r="AA84" s="358"/>
      <c r="AB84" s="358"/>
      <c r="AC84" s="358"/>
      <c r="AD84" s="358"/>
      <c r="AE84" s="358"/>
      <c r="AF84" s="358"/>
      <c r="AG84" s="358"/>
      <c r="AH84" s="358"/>
      <c r="AI84" s="358"/>
      <c r="AJ84" s="358"/>
      <c r="AK84" s="358"/>
      <c r="AL84" s="358"/>
      <c r="AM84" s="358"/>
      <c r="AN84" s="358"/>
      <c r="AO84" s="358"/>
      <c r="AP84" s="358"/>
      <c r="AQ84" s="358"/>
      <c r="AR84" s="358"/>
      <c r="AS84" s="358"/>
      <c r="AT84" s="358"/>
      <c r="AU84" s="358"/>
      <c r="AV84" s="358"/>
      <c r="AW84" s="358"/>
      <c r="AX84" s="358"/>
      <c r="AY84" s="358"/>
      <c r="AZ84" s="358"/>
      <c r="BA84" s="358"/>
      <c r="BB84" s="358"/>
      <c r="BC84" s="358"/>
      <c r="BD84" s="358"/>
      <c r="BE84" s="358"/>
      <c r="BF84" s="358"/>
      <c r="BG84" s="358"/>
      <c r="BH84" s="358"/>
      <c r="BI84" s="358"/>
      <c r="BJ84" s="358"/>
      <c r="BK84" s="358"/>
      <c r="BL84" s="358"/>
      <c r="BM84" s="358"/>
      <c r="BN84" s="358"/>
      <c r="BO84" s="358"/>
      <c r="BP84" s="358"/>
      <c r="BQ84" s="358"/>
      <c r="BR84" s="358"/>
      <c r="BS84" s="358"/>
      <c r="BT84" s="358"/>
      <c r="BU84" s="358"/>
      <c r="BV84" s="358"/>
      <c r="BW84" s="358"/>
      <c r="BX84" s="358"/>
      <c r="BY84" s="358"/>
      <c r="BZ84" s="358"/>
      <c r="CA84" s="358"/>
      <c r="CB84" s="358"/>
      <c r="CC84" s="358"/>
      <c r="CD84" s="358"/>
      <c r="CE84" s="358"/>
      <c r="CF84" s="358"/>
      <c r="CG84" s="358"/>
      <c r="CH84" s="358"/>
      <c r="CI84" s="358"/>
      <c r="CJ84" s="358"/>
      <c r="CK84" s="358"/>
      <c r="CL84" s="358"/>
      <c r="CM84" s="358"/>
      <c r="CN84" s="358"/>
      <c r="CO84" s="358"/>
      <c r="CP84" s="358"/>
      <c r="CQ84" s="358"/>
      <c r="CR84" s="358"/>
      <c r="CS84" s="358"/>
      <c r="CT84" s="358"/>
      <c r="CU84" s="358"/>
      <c r="CV84" s="358"/>
      <c r="CW84" s="358"/>
      <c r="CX84" s="358"/>
      <c r="CY84" s="358"/>
      <c r="CZ84" s="358"/>
      <c r="DA84" s="358"/>
      <c r="DB84" s="358"/>
      <c r="DC84" s="358"/>
      <c r="DD84" s="358"/>
      <c r="DE84" s="358"/>
      <c r="DF84" s="358"/>
      <c r="DG84" s="358"/>
      <c r="DH84" s="358"/>
      <c r="DI84" s="358"/>
      <c r="DJ84" s="358"/>
      <c r="DK84" s="358"/>
      <c r="DL84" s="358"/>
      <c r="DM84" s="358"/>
      <c r="DN84" s="358"/>
      <c r="DO84" s="358"/>
      <c r="DP84" s="358"/>
      <c r="DQ84" s="358"/>
      <c r="DR84" s="358"/>
      <c r="DS84" s="358"/>
      <c r="DT84" s="358"/>
      <c r="DU84" s="358"/>
      <c r="DV84" s="358"/>
      <c r="DW84" s="358"/>
      <c r="DX84" s="358"/>
      <c r="DY84" s="358"/>
      <c r="DZ84" s="358"/>
      <c r="EA84" s="358"/>
      <c r="EB84" s="358"/>
      <c r="EC84" s="358"/>
      <c r="ED84" s="358"/>
      <c r="EE84" s="358"/>
      <c r="EF84" s="358"/>
      <c r="EG84" s="358"/>
      <c r="EH84" s="358"/>
      <c r="EI84" s="358"/>
      <c r="EJ84" s="358"/>
      <c r="EK84" s="358"/>
      <c r="EL84" s="358"/>
      <c r="EM84" s="358"/>
      <c r="EN84" s="358"/>
      <c r="EO84" s="358"/>
      <c r="EP84" s="358"/>
      <c r="EQ84" s="358"/>
      <c r="ER84" s="358"/>
      <c r="ES84" s="358"/>
      <c r="ET84" s="358"/>
      <c r="EU84" s="358"/>
      <c r="EV84" s="358"/>
      <c r="EW84" s="358"/>
      <c r="EX84" s="358"/>
      <c r="EY84" s="358"/>
      <c r="EZ84" s="358"/>
      <c r="FA84" s="358"/>
      <c r="FB84" s="358"/>
      <c r="FC84" s="358"/>
      <c r="FD84" s="358"/>
      <c r="FE84" s="358"/>
      <c r="FF84" s="358"/>
      <c r="FG84" s="358"/>
      <c r="FH84" s="358"/>
      <c r="FI84" s="358"/>
      <c r="FJ84" s="358"/>
      <c r="FK84" s="358"/>
      <c r="FL84" s="358"/>
      <c r="FM84" s="358"/>
      <c r="FN84" s="358"/>
      <c r="FO84" s="358"/>
      <c r="FP84" s="358"/>
      <c r="FQ84" s="358"/>
      <c r="FR84" s="358"/>
      <c r="FS84" s="358"/>
      <c r="FT84" s="358"/>
      <c r="FU84" s="358"/>
      <c r="FV84" s="358"/>
      <c r="FW84" s="358"/>
      <c r="FX84" s="358"/>
      <c r="FY84" s="358"/>
      <c r="FZ84" s="358"/>
      <c r="GA84" s="358"/>
      <c r="GB84" s="358"/>
      <c r="GC84" s="358"/>
      <c r="GD84" s="358"/>
      <c r="GE84" s="358"/>
      <c r="GF84" s="358"/>
      <c r="GG84" s="358"/>
      <c r="GH84" s="358"/>
      <c r="GI84" s="358"/>
      <c r="GJ84" s="358"/>
      <c r="GK84" s="358"/>
      <c r="GL84" s="425"/>
      <c r="GM84" s="425"/>
      <c r="GN84" s="425"/>
      <c r="GO84" s="425"/>
      <c r="GP84" s="425"/>
    </row>
    <row r="85" s="359" customFormat="1" ht="18.75" spans="1:198">
      <c r="A85" s="338">
        <v>1</v>
      </c>
      <c r="B85" s="338"/>
      <c r="C85" s="338" t="s">
        <v>31</v>
      </c>
      <c r="D85" s="390"/>
      <c r="E85" s="391">
        <f t="shared" si="38"/>
        <v>0</v>
      </c>
      <c r="F85" s="339">
        <v>0</v>
      </c>
      <c r="G85" s="387">
        <f t="shared" si="34"/>
        <v>0</v>
      </c>
      <c r="H85" s="394">
        <v>0</v>
      </c>
      <c r="I85" s="414">
        <f t="shared" si="35"/>
        <v>0</v>
      </c>
      <c r="J85" s="414">
        <v>0</v>
      </c>
      <c r="K85" s="415"/>
      <c r="L85" s="416">
        <f t="shared" si="39"/>
        <v>0</v>
      </c>
      <c r="M85" s="417"/>
      <c r="N85" s="418"/>
      <c r="O85" s="419"/>
      <c r="P85" s="420">
        <v>0</v>
      </c>
      <c r="Q85" s="424"/>
      <c r="R85" s="424"/>
      <c r="S85" s="424"/>
      <c r="T85" s="424"/>
      <c r="U85" s="424"/>
      <c r="V85" s="424"/>
      <c r="W85" s="424"/>
      <c r="X85" s="424"/>
      <c r="Y85" s="424"/>
      <c r="Z85" s="424"/>
      <c r="AA85" s="424"/>
      <c r="AB85" s="424"/>
      <c r="AC85" s="424"/>
      <c r="AD85" s="424"/>
      <c r="AE85" s="424"/>
      <c r="AF85" s="424"/>
      <c r="AG85" s="424"/>
      <c r="AH85" s="424"/>
      <c r="AI85" s="424"/>
      <c r="AJ85" s="424"/>
      <c r="AK85" s="424"/>
      <c r="AL85" s="424"/>
      <c r="AM85" s="424"/>
      <c r="AN85" s="424"/>
      <c r="AO85" s="424"/>
      <c r="AP85" s="424"/>
      <c r="AQ85" s="424"/>
      <c r="AR85" s="424"/>
      <c r="AS85" s="424"/>
      <c r="AT85" s="424"/>
      <c r="AU85" s="424"/>
      <c r="AV85" s="424"/>
      <c r="AW85" s="424"/>
      <c r="AX85" s="424"/>
      <c r="AY85" s="424"/>
      <c r="AZ85" s="424"/>
      <c r="BA85" s="424"/>
      <c r="BB85" s="424"/>
      <c r="BC85" s="424"/>
      <c r="BD85" s="424"/>
      <c r="BE85" s="424"/>
      <c r="BF85" s="424"/>
      <c r="BG85" s="424"/>
      <c r="BH85" s="424"/>
      <c r="BI85" s="424"/>
      <c r="BJ85" s="424"/>
      <c r="BK85" s="424"/>
      <c r="BL85" s="424"/>
      <c r="BM85" s="424"/>
      <c r="BN85" s="424"/>
      <c r="BO85" s="424"/>
      <c r="BP85" s="424"/>
      <c r="BQ85" s="424"/>
      <c r="BR85" s="424"/>
      <c r="BS85" s="424"/>
      <c r="BT85" s="424"/>
      <c r="BU85" s="424"/>
      <c r="BV85" s="424"/>
      <c r="BW85" s="424"/>
      <c r="BX85" s="424"/>
      <c r="BY85" s="424"/>
      <c r="BZ85" s="424"/>
      <c r="CA85" s="424"/>
      <c r="CB85" s="424"/>
      <c r="CC85" s="424"/>
      <c r="CD85" s="424"/>
      <c r="CE85" s="424"/>
      <c r="CF85" s="424"/>
      <c r="CG85" s="424"/>
      <c r="CH85" s="424"/>
      <c r="CI85" s="424"/>
      <c r="CJ85" s="424"/>
      <c r="CK85" s="424"/>
      <c r="CL85" s="424"/>
      <c r="CM85" s="424"/>
      <c r="CN85" s="424"/>
      <c r="CO85" s="424"/>
      <c r="CP85" s="424"/>
      <c r="CQ85" s="424"/>
      <c r="CR85" s="424"/>
      <c r="CS85" s="424"/>
      <c r="CT85" s="424"/>
      <c r="CU85" s="424"/>
      <c r="CV85" s="424"/>
      <c r="CW85" s="424"/>
      <c r="CX85" s="424"/>
      <c r="CY85" s="424"/>
      <c r="CZ85" s="424"/>
      <c r="DA85" s="424"/>
      <c r="DB85" s="424"/>
      <c r="DC85" s="424"/>
      <c r="DD85" s="424"/>
      <c r="DE85" s="424"/>
      <c r="DF85" s="424"/>
      <c r="DG85" s="424"/>
      <c r="DH85" s="424"/>
      <c r="DI85" s="424"/>
      <c r="DJ85" s="424"/>
      <c r="DK85" s="424"/>
      <c r="DL85" s="424"/>
      <c r="DM85" s="424"/>
      <c r="DN85" s="424"/>
      <c r="DO85" s="424"/>
      <c r="DP85" s="424"/>
      <c r="DQ85" s="424"/>
      <c r="DR85" s="424"/>
      <c r="DS85" s="424"/>
      <c r="DT85" s="424"/>
      <c r="DU85" s="424"/>
      <c r="DV85" s="424"/>
      <c r="DW85" s="424"/>
      <c r="DX85" s="424"/>
      <c r="DY85" s="424"/>
      <c r="DZ85" s="424"/>
      <c r="EA85" s="424"/>
      <c r="EB85" s="424"/>
      <c r="EC85" s="424"/>
      <c r="ED85" s="424"/>
      <c r="EE85" s="424"/>
      <c r="EF85" s="424"/>
      <c r="EG85" s="424"/>
      <c r="EH85" s="424"/>
      <c r="EI85" s="424"/>
      <c r="EJ85" s="424"/>
      <c r="EK85" s="424"/>
      <c r="EL85" s="424"/>
      <c r="EM85" s="424"/>
      <c r="EN85" s="424"/>
      <c r="EO85" s="424"/>
      <c r="EP85" s="424"/>
      <c r="EQ85" s="424"/>
      <c r="ER85" s="424"/>
      <c r="ES85" s="424"/>
      <c r="ET85" s="424"/>
      <c r="EU85" s="424"/>
      <c r="EV85" s="424"/>
      <c r="EW85" s="424"/>
      <c r="EX85" s="424"/>
      <c r="EY85" s="424"/>
      <c r="EZ85" s="424"/>
      <c r="FA85" s="424"/>
      <c r="FB85" s="424"/>
      <c r="FC85" s="424"/>
      <c r="FD85" s="424"/>
      <c r="FE85" s="424"/>
      <c r="FF85" s="424"/>
      <c r="FG85" s="424"/>
      <c r="FH85" s="424"/>
      <c r="FI85" s="424"/>
      <c r="FJ85" s="424"/>
      <c r="FK85" s="424"/>
      <c r="FL85" s="424"/>
      <c r="FM85" s="424"/>
      <c r="FN85" s="424"/>
      <c r="FO85" s="424"/>
      <c r="FP85" s="424"/>
      <c r="FQ85" s="424"/>
      <c r="FR85" s="424"/>
      <c r="FS85" s="424"/>
      <c r="FT85" s="424"/>
      <c r="FU85" s="424"/>
      <c r="FV85" s="424"/>
      <c r="FW85" s="424"/>
      <c r="FX85" s="424"/>
      <c r="FY85" s="424"/>
      <c r="FZ85" s="424"/>
      <c r="GA85" s="424"/>
      <c r="GB85" s="424"/>
      <c r="GC85" s="424"/>
      <c r="GD85" s="424"/>
      <c r="GE85" s="424"/>
      <c r="GF85" s="424"/>
      <c r="GG85" s="424"/>
      <c r="GH85" s="424"/>
      <c r="GI85" s="424"/>
      <c r="GJ85" s="424"/>
      <c r="GK85" s="424"/>
      <c r="GL85" s="426"/>
      <c r="GM85" s="426"/>
      <c r="GN85" s="426"/>
      <c r="GO85" s="426"/>
      <c r="GP85" s="426"/>
    </row>
    <row r="86" s="359" customFormat="1" ht="18.75" spans="1:198">
      <c r="A86" s="338">
        <v>2</v>
      </c>
      <c r="B86" s="338"/>
      <c r="C86" s="339" t="s">
        <v>106</v>
      </c>
      <c r="D86" s="393">
        <v>0.6093</v>
      </c>
      <c r="E86" s="391">
        <f t="shared" ref="E86:E92" si="41">F86+G86</f>
        <v>787.58</v>
      </c>
      <c r="F86" s="339">
        <v>365.58</v>
      </c>
      <c r="G86" s="387">
        <f t="shared" si="34"/>
        <v>422</v>
      </c>
      <c r="H86" s="394">
        <f t="shared" ref="H86:H92" si="42">119.667602018786*D86</f>
        <v>72.9134699100463</v>
      </c>
      <c r="I86" s="414">
        <f t="shared" si="35"/>
        <v>130</v>
      </c>
      <c r="J86" s="414">
        <v>0</v>
      </c>
      <c r="K86" s="415">
        <v>130</v>
      </c>
      <c r="L86" s="416">
        <f t="shared" ref="L86:L92" si="43">M86+N86+O86</f>
        <v>1000</v>
      </c>
      <c r="M86" s="422"/>
      <c r="N86" s="423">
        <v>1000</v>
      </c>
      <c r="O86" s="419"/>
      <c r="P86" s="420">
        <v>-780.913469910046</v>
      </c>
      <c r="Q86" s="424"/>
      <c r="R86" s="424"/>
      <c r="S86" s="424"/>
      <c r="T86" s="424"/>
      <c r="U86" s="424"/>
      <c r="V86" s="424"/>
      <c r="W86" s="424"/>
      <c r="X86" s="424"/>
      <c r="Y86" s="424"/>
      <c r="Z86" s="424"/>
      <c r="AA86" s="424"/>
      <c r="AB86" s="424"/>
      <c r="AC86" s="424"/>
      <c r="AD86" s="424"/>
      <c r="AE86" s="424"/>
      <c r="AF86" s="424"/>
      <c r="AG86" s="424"/>
      <c r="AH86" s="424"/>
      <c r="AI86" s="424"/>
      <c r="AJ86" s="424"/>
      <c r="AK86" s="424"/>
      <c r="AL86" s="424"/>
      <c r="AM86" s="424"/>
      <c r="AN86" s="424"/>
      <c r="AO86" s="424"/>
      <c r="AP86" s="424"/>
      <c r="AQ86" s="424"/>
      <c r="AR86" s="424"/>
      <c r="AS86" s="424"/>
      <c r="AT86" s="424"/>
      <c r="AU86" s="424"/>
      <c r="AV86" s="424"/>
      <c r="AW86" s="424"/>
      <c r="AX86" s="424"/>
      <c r="AY86" s="424"/>
      <c r="AZ86" s="424"/>
      <c r="BA86" s="424"/>
      <c r="BB86" s="424"/>
      <c r="BC86" s="424"/>
      <c r="BD86" s="424"/>
      <c r="BE86" s="424"/>
      <c r="BF86" s="424"/>
      <c r="BG86" s="424"/>
      <c r="BH86" s="424"/>
      <c r="BI86" s="424"/>
      <c r="BJ86" s="424"/>
      <c r="BK86" s="424"/>
      <c r="BL86" s="424"/>
      <c r="BM86" s="424"/>
      <c r="BN86" s="424"/>
      <c r="BO86" s="424"/>
      <c r="BP86" s="424"/>
      <c r="BQ86" s="424"/>
      <c r="BR86" s="424"/>
      <c r="BS86" s="424"/>
      <c r="BT86" s="424"/>
      <c r="BU86" s="424"/>
      <c r="BV86" s="424"/>
      <c r="BW86" s="424"/>
      <c r="BX86" s="424"/>
      <c r="BY86" s="424"/>
      <c r="BZ86" s="424"/>
      <c r="CA86" s="424"/>
      <c r="CB86" s="424"/>
      <c r="CC86" s="424"/>
      <c r="CD86" s="424"/>
      <c r="CE86" s="424"/>
      <c r="CF86" s="424"/>
      <c r="CG86" s="424"/>
      <c r="CH86" s="424"/>
      <c r="CI86" s="424"/>
      <c r="CJ86" s="424"/>
      <c r="CK86" s="424"/>
      <c r="CL86" s="424"/>
      <c r="CM86" s="424"/>
      <c r="CN86" s="424"/>
      <c r="CO86" s="424"/>
      <c r="CP86" s="424"/>
      <c r="CQ86" s="424"/>
      <c r="CR86" s="424"/>
      <c r="CS86" s="424"/>
      <c r="CT86" s="424"/>
      <c r="CU86" s="424"/>
      <c r="CV86" s="424"/>
      <c r="CW86" s="424"/>
      <c r="CX86" s="424"/>
      <c r="CY86" s="424"/>
      <c r="CZ86" s="424"/>
      <c r="DA86" s="424"/>
      <c r="DB86" s="424"/>
      <c r="DC86" s="424"/>
      <c r="DD86" s="424"/>
      <c r="DE86" s="424"/>
      <c r="DF86" s="424"/>
      <c r="DG86" s="424"/>
      <c r="DH86" s="424"/>
      <c r="DI86" s="424"/>
      <c r="DJ86" s="424"/>
      <c r="DK86" s="424"/>
      <c r="DL86" s="424"/>
      <c r="DM86" s="424"/>
      <c r="DN86" s="424"/>
      <c r="DO86" s="424"/>
      <c r="DP86" s="424"/>
      <c r="DQ86" s="424"/>
      <c r="DR86" s="424"/>
      <c r="DS86" s="424"/>
      <c r="DT86" s="424"/>
      <c r="DU86" s="424"/>
      <c r="DV86" s="424"/>
      <c r="DW86" s="424"/>
      <c r="DX86" s="424"/>
      <c r="DY86" s="424"/>
      <c r="DZ86" s="424"/>
      <c r="EA86" s="424"/>
      <c r="EB86" s="424"/>
      <c r="EC86" s="424"/>
      <c r="ED86" s="424"/>
      <c r="EE86" s="424"/>
      <c r="EF86" s="424"/>
      <c r="EG86" s="424"/>
      <c r="EH86" s="424"/>
      <c r="EI86" s="424"/>
      <c r="EJ86" s="424"/>
      <c r="EK86" s="424"/>
      <c r="EL86" s="424"/>
      <c r="EM86" s="424"/>
      <c r="EN86" s="424"/>
      <c r="EO86" s="424"/>
      <c r="EP86" s="424"/>
      <c r="EQ86" s="424"/>
      <c r="ER86" s="424"/>
      <c r="ES86" s="424"/>
      <c r="ET86" s="424"/>
      <c r="EU86" s="424"/>
      <c r="EV86" s="424"/>
      <c r="EW86" s="424"/>
      <c r="EX86" s="424"/>
      <c r="EY86" s="424"/>
      <c r="EZ86" s="424"/>
      <c r="FA86" s="424"/>
      <c r="FB86" s="424"/>
      <c r="FC86" s="424"/>
      <c r="FD86" s="424"/>
      <c r="FE86" s="424"/>
      <c r="FF86" s="424"/>
      <c r="FG86" s="424"/>
      <c r="FH86" s="424"/>
      <c r="FI86" s="424"/>
      <c r="FJ86" s="424"/>
      <c r="FK86" s="424"/>
      <c r="FL86" s="424"/>
      <c r="FM86" s="424"/>
      <c r="FN86" s="424"/>
      <c r="FO86" s="424"/>
      <c r="FP86" s="424"/>
      <c r="FQ86" s="424"/>
      <c r="FR86" s="424"/>
      <c r="FS86" s="424"/>
      <c r="FT86" s="424"/>
      <c r="FU86" s="424"/>
      <c r="FV86" s="424"/>
      <c r="FW86" s="424"/>
      <c r="FX86" s="424"/>
      <c r="FY86" s="424"/>
      <c r="FZ86" s="424"/>
      <c r="GA86" s="424"/>
      <c r="GB86" s="424"/>
      <c r="GC86" s="424"/>
      <c r="GD86" s="424"/>
      <c r="GE86" s="424"/>
      <c r="GF86" s="424"/>
      <c r="GG86" s="424"/>
      <c r="GH86" s="424"/>
      <c r="GI86" s="424"/>
      <c r="GJ86" s="424"/>
      <c r="GK86" s="424"/>
      <c r="GL86" s="426"/>
      <c r="GM86" s="426"/>
      <c r="GN86" s="426"/>
      <c r="GO86" s="426"/>
      <c r="GP86" s="426"/>
    </row>
    <row r="87" s="359" customFormat="1" ht="18.75" spans="1:198">
      <c r="A87" s="338">
        <v>3</v>
      </c>
      <c r="B87" s="338"/>
      <c r="C87" s="339" t="s">
        <v>107</v>
      </c>
      <c r="D87" s="393">
        <v>0.9879</v>
      </c>
      <c r="E87" s="391">
        <f t="shared" si="41"/>
        <v>1046.74</v>
      </c>
      <c r="F87" s="339">
        <v>592.74</v>
      </c>
      <c r="G87" s="387">
        <f t="shared" si="34"/>
        <v>454</v>
      </c>
      <c r="H87" s="394">
        <f t="shared" si="42"/>
        <v>118.219624034359</v>
      </c>
      <c r="I87" s="414">
        <f t="shared" si="35"/>
        <v>0</v>
      </c>
      <c r="J87" s="414">
        <v>0</v>
      </c>
      <c r="K87" s="415"/>
      <c r="L87" s="416">
        <f t="shared" si="43"/>
        <v>0</v>
      </c>
      <c r="M87" s="422"/>
      <c r="N87" s="423"/>
      <c r="O87" s="419"/>
      <c r="P87" s="420">
        <v>335.780375965641</v>
      </c>
      <c r="Q87" s="424"/>
      <c r="R87" s="424"/>
      <c r="S87" s="424"/>
      <c r="T87" s="424"/>
      <c r="U87" s="424"/>
      <c r="V87" s="424"/>
      <c r="W87" s="424"/>
      <c r="X87" s="424"/>
      <c r="Y87" s="424"/>
      <c r="Z87" s="424"/>
      <c r="AA87" s="424"/>
      <c r="AB87" s="424"/>
      <c r="AC87" s="424"/>
      <c r="AD87" s="424"/>
      <c r="AE87" s="424"/>
      <c r="AF87" s="424"/>
      <c r="AG87" s="424"/>
      <c r="AH87" s="424"/>
      <c r="AI87" s="424"/>
      <c r="AJ87" s="424"/>
      <c r="AK87" s="424"/>
      <c r="AL87" s="424"/>
      <c r="AM87" s="424"/>
      <c r="AN87" s="424"/>
      <c r="AO87" s="424"/>
      <c r="AP87" s="424"/>
      <c r="AQ87" s="424"/>
      <c r="AR87" s="424"/>
      <c r="AS87" s="424"/>
      <c r="AT87" s="424"/>
      <c r="AU87" s="424"/>
      <c r="AV87" s="424"/>
      <c r="AW87" s="424"/>
      <c r="AX87" s="424"/>
      <c r="AY87" s="424"/>
      <c r="AZ87" s="424"/>
      <c r="BA87" s="424"/>
      <c r="BB87" s="424"/>
      <c r="BC87" s="424"/>
      <c r="BD87" s="424"/>
      <c r="BE87" s="424"/>
      <c r="BF87" s="424"/>
      <c r="BG87" s="424"/>
      <c r="BH87" s="424"/>
      <c r="BI87" s="424"/>
      <c r="BJ87" s="424"/>
      <c r="BK87" s="424"/>
      <c r="BL87" s="424"/>
      <c r="BM87" s="424"/>
      <c r="BN87" s="424"/>
      <c r="BO87" s="424"/>
      <c r="BP87" s="424"/>
      <c r="BQ87" s="424"/>
      <c r="BR87" s="424"/>
      <c r="BS87" s="424"/>
      <c r="BT87" s="424"/>
      <c r="BU87" s="424"/>
      <c r="BV87" s="424"/>
      <c r="BW87" s="424"/>
      <c r="BX87" s="424"/>
      <c r="BY87" s="424"/>
      <c r="BZ87" s="424"/>
      <c r="CA87" s="424"/>
      <c r="CB87" s="424"/>
      <c r="CC87" s="424"/>
      <c r="CD87" s="424"/>
      <c r="CE87" s="424"/>
      <c r="CF87" s="424"/>
      <c r="CG87" s="424"/>
      <c r="CH87" s="424"/>
      <c r="CI87" s="424"/>
      <c r="CJ87" s="424"/>
      <c r="CK87" s="424"/>
      <c r="CL87" s="424"/>
      <c r="CM87" s="424"/>
      <c r="CN87" s="424"/>
      <c r="CO87" s="424"/>
      <c r="CP87" s="424"/>
      <c r="CQ87" s="424"/>
      <c r="CR87" s="424"/>
      <c r="CS87" s="424"/>
      <c r="CT87" s="424"/>
      <c r="CU87" s="424"/>
      <c r="CV87" s="424"/>
      <c r="CW87" s="424"/>
      <c r="CX87" s="424"/>
      <c r="CY87" s="424"/>
      <c r="CZ87" s="424"/>
      <c r="DA87" s="424"/>
      <c r="DB87" s="424"/>
      <c r="DC87" s="424"/>
      <c r="DD87" s="424"/>
      <c r="DE87" s="424"/>
      <c r="DF87" s="424"/>
      <c r="DG87" s="424"/>
      <c r="DH87" s="424"/>
      <c r="DI87" s="424"/>
      <c r="DJ87" s="424"/>
      <c r="DK87" s="424"/>
      <c r="DL87" s="424"/>
      <c r="DM87" s="424"/>
      <c r="DN87" s="424"/>
      <c r="DO87" s="424"/>
      <c r="DP87" s="424"/>
      <c r="DQ87" s="424"/>
      <c r="DR87" s="424"/>
      <c r="DS87" s="424"/>
      <c r="DT87" s="424"/>
      <c r="DU87" s="424"/>
      <c r="DV87" s="424"/>
      <c r="DW87" s="424"/>
      <c r="DX87" s="424"/>
      <c r="DY87" s="424"/>
      <c r="DZ87" s="424"/>
      <c r="EA87" s="424"/>
      <c r="EB87" s="424"/>
      <c r="EC87" s="424"/>
      <c r="ED87" s="424"/>
      <c r="EE87" s="424"/>
      <c r="EF87" s="424"/>
      <c r="EG87" s="424"/>
      <c r="EH87" s="424"/>
      <c r="EI87" s="424"/>
      <c r="EJ87" s="424"/>
      <c r="EK87" s="424"/>
      <c r="EL87" s="424"/>
      <c r="EM87" s="424"/>
      <c r="EN87" s="424"/>
      <c r="EO87" s="424"/>
      <c r="EP87" s="424"/>
      <c r="EQ87" s="424"/>
      <c r="ER87" s="424"/>
      <c r="ES87" s="424"/>
      <c r="ET87" s="424"/>
      <c r="EU87" s="424"/>
      <c r="EV87" s="424"/>
      <c r="EW87" s="424"/>
      <c r="EX87" s="424"/>
      <c r="EY87" s="424"/>
      <c r="EZ87" s="424"/>
      <c r="FA87" s="424"/>
      <c r="FB87" s="424"/>
      <c r="FC87" s="424"/>
      <c r="FD87" s="424"/>
      <c r="FE87" s="424"/>
      <c r="FF87" s="424"/>
      <c r="FG87" s="424"/>
      <c r="FH87" s="424"/>
      <c r="FI87" s="424"/>
      <c r="FJ87" s="424"/>
      <c r="FK87" s="424"/>
      <c r="FL87" s="424"/>
      <c r="FM87" s="424"/>
      <c r="FN87" s="424"/>
      <c r="FO87" s="424"/>
      <c r="FP87" s="424"/>
      <c r="FQ87" s="424"/>
      <c r="FR87" s="424"/>
      <c r="FS87" s="424"/>
      <c r="FT87" s="424"/>
      <c r="FU87" s="424"/>
      <c r="FV87" s="424"/>
      <c r="FW87" s="424"/>
      <c r="FX87" s="424"/>
      <c r="FY87" s="424"/>
      <c r="FZ87" s="424"/>
      <c r="GA87" s="424"/>
      <c r="GB87" s="424"/>
      <c r="GC87" s="424"/>
      <c r="GD87" s="424"/>
      <c r="GE87" s="424"/>
      <c r="GF87" s="424"/>
      <c r="GG87" s="424"/>
      <c r="GH87" s="424"/>
      <c r="GI87" s="424"/>
      <c r="GJ87" s="424"/>
      <c r="GK87" s="424"/>
      <c r="GL87" s="426"/>
      <c r="GM87" s="426"/>
      <c r="GN87" s="426"/>
      <c r="GO87" s="426"/>
      <c r="GP87" s="426"/>
    </row>
    <row r="88" s="359" customFormat="1" ht="18.75" spans="1:198">
      <c r="A88" s="338">
        <v>4</v>
      </c>
      <c r="B88" s="338"/>
      <c r="C88" s="339" t="s">
        <v>108</v>
      </c>
      <c r="D88" s="393">
        <v>0.3097</v>
      </c>
      <c r="E88" s="391">
        <f t="shared" si="41"/>
        <v>980.82</v>
      </c>
      <c r="F88" s="339">
        <v>185.82</v>
      </c>
      <c r="G88" s="387">
        <f t="shared" si="34"/>
        <v>795</v>
      </c>
      <c r="H88" s="394">
        <f t="shared" si="42"/>
        <v>37.061056345218</v>
      </c>
      <c r="I88" s="414">
        <f t="shared" si="35"/>
        <v>0</v>
      </c>
      <c r="J88" s="414">
        <v>0</v>
      </c>
      <c r="K88" s="415"/>
      <c r="L88" s="416">
        <f t="shared" si="43"/>
        <v>500</v>
      </c>
      <c r="M88" s="422">
        <v>500</v>
      </c>
      <c r="N88" s="423"/>
      <c r="O88" s="419"/>
      <c r="P88" s="420">
        <v>257.938943654782</v>
      </c>
      <c r="Q88" s="424"/>
      <c r="R88" s="424"/>
      <c r="S88" s="424"/>
      <c r="T88" s="424"/>
      <c r="U88" s="424"/>
      <c r="V88" s="424"/>
      <c r="W88" s="424"/>
      <c r="X88" s="424"/>
      <c r="Y88" s="424"/>
      <c r="Z88" s="424"/>
      <c r="AA88" s="424"/>
      <c r="AB88" s="424"/>
      <c r="AC88" s="424"/>
      <c r="AD88" s="424"/>
      <c r="AE88" s="424"/>
      <c r="AF88" s="424"/>
      <c r="AG88" s="424"/>
      <c r="AH88" s="424"/>
      <c r="AI88" s="424"/>
      <c r="AJ88" s="424"/>
      <c r="AK88" s="424"/>
      <c r="AL88" s="424"/>
      <c r="AM88" s="424"/>
      <c r="AN88" s="424"/>
      <c r="AO88" s="424"/>
      <c r="AP88" s="424"/>
      <c r="AQ88" s="424"/>
      <c r="AR88" s="424"/>
      <c r="AS88" s="424"/>
      <c r="AT88" s="424"/>
      <c r="AU88" s="424"/>
      <c r="AV88" s="424"/>
      <c r="AW88" s="424"/>
      <c r="AX88" s="424"/>
      <c r="AY88" s="424"/>
      <c r="AZ88" s="424"/>
      <c r="BA88" s="424"/>
      <c r="BB88" s="424"/>
      <c r="BC88" s="424"/>
      <c r="BD88" s="424"/>
      <c r="BE88" s="424"/>
      <c r="BF88" s="424"/>
      <c r="BG88" s="424"/>
      <c r="BH88" s="424"/>
      <c r="BI88" s="424"/>
      <c r="BJ88" s="424"/>
      <c r="BK88" s="424"/>
      <c r="BL88" s="424"/>
      <c r="BM88" s="424"/>
      <c r="BN88" s="424"/>
      <c r="BO88" s="424"/>
      <c r="BP88" s="424"/>
      <c r="BQ88" s="424"/>
      <c r="BR88" s="424"/>
      <c r="BS88" s="424"/>
      <c r="BT88" s="424"/>
      <c r="BU88" s="424"/>
      <c r="BV88" s="424"/>
      <c r="BW88" s="424"/>
      <c r="BX88" s="424"/>
      <c r="BY88" s="424"/>
      <c r="BZ88" s="424"/>
      <c r="CA88" s="424"/>
      <c r="CB88" s="424"/>
      <c r="CC88" s="424"/>
      <c r="CD88" s="424"/>
      <c r="CE88" s="424"/>
      <c r="CF88" s="424"/>
      <c r="CG88" s="424"/>
      <c r="CH88" s="424"/>
      <c r="CI88" s="424"/>
      <c r="CJ88" s="424"/>
      <c r="CK88" s="424"/>
      <c r="CL88" s="424"/>
      <c r="CM88" s="424"/>
      <c r="CN88" s="424"/>
      <c r="CO88" s="424"/>
      <c r="CP88" s="424"/>
      <c r="CQ88" s="424"/>
      <c r="CR88" s="424"/>
      <c r="CS88" s="424"/>
      <c r="CT88" s="424"/>
      <c r="CU88" s="424"/>
      <c r="CV88" s="424"/>
      <c r="CW88" s="424"/>
      <c r="CX88" s="424"/>
      <c r="CY88" s="424"/>
      <c r="CZ88" s="424"/>
      <c r="DA88" s="424"/>
      <c r="DB88" s="424"/>
      <c r="DC88" s="424"/>
      <c r="DD88" s="424"/>
      <c r="DE88" s="424"/>
      <c r="DF88" s="424"/>
      <c r="DG88" s="424"/>
      <c r="DH88" s="424"/>
      <c r="DI88" s="424"/>
      <c r="DJ88" s="424"/>
      <c r="DK88" s="424"/>
      <c r="DL88" s="424"/>
      <c r="DM88" s="424"/>
      <c r="DN88" s="424"/>
      <c r="DO88" s="424"/>
      <c r="DP88" s="424"/>
      <c r="DQ88" s="424"/>
      <c r="DR88" s="424"/>
      <c r="DS88" s="424"/>
      <c r="DT88" s="424"/>
      <c r="DU88" s="424"/>
      <c r="DV88" s="424"/>
      <c r="DW88" s="424"/>
      <c r="DX88" s="424"/>
      <c r="DY88" s="424"/>
      <c r="DZ88" s="424"/>
      <c r="EA88" s="424"/>
      <c r="EB88" s="424"/>
      <c r="EC88" s="424"/>
      <c r="ED88" s="424"/>
      <c r="EE88" s="424"/>
      <c r="EF88" s="424"/>
      <c r="EG88" s="424"/>
      <c r="EH88" s="424"/>
      <c r="EI88" s="424"/>
      <c r="EJ88" s="424"/>
      <c r="EK88" s="424"/>
      <c r="EL88" s="424"/>
      <c r="EM88" s="424"/>
      <c r="EN88" s="424"/>
      <c r="EO88" s="424"/>
      <c r="EP88" s="424"/>
      <c r="EQ88" s="424"/>
      <c r="ER88" s="424"/>
      <c r="ES88" s="424"/>
      <c r="ET88" s="424"/>
      <c r="EU88" s="424"/>
      <c r="EV88" s="424"/>
      <c r="EW88" s="424"/>
      <c r="EX88" s="424"/>
      <c r="EY88" s="424"/>
      <c r="EZ88" s="424"/>
      <c r="FA88" s="424"/>
      <c r="FB88" s="424"/>
      <c r="FC88" s="424"/>
      <c r="FD88" s="424"/>
      <c r="FE88" s="424"/>
      <c r="FF88" s="424"/>
      <c r="FG88" s="424"/>
      <c r="FH88" s="424"/>
      <c r="FI88" s="424"/>
      <c r="FJ88" s="424"/>
      <c r="FK88" s="424"/>
      <c r="FL88" s="424"/>
      <c r="FM88" s="424"/>
      <c r="FN88" s="424"/>
      <c r="FO88" s="424"/>
      <c r="FP88" s="424"/>
      <c r="FQ88" s="424"/>
      <c r="FR88" s="424"/>
      <c r="FS88" s="424"/>
      <c r="FT88" s="424"/>
      <c r="FU88" s="424"/>
      <c r="FV88" s="424"/>
      <c r="FW88" s="424"/>
      <c r="FX88" s="424"/>
      <c r="FY88" s="424"/>
      <c r="FZ88" s="424"/>
      <c r="GA88" s="424"/>
      <c r="GB88" s="424"/>
      <c r="GC88" s="424"/>
      <c r="GD88" s="424"/>
      <c r="GE88" s="424"/>
      <c r="GF88" s="424"/>
      <c r="GG88" s="424"/>
      <c r="GH88" s="424"/>
      <c r="GI88" s="424"/>
      <c r="GJ88" s="424"/>
      <c r="GK88" s="424"/>
      <c r="GL88" s="426"/>
      <c r="GM88" s="426"/>
      <c r="GN88" s="426"/>
      <c r="GO88" s="426"/>
      <c r="GP88" s="426"/>
    </row>
    <row r="89" s="359" customFormat="1" ht="18.75" spans="1:198">
      <c r="A89" s="338">
        <v>5</v>
      </c>
      <c r="B89" s="338"/>
      <c r="C89" s="339" t="s">
        <v>109</v>
      </c>
      <c r="D89" s="393">
        <v>6.8647</v>
      </c>
      <c r="E89" s="391">
        <f t="shared" si="41"/>
        <v>6983.82</v>
      </c>
      <c r="F89" s="339">
        <v>4118.82</v>
      </c>
      <c r="G89" s="387">
        <f t="shared" si="34"/>
        <v>2865</v>
      </c>
      <c r="H89" s="394">
        <f t="shared" si="42"/>
        <v>821.48218757836</v>
      </c>
      <c r="I89" s="414">
        <f t="shared" si="35"/>
        <v>425</v>
      </c>
      <c r="J89" s="430">
        <v>0</v>
      </c>
      <c r="K89" s="415">
        <v>425</v>
      </c>
      <c r="L89" s="416">
        <f t="shared" si="43"/>
        <v>1500</v>
      </c>
      <c r="M89" s="422">
        <v>1000</v>
      </c>
      <c r="N89" s="423">
        <v>500</v>
      </c>
      <c r="O89" s="419"/>
      <c r="P89" s="420">
        <v>118.51781242164</v>
      </c>
      <c r="Q89" s="424"/>
      <c r="R89" s="424"/>
      <c r="S89" s="424"/>
      <c r="T89" s="424"/>
      <c r="U89" s="424"/>
      <c r="V89" s="424"/>
      <c r="W89" s="424"/>
      <c r="X89" s="424"/>
      <c r="Y89" s="424"/>
      <c r="Z89" s="424"/>
      <c r="AA89" s="424"/>
      <c r="AB89" s="424"/>
      <c r="AC89" s="424"/>
      <c r="AD89" s="424"/>
      <c r="AE89" s="424"/>
      <c r="AF89" s="424"/>
      <c r="AG89" s="424"/>
      <c r="AH89" s="424"/>
      <c r="AI89" s="424"/>
      <c r="AJ89" s="424"/>
      <c r="AK89" s="424"/>
      <c r="AL89" s="424"/>
      <c r="AM89" s="424"/>
      <c r="AN89" s="424"/>
      <c r="AO89" s="424"/>
      <c r="AP89" s="424"/>
      <c r="AQ89" s="424"/>
      <c r="AR89" s="424"/>
      <c r="AS89" s="424"/>
      <c r="AT89" s="424"/>
      <c r="AU89" s="424"/>
      <c r="AV89" s="424"/>
      <c r="AW89" s="424"/>
      <c r="AX89" s="424"/>
      <c r="AY89" s="424"/>
      <c r="AZ89" s="424"/>
      <c r="BA89" s="424"/>
      <c r="BB89" s="424"/>
      <c r="BC89" s="424"/>
      <c r="BD89" s="424"/>
      <c r="BE89" s="424"/>
      <c r="BF89" s="424"/>
      <c r="BG89" s="424"/>
      <c r="BH89" s="424"/>
      <c r="BI89" s="424"/>
      <c r="BJ89" s="424"/>
      <c r="BK89" s="424"/>
      <c r="BL89" s="424"/>
      <c r="BM89" s="424"/>
      <c r="BN89" s="424"/>
      <c r="BO89" s="424"/>
      <c r="BP89" s="424"/>
      <c r="BQ89" s="424"/>
      <c r="BR89" s="424"/>
      <c r="BS89" s="424"/>
      <c r="BT89" s="424"/>
      <c r="BU89" s="424"/>
      <c r="BV89" s="424"/>
      <c r="BW89" s="424"/>
      <c r="BX89" s="424"/>
      <c r="BY89" s="424"/>
      <c r="BZ89" s="424"/>
      <c r="CA89" s="424"/>
      <c r="CB89" s="424"/>
      <c r="CC89" s="424"/>
      <c r="CD89" s="424"/>
      <c r="CE89" s="424"/>
      <c r="CF89" s="424"/>
      <c r="CG89" s="424"/>
      <c r="CH89" s="424"/>
      <c r="CI89" s="424"/>
      <c r="CJ89" s="424"/>
      <c r="CK89" s="424"/>
      <c r="CL89" s="424"/>
      <c r="CM89" s="424"/>
      <c r="CN89" s="424"/>
      <c r="CO89" s="424"/>
      <c r="CP89" s="424"/>
      <c r="CQ89" s="424"/>
      <c r="CR89" s="424"/>
      <c r="CS89" s="424"/>
      <c r="CT89" s="424"/>
      <c r="CU89" s="424"/>
      <c r="CV89" s="424"/>
      <c r="CW89" s="424"/>
      <c r="CX89" s="424"/>
      <c r="CY89" s="424"/>
      <c r="CZ89" s="424"/>
      <c r="DA89" s="424"/>
      <c r="DB89" s="424"/>
      <c r="DC89" s="424"/>
      <c r="DD89" s="424"/>
      <c r="DE89" s="424"/>
      <c r="DF89" s="424"/>
      <c r="DG89" s="424"/>
      <c r="DH89" s="424"/>
      <c r="DI89" s="424"/>
      <c r="DJ89" s="424"/>
      <c r="DK89" s="424"/>
      <c r="DL89" s="424"/>
      <c r="DM89" s="424"/>
      <c r="DN89" s="424"/>
      <c r="DO89" s="424"/>
      <c r="DP89" s="424"/>
      <c r="DQ89" s="424"/>
      <c r="DR89" s="424"/>
      <c r="DS89" s="424"/>
      <c r="DT89" s="424"/>
      <c r="DU89" s="424"/>
      <c r="DV89" s="424"/>
      <c r="DW89" s="424"/>
      <c r="DX89" s="424"/>
      <c r="DY89" s="424"/>
      <c r="DZ89" s="424"/>
      <c r="EA89" s="424"/>
      <c r="EB89" s="424"/>
      <c r="EC89" s="424"/>
      <c r="ED89" s="424"/>
      <c r="EE89" s="424"/>
      <c r="EF89" s="424"/>
      <c r="EG89" s="424"/>
      <c r="EH89" s="424"/>
      <c r="EI89" s="424"/>
      <c r="EJ89" s="424"/>
      <c r="EK89" s="424"/>
      <c r="EL89" s="424"/>
      <c r="EM89" s="424"/>
      <c r="EN89" s="424"/>
      <c r="EO89" s="424"/>
      <c r="EP89" s="424"/>
      <c r="EQ89" s="424"/>
      <c r="ER89" s="424"/>
      <c r="ES89" s="424"/>
      <c r="ET89" s="424"/>
      <c r="EU89" s="424"/>
      <c r="EV89" s="424"/>
      <c r="EW89" s="424"/>
      <c r="EX89" s="424"/>
      <c r="EY89" s="424"/>
      <c r="EZ89" s="424"/>
      <c r="FA89" s="424"/>
      <c r="FB89" s="424"/>
      <c r="FC89" s="424"/>
      <c r="FD89" s="424"/>
      <c r="FE89" s="424"/>
      <c r="FF89" s="424"/>
      <c r="FG89" s="424"/>
      <c r="FH89" s="424"/>
      <c r="FI89" s="424"/>
      <c r="FJ89" s="424"/>
      <c r="FK89" s="424"/>
      <c r="FL89" s="424"/>
      <c r="FM89" s="424"/>
      <c r="FN89" s="424"/>
      <c r="FO89" s="424"/>
      <c r="FP89" s="424"/>
      <c r="FQ89" s="424"/>
      <c r="FR89" s="424"/>
      <c r="FS89" s="424"/>
      <c r="FT89" s="424"/>
      <c r="FU89" s="424"/>
      <c r="FV89" s="424"/>
      <c r="FW89" s="424"/>
      <c r="FX89" s="424"/>
      <c r="FY89" s="424"/>
      <c r="FZ89" s="424"/>
      <c r="GA89" s="424"/>
      <c r="GB89" s="424"/>
      <c r="GC89" s="424"/>
      <c r="GD89" s="424"/>
      <c r="GE89" s="424"/>
      <c r="GF89" s="424"/>
      <c r="GG89" s="424"/>
      <c r="GH89" s="424"/>
      <c r="GI89" s="424"/>
      <c r="GJ89" s="424"/>
      <c r="GK89" s="424"/>
      <c r="GL89" s="426"/>
      <c r="GM89" s="426"/>
      <c r="GN89" s="426"/>
      <c r="GO89" s="426"/>
      <c r="GP89" s="426"/>
    </row>
    <row r="90" s="359" customFormat="1" ht="18.75" spans="1:198">
      <c r="A90" s="338">
        <v>6</v>
      </c>
      <c r="B90" s="338"/>
      <c r="C90" s="339" t="s">
        <v>110</v>
      </c>
      <c r="D90" s="393">
        <v>12.1848</v>
      </c>
      <c r="E90" s="391">
        <f t="shared" si="41"/>
        <v>9838.88</v>
      </c>
      <c r="F90" s="339">
        <v>7310.88</v>
      </c>
      <c r="G90" s="387">
        <f t="shared" si="34"/>
        <v>2528</v>
      </c>
      <c r="H90" s="394">
        <f t="shared" si="42"/>
        <v>1458.1257970785</v>
      </c>
      <c r="I90" s="414">
        <f t="shared" si="35"/>
        <v>0</v>
      </c>
      <c r="J90" s="414">
        <v>0</v>
      </c>
      <c r="K90" s="415"/>
      <c r="L90" s="416">
        <f t="shared" si="43"/>
        <v>1000</v>
      </c>
      <c r="M90" s="422">
        <v>1000</v>
      </c>
      <c r="N90" s="423"/>
      <c r="O90" s="419"/>
      <c r="P90" s="420">
        <v>69.8742029215</v>
      </c>
      <c r="Q90" s="424"/>
      <c r="R90" s="424"/>
      <c r="S90" s="424"/>
      <c r="T90" s="424"/>
      <c r="U90" s="424"/>
      <c r="V90" s="424"/>
      <c r="W90" s="424"/>
      <c r="X90" s="424"/>
      <c r="Y90" s="424"/>
      <c r="Z90" s="424"/>
      <c r="AA90" s="424"/>
      <c r="AB90" s="424"/>
      <c r="AC90" s="424"/>
      <c r="AD90" s="424"/>
      <c r="AE90" s="424"/>
      <c r="AF90" s="424"/>
      <c r="AG90" s="424"/>
      <c r="AH90" s="424"/>
      <c r="AI90" s="424"/>
      <c r="AJ90" s="424"/>
      <c r="AK90" s="424"/>
      <c r="AL90" s="424"/>
      <c r="AM90" s="424"/>
      <c r="AN90" s="424"/>
      <c r="AO90" s="424"/>
      <c r="AP90" s="424"/>
      <c r="AQ90" s="424"/>
      <c r="AR90" s="424"/>
      <c r="AS90" s="424"/>
      <c r="AT90" s="424"/>
      <c r="AU90" s="424"/>
      <c r="AV90" s="424"/>
      <c r="AW90" s="424"/>
      <c r="AX90" s="424"/>
      <c r="AY90" s="424"/>
      <c r="AZ90" s="424"/>
      <c r="BA90" s="424"/>
      <c r="BB90" s="424"/>
      <c r="BC90" s="424"/>
      <c r="BD90" s="424"/>
      <c r="BE90" s="424"/>
      <c r="BF90" s="424"/>
      <c r="BG90" s="424"/>
      <c r="BH90" s="424"/>
      <c r="BI90" s="424"/>
      <c r="BJ90" s="424"/>
      <c r="BK90" s="424"/>
      <c r="BL90" s="424"/>
      <c r="BM90" s="424"/>
      <c r="BN90" s="424"/>
      <c r="BO90" s="424"/>
      <c r="BP90" s="424"/>
      <c r="BQ90" s="424"/>
      <c r="BR90" s="424"/>
      <c r="BS90" s="424"/>
      <c r="BT90" s="424"/>
      <c r="BU90" s="424"/>
      <c r="BV90" s="424"/>
      <c r="BW90" s="424"/>
      <c r="BX90" s="424"/>
      <c r="BY90" s="424"/>
      <c r="BZ90" s="424"/>
      <c r="CA90" s="424"/>
      <c r="CB90" s="424"/>
      <c r="CC90" s="424"/>
      <c r="CD90" s="424"/>
      <c r="CE90" s="424"/>
      <c r="CF90" s="424"/>
      <c r="CG90" s="424"/>
      <c r="CH90" s="424"/>
      <c r="CI90" s="424"/>
      <c r="CJ90" s="424"/>
      <c r="CK90" s="424"/>
      <c r="CL90" s="424"/>
      <c r="CM90" s="424"/>
      <c r="CN90" s="424"/>
      <c r="CO90" s="424"/>
      <c r="CP90" s="424"/>
      <c r="CQ90" s="424"/>
      <c r="CR90" s="424"/>
      <c r="CS90" s="424"/>
      <c r="CT90" s="424"/>
      <c r="CU90" s="424"/>
      <c r="CV90" s="424"/>
      <c r="CW90" s="424"/>
      <c r="CX90" s="424"/>
      <c r="CY90" s="424"/>
      <c r="CZ90" s="424"/>
      <c r="DA90" s="424"/>
      <c r="DB90" s="424"/>
      <c r="DC90" s="424"/>
      <c r="DD90" s="424"/>
      <c r="DE90" s="424"/>
      <c r="DF90" s="424"/>
      <c r="DG90" s="424"/>
      <c r="DH90" s="424"/>
      <c r="DI90" s="424"/>
      <c r="DJ90" s="424"/>
      <c r="DK90" s="424"/>
      <c r="DL90" s="424"/>
      <c r="DM90" s="424"/>
      <c r="DN90" s="424"/>
      <c r="DO90" s="424"/>
      <c r="DP90" s="424"/>
      <c r="DQ90" s="424"/>
      <c r="DR90" s="424"/>
      <c r="DS90" s="424"/>
      <c r="DT90" s="424"/>
      <c r="DU90" s="424"/>
      <c r="DV90" s="424"/>
      <c r="DW90" s="424"/>
      <c r="DX90" s="424"/>
      <c r="DY90" s="424"/>
      <c r="DZ90" s="424"/>
      <c r="EA90" s="424"/>
      <c r="EB90" s="424"/>
      <c r="EC90" s="424"/>
      <c r="ED90" s="424"/>
      <c r="EE90" s="424"/>
      <c r="EF90" s="424"/>
      <c r="EG90" s="424"/>
      <c r="EH90" s="424"/>
      <c r="EI90" s="424"/>
      <c r="EJ90" s="424"/>
      <c r="EK90" s="424"/>
      <c r="EL90" s="424"/>
      <c r="EM90" s="424"/>
      <c r="EN90" s="424"/>
      <c r="EO90" s="424"/>
      <c r="EP90" s="424"/>
      <c r="EQ90" s="424"/>
      <c r="ER90" s="424"/>
      <c r="ES90" s="424"/>
      <c r="ET90" s="424"/>
      <c r="EU90" s="424"/>
      <c r="EV90" s="424"/>
      <c r="EW90" s="424"/>
      <c r="EX90" s="424"/>
      <c r="EY90" s="424"/>
      <c r="EZ90" s="424"/>
      <c r="FA90" s="424"/>
      <c r="FB90" s="424"/>
      <c r="FC90" s="424"/>
      <c r="FD90" s="424"/>
      <c r="FE90" s="424"/>
      <c r="FF90" s="424"/>
      <c r="FG90" s="424"/>
      <c r="FH90" s="424"/>
      <c r="FI90" s="424"/>
      <c r="FJ90" s="424"/>
      <c r="FK90" s="424"/>
      <c r="FL90" s="424"/>
      <c r="FM90" s="424"/>
      <c r="FN90" s="424"/>
      <c r="FO90" s="424"/>
      <c r="FP90" s="424"/>
      <c r="FQ90" s="424"/>
      <c r="FR90" s="424"/>
      <c r="FS90" s="424"/>
      <c r="FT90" s="424"/>
      <c r="FU90" s="424"/>
      <c r="FV90" s="424"/>
      <c r="FW90" s="424"/>
      <c r="FX90" s="424"/>
      <c r="FY90" s="424"/>
      <c r="FZ90" s="424"/>
      <c r="GA90" s="424"/>
      <c r="GB90" s="424"/>
      <c r="GC90" s="424"/>
      <c r="GD90" s="424"/>
      <c r="GE90" s="424"/>
      <c r="GF90" s="424"/>
      <c r="GG90" s="424"/>
      <c r="GH90" s="424"/>
      <c r="GI90" s="424"/>
      <c r="GJ90" s="424"/>
      <c r="GK90" s="424"/>
      <c r="GL90" s="426"/>
      <c r="GM90" s="426"/>
      <c r="GN90" s="426"/>
      <c r="GO90" s="426"/>
      <c r="GP90" s="426"/>
    </row>
    <row r="91" s="359" customFormat="1" ht="18.75" spans="1:198">
      <c r="A91" s="338">
        <v>7</v>
      </c>
      <c r="B91" s="338"/>
      <c r="C91" s="339" t="s">
        <v>111</v>
      </c>
      <c r="D91" s="393">
        <v>2.0212</v>
      </c>
      <c r="E91" s="391">
        <f t="shared" si="41"/>
        <v>1972.72</v>
      </c>
      <c r="F91" s="339">
        <v>1212.72</v>
      </c>
      <c r="G91" s="387">
        <f t="shared" si="34"/>
        <v>760</v>
      </c>
      <c r="H91" s="394">
        <f t="shared" si="42"/>
        <v>241.87215720037</v>
      </c>
      <c r="I91" s="414">
        <f t="shared" si="35"/>
        <v>0</v>
      </c>
      <c r="J91" s="414">
        <v>0</v>
      </c>
      <c r="K91" s="415"/>
      <c r="L91" s="416">
        <f t="shared" si="43"/>
        <v>1000</v>
      </c>
      <c r="M91" s="422"/>
      <c r="N91" s="423">
        <v>1000</v>
      </c>
      <c r="O91" s="419"/>
      <c r="P91" s="420">
        <v>-481.87215720037</v>
      </c>
      <c r="Q91" s="424"/>
      <c r="R91" s="424"/>
      <c r="S91" s="424"/>
      <c r="T91" s="424"/>
      <c r="U91" s="424"/>
      <c r="V91" s="424"/>
      <c r="W91" s="424"/>
      <c r="X91" s="424"/>
      <c r="Y91" s="424"/>
      <c r="Z91" s="424"/>
      <c r="AA91" s="424"/>
      <c r="AB91" s="424"/>
      <c r="AC91" s="424"/>
      <c r="AD91" s="424"/>
      <c r="AE91" s="424"/>
      <c r="AF91" s="424"/>
      <c r="AG91" s="424"/>
      <c r="AH91" s="424"/>
      <c r="AI91" s="424"/>
      <c r="AJ91" s="424"/>
      <c r="AK91" s="424"/>
      <c r="AL91" s="424"/>
      <c r="AM91" s="424"/>
      <c r="AN91" s="424"/>
      <c r="AO91" s="424"/>
      <c r="AP91" s="424"/>
      <c r="AQ91" s="424"/>
      <c r="AR91" s="424"/>
      <c r="AS91" s="424"/>
      <c r="AT91" s="424"/>
      <c r="AU91" s="424"/>
      <c r="AV91" s="424"/>
      <c r="AW91" s="424"/>
      <c r="AX91" s="424"/>
      <c r="AY91" s="424"/>
      <c r="AZ91" s="424"/>
      <c r="BA91" s="424"/>
      <c r="BB91" s="424"/>
      <c r="BC91" s="424"/>
      <c r="BD91" s="424"/>
      <c r="BE91" s="424"/>
      <c r="BF91" s="424"/>
      <c r="BG91" s="424"/>
      <c r="BH91" s="424"/>
      <c r="BI91" s="424"/>
      <c r="BJ91" s="424"/>
      <c r="BK91" s="424"/>
      <c r="BL91" s="424"/>
      <c r="BM91" s="424"/>
      <c r="BN91" s="424"/>
      <c r="BO91" s="424"/>
      <c r="BP91" s="424"/>
      <c r="BQ91" s="424"/>
      <c r="BR91" s="424"/>
      <c r="BS91" s="424"/>
      <c r="BT91" s="424"/>
      <c r="BU91" s="424"/>
      <c r="BV91" s="424"/>
      <c r="BW91" s="424"/>
      <c r="BX91" s="424"/>
      <c r="BY91" s="424"/>
      <c r="BZ91" s="424"/>
      <c r="CA91" s="424"/>
      <c r="CB91" s="424"/>
      <c r="CC91" s="424"/>
      <c r="CD91" s="424"/>
      <c r="CE91" s="424"/>
      <c r="CF91" s="424"/>
      <c r="CG91" s="424"/>
      <c r="CH91" s="424"/>
      <c r="CI91" s="424"/>
      <c r="CJ91" s="424"/>
      <c r="CK91" s="424"/>
      <c r="CL91" s="424"/>
      <c r="CM91" s="424"/>
      <c r="CN91" s="424"/>
      <c r="CO91" s="424"/>
      <c r="CP91" s="424"/>
      <c r="CQ91" s="424"/>
      <c r="CR91" s="424"/>
      <c r="CS91" s="424"/>
      <c r="CT91" s="424"/>
      <c r="CU91" s="424"/>
      <c r="CV91" s="424"/>
      <c r="CW91" s="424"/>
      <c r="CX91" s="424"/>
      <c r="CY91" s="424"/>
      <c r="CZ91" s="424"/>
      <c r="DA91" s="424"/>
      <c r="DB91" s="424"/>
      <c r="DC91" s="424"/>
      <c r="DD91" s="424"/>
      <c r="DE91" s="424"/>
      <c r="DF91" s="424"/>
      <c r="DG91" s="424"/>
      <c r="DH91" s="424"/>
      <c r="DI91" s="424"/>
      <c r="DJ91" s="424"/>
      <c r="DK91" s="424"/>
      <c r="DL91" s="424"/>
      <c r="DM91" s="424"/>
      <c r="DN91" s="424"/>
      <c r="DO91" s="424"/>
      <c r="DP91" s="424"/>
      <c r="DQ91" s="424"/>
      <c r="DR91" s="424"/>
      <c r="DS91" s="424"/>
      <c r="DT91" s="424"/>
      <c r="DU91" s="424"/>
      <c r="DV91" s="424"/>
      <c r="DW91" s="424"/>
      <c r="DX91" s="424"/>
      <c r="DY91" s="424"/>
      <c r="DZ91" s="424"/>
      <c r="EA91" s="424"/>
      <c r="EB91" s="424"/>
      <c r="EC91" s="424"/>
      <c r="ED91" s="424"/>
      <c r="EE91" s="424"/>
      <c r="EF91" s="424"/>
      <c r="EG91" s="424"/>
      <c r="EH91" s="424"/>
      <c r="EI91" s="424"/>
      <c r="EJ91" s="424"/>
      <c r="EK91" s="424"/>
      <c r="EL91" s="424"/>
      <c r="EM91" s="424"/>
      <c r="EN91" s="424"/>
      <c r="EO91" s="424"/>
      <c r="EP91" s="424"/>
      <c r="EQ91" s="424"/>
      <c r="ER91" s="424"/>
      <c r="ES91" s="424"/>
      <c r="ET91" s="424"/>
      <c r="EU91" s="424"/>
      <c r="EV91" s="424"/>
      <c r="EW91" s="424"/>
      <c r="EX91" s="424"/>
      <c r="EY91" s="424"/>
      <c r="EZ91" s="424"/>
      <c r="FA91" s="424"/>
      <c r="FB91" s="424"/>
      <c r="FC91" s="424"/>
      <c r="FD91" s="424"/>
      <c r="FE91" s="424"/>
      <c r="FF91" s="424"/>
      <c r="FG91" s="424"/>
      <c r="FH91" s="424"/>
      <c r="FI91" s="424"/>
      <c r="FJ91" s="424"/>
      <c r="FK91" s="424"/>
      <c r="FL91" s="424"/>
      <c r="FM91" s="424"/>
      <c r="FN91" s="424"/>
      <c r="FO91" s="424"/>
      <c r="FP91" s="424"/>
      <c r="FQ91" s="424"/>
      <c r="FR91" s="424"/>
      <c r="FS91" s="424"/>
      <c r="FT91" s="424"/>
      <c r="FU91" s="424"/>
      <c r="FV91" s="424"/>
      <c r="FW91" s="424"/>
      <c r="FX91" s="424"/>
      <c r="FY91" s="424"/>
      <c r="FZ91" s="424"/>
      <c r="GA91" s="424"/>
      <c r="GB91" s="424"/>
      <c r="GC91" s="424"/>
      <c r="GD91" s="424"/>
      <c r="GE91" s="424"/>
      <c r="GF91" s="424"/>
      <c r="GG91" s="424"/>
      <c r="GH91" s="424"/>
      <c r="GI91" s="424"/>
      <c r="GJ91" s="424"/>
      <c r="GK91" s="424"/>
      <c r="GL91" s="426"/>
      <c r="GM91" s="426"/>
      <c r="GN91" s="426"/>
      <c r="GO91" s="426"/>
      <c r="GP91" s="426"/>
    </row>
    <row r="92" s="359" customFormat="1" ht="18.75" spans="1:198">
      <c r="A92" s="338">
        <v>8</v>
      </c>
      <c r="B92" s="338"/>
      <c r="C92" s="339" t="s">
        <v>112</v>
      </c>
      <c r="D92" s="393">
        <v>1.6434</v>
      </c>
      <c r="E92" s="391">
        <f t="shared" si="41"/>
        <v>2514.04</v>
      </c>
      <c r="F92" s="339">
        <v>986.04</v>
      </c>
      <c r="G92" s="387">
        <f t="shared" si="34"/>
        <v>1528</v>
      </c>
      <c r="H92" s="394">
        <f t="shared" si="42"/>
        <v>196.661737157673</v>
      </c>
      <c r="I92" s="414">
        <f t="shared" si="35"/>
        <v>1030</v>
      </c>
      <c r="J92" s="414">
        <v>0</v>
      </c>
      <c r="K92" s="415">
        <v>1030</v>
      </c>
      <c r="L92" s="416">
        <f t="shared" si="43"/>
        <v>0</v>
      </c>
      <c r="M92" s="422"/>
      <c r="N92" s="423"/>
      <c r="O92" s="419"/>
      <c r="P92" s="420">
        <v>301.338262842327</v>
      </c>
      <c r="Q92" s="424"/>
      <c r="R92" s="424"/>
      <c r="S92" s="424"/>
      <c r="T92" s="424"/>
      <c r="U92" s="424"/>
      <c r="V92" s="424"/>
      <c r="W92" s="424"/>
      <c r="X92" s="424"/>
      <c r="Y92" s="424"/>
      <c r="Z92" s="424"/>
      <c r="AA92" s="424"/>
      <c r="AB92" s="424"/>
      <c r="AC92" s="424"/>
      <c r="AD92" s="424"/>
      <c r="AE92" s="424"/>
      <c r="AF92" s="424"/>
      <c r="AG92" s="424"/>
      <c r="AH92" s="424"/>
      <c r="AI92" s="424"/>
      <c r="AJ92" s="424"/>
      <c r="AK92" s="424"/>
      <c r="AL92" s="424"/>
      <c r="AM92" s="424"/>
      <c r="AN92" s="424"/>
      <c r="AO92" s="424"/>
      <c r="AP92" s="424"/>
      <c r="AQ92" s="424"/>
      <c r="AR92" s="424"/>
      <c r="AS92" s="424"/>
      <c r="AT92" s="424"/>
      <c r="AU92" s="424"/>
      <c r="AV92" s="424"/>
      <c r="AW92" s="424"/>
      <c r="AX92" s="424"/>
      <c r="AY92" s="424"/>
      <c r="AZ92" s="424"/>
      <c r="BA92" s="424"/>
      <c r="BB92" s="424"/>
      <c r="BC92" s="424"/>
      <c r="BD92" s="424"/>
      <c r="BE92" s="424"/>
      <c r="BF92" s="424"/>
      <c r="BG92" s="424"/>
      <c r="BH92" s="424"/>
      <c r="BI92" s="424"/>
      <c r="BJ92" s="424"/>
      <c r="BK92" s="424"/>
      <c r="BL92" s="424"/>
      <c r="BM92" s="424"/>
      <c r="BN92" s="424"/>
      <c r="BO92" s="424"/>
      <c r="BP92" s="424"/>
      <c r="BQ92" s="424"/>
      <c r="BR92" s="424"/>
      <c r="BS92" s="424"/>
      <c r="BT92" s="424"/>
      <c r="BU92" s="424"/>
      <c r="BV92" s="424"/>
      <c r="BW92" s="424"/>
      <c r="BX92" s="424"/>
      <c r="BY92" s="424"/>
      <c r="BZ92" s="424"/>
      <c r="CA92" s="424"/>
      <c r="CB92" s="424"/>
      <c r="CC92" s="424"/>
      <c r="CD92" s="424"/>
      <c r="CE92" s="424"/>
      <c r="CF92" s="424"/>
      <c r="CG92" s="424"/>
      <c r="CH92" s="424"/>
      <c r="CI92" s="424"/>
      <c r="CJ92" s="424"/>
      <c r="CK92" s="424"/>
      <c r="CL92" s="424"/>
      <c r="CM92" s="424"/>
      <c r="CN92" s="424"/>
      <c r="CO92" s="424"/>
      <c r="CP92" s="424"/>
      <c r="CQ92" s="424"/>
      <c r="CR92" s="424"/>
      <c r="CS92" s="424"/>
      <c r="CT92" s="424"/>
      <c r="CU92" s="424"/>
      <c r="CV92" s="424"/>
      <c r="CW92" s="424"/>
      <c r="CX92" s="424"/>
      <c r="CY92" s="424"/>
      <c r="CZ92" s="424"/>
      <c r="DA92" s="424"/>
      <c r="DB92" s="424"/>
      <c r="DC92" s="424"/>
      <c r="DD92" s="424"/>
      <c r="DE92" s="424"/>
      <c r="DF92" s="424"/>
      <c r="DG92" s="424"/>
      <c r="DH92" s="424"/>
      <c r="DI92" s="424"/>
      <c r="DJ92" s="424"/>
      <c r="DK92" s="424"/>
      <c r="DL92" s="424"/>
      <c r="DM92" s="424"/>
      <c r="DN92" s="424"/>
      <c r="DO92" s="424"/>
      <c r="DP92" s="424"/>
      <c r="DQ92" s="424"/>
      <c r="DR92" s="424"/>
      <c r="DS92" s="424"/>
      <c r="DT92" s="424"/>
      <c r="DU92" s="424"/>
      <c r="DV92" s="424"/>
      <c r="DW92" s="424"/>
      <c r="DX92" s="424"/>
      <c r="DY92" s="424"/>
      <c r="DZ92" s="424"/>
      <c r="EA92" s="424"/>
      <c r="EB92" s="424"/>
      <c r="EC92" s="424"/>
      <c r="ED92" s="424"/>
      <c r="EE92" s="424"/>
      <c r="EF92" s="424"/>
      <c r="EG92" s="424"/>
      <c r="EH92" s="424"/>
      <c r="EI92" s="424"/>
      <c r="EJ92" s="424"/>
      <c r="EK92" s="424"/>
      <c r="EL92" s="424"/>
      <c r="EM92" s="424"/>
      <c r="EN92" s="424"/>
      <c r="EO92" s="424"/>
      <c r="EP92" s="424"/>
      <c r="EQ92" s="424"/>
      <c r="ER92" s="424"/>
      <c r="ES92" s="424"/>
      <c r="ET92" s="424"/>
      <c r="EU92" s="424"/>
      <c r="EV92" s="424"/>
      <c r="EW92" s="424"/>
      <c r="EX92" s="424"/>
      <c r="EY92" s="424"/>
      <c r="EZ92" s="424"/>
      <c r="FA92" s="424"/>
      <c r="FB92" s="424"/>
      <c r="FC92" s="424"/>
      <c r="FD92" s="424"/>
      <c r="FE92" s="424"/>
      <c r="FF92" s="424"/>
      <c r="FG92" s="424"/>
      <c r="FH92" s="424"/>
      <c r="FI92" s="424"/>
      <c r="FJ92" s="424"/>
      <c r="FK92" s="424"/>
      <c r="FL92" s="424"/>
      <c r="FM92" s="424"/>
      <c r="FN92" s="424"/>
      <c r="FO92" s="424"/>
      <c r="FP92" s="424"/>
      <c r="FQ92" s="424"/>
      <c r="FR92" s="424"/>
      <c r="FS92" s="424"/>
      <c r="FT92" s="424"/>
      <c r="FU92" s="424"/>
      <c r="FV92" s="424"/>
      <c r="FW92" s="424"/>
      <c r="FX92" s="424"/>
      <c r="FY92" s="424"/>
      <c r="FZ92" s="424"/>
      <c r="GA92" s="424"/>
      <c r="GB92" s="424"/>
      <c r="GC92" s="424"/>
      <c r="GD92" s="424"/>
      <c r="GE92" s="424"/>
      <c r="GF92" s="424"/>
      <c r="GG92" s="424"/>
      <c r="GH92" s="424"/>
      <c r="GI92" s="424"/>
      <c r="GJ92" s="424"/>
      <c r="GK92" s="424"/>
      <c r="GL92" s="426"/>
      <c r="GM92" s="426"/>
      <c r="GN92" s="426"/>
      <c r="GO92" s="426"/>
      <c r="GP92" s="426"/>
    </row>
    <row r="93" s="360" customFormat="1" ht="18.75" spans="1:198">
      <c r="A93" s="334" t="s">
        <v>113</v>
      </c>
      <c r="B93" s="334" t="s">
        <v>114</v>
      </c>
      <c r="C93" s="334">
        <v>12</v>
      </c>
      <c r="D93" s="386">
        <v>14.4363</v>
      </c>
      <c r="E93" s="387">
        <f>SUM(E94:E106)</f>
        <v>19488.78</v>
      </c>
      <c r="F93" s="388">
        <v>8661.78</v>
      </c>
      <c r="G93" s="387">
        <f t="shared" si="34"/>
        <v>10827</v>
      </c>
      <c r="H93" s="389">
        <f>SUM(H95:H106)</f>
        <v>1727.5574030238</v>
      </c>
      <c r="I93" s="409">
        <f t="shared" si="35"/>
        <v>7191</v>
      </c>
      <c r="J93" s="409">
        <f t="shared" ref="J93:L93" si="44">SUM(J94:J106)</f>
        <v>7000</v>
      </c>
      <c r="K93" s="429">
        <f t="shared" si="44"/>
        <v>191</v>
      </c>
      <c r="L93" s="409">
        <f t="shared" si="44"/>
        <v>1800</v>
      </c>
      <c r="M93" s="411">
        <f>SUM(M95:M106)</f>
        <v>0</v>
      </c>
      <c r="N93" s="409">
        <f>SUM(N95:N106)</f>
        <v>1500</v>
      </c>
      <c r="O93" s="412">
        <f>SUM(O94:O106)</f>
        <v>300</v>
      </c>
      <c r="P93" s="413">
        <f>SUM(P94:P106)</f>
        <v>108.442596976201</v>
      </c>
      <c r="Q93" s="358"/>
      <c r="R93" s="358"/>
      <c r="S93" s="358"/>
      <c r="T93" s="358"/>
      <c r="U93" s="358"/>
      <c r="V93" s="358"/>
      <c r="W93" s="358"/>
      <c r="X93" s="358"/>
      <c r="Y93" s="358"/>
      <c r="Z93" s="358"/>
      <c r="AA93" s="358"/>
      <c r="AB93" s="358"/>
      <c r="AC93" s="358"/>
      <c r="AD93" s="358"/>
      <c r="AE93" s="358"/>
      <c r="AF93" s="358"/>
      <c r="AG93" s="358"/>
      <c r="AH93" s="358"/>
      <c r="AI93" s="358"/>
      <c r="AJ93" s="358"/>
      <c r="AK93" s="358"/>
      <c r="AL93" s="358"/>
      <c r="AM93" s="358"/>
      <c r="AN93" s="358"/>
      <c r="AO93" s="358"/>
      <c r="AP93" s="358"/>
      <c r="AQ93" s="358"/>
      <c r="AR93" s="358"/>
      <c r="AS93" s="358"/>
      <c r="AT93" s="358"/>
      <c r="AU93" s="358"/>
      <c r="AV93" s="358"/>
      <c r="AW93" s="358"/>
      <c r="AX93" s="358"/>
      <c r="AY93" s="358"/>
      <c r="AZ93" s="358"/>
      <c r="BA93" s="358"/>
      <c r="BB93" s="358"/>
      <c r="BC93" s="358"/>
      <c r="BD93" s="358"/>
      <c r="BE93" s="358"/>
      <c r="BF93" s="358"/>
      <c r="BG93" s="358"/>
      <c r="BH93" s="358"/>
      <c r="BI93" s="358"/>
      <c r="BJ93" s="358"/>
      <c r="BK93" s="358"/>
      <c r="BL93" s="358"/>
      <c r="BM93" s="358"/>
      <c r="BN93" s="358"/>
      <c r="BO93" s="358"/>
      <c r="BP93" s="358"/>
      <c r="BQ93" s="358"/>
      <c r="BR93" s="358"/>
      <c r="BS93" s="358"/>
      <c r="BT93" s="358"/>
      <c r="BU93" s="358"/>
      <c r="BV93" s="358"/>
      <c r="BW93" s="358"/>
      <c r="BX93" s="358"/>
      <c r="BY93" s="358"/>
      <c r="BZ93" s="358"/>
      <c r="CA93" s="358"/>
      <c r="CB93" s="358"/>
      <c r="CC93" s="358"/>
      <c r="CD93" s="358"/>
      <c r="CE93" s="358"/>
      <c r="CF93" s="358"/>
      <c r="CG93" s="358"/>
      <c r="CH93" s="358"/>
      <c r="CI93" s="358"/>
      <c r="CJ93" s="358"/>
      <c r="CK93" s="358"/>
      <c r="CL93" s="358"/>
      <c r="CM93" s="358"/>
      <c r="CN93" s="358"/>
      <c r="CO93" s="358"/>
      <c r="CP93" s="358"/>
      <c r="CQ93" s="358"/>
      <c r="CR93" s="358"/>
      <c r="CS93" s="358"/>
      <c r="CT93" s="358"/>
      <c r="CU93" s="358"/>
      <c r="CV93" s="358"/>
      <c r="CW93" s="358"/>
      <c r="CX93" s="358"/>
      <c r="CY93" s="358"/>
      <c r="CZ93" s="358"/>
      <c r="DA93" s="358"/>
      <c r="DB93" s="358"/>
      <c r="DC93" s="358"/>
      <c r="DD93" s="358"/>
      <c r="DE93" s="358"/>
      <c r="DF93" s="358"/>
      <c r="DG93" s="358"/>
      <c r="DH93" s="358"/>
      <c r="DI93" s="358"/>
      <c r="DJ93" s="358"/>
      <c r="DK93" s="358"/>
      <c r="DL93" s="358"/>
      <c r="DM93" s="358"/>
      <c r="DN93" s="358"/>
      <c r="DO93" s="358"/>
      <c r="DP93" s="358"/>
      <c r="DQ93" s="358"/>
      <c r="DR93" s="358"/>
      <c r="DS93" s="358"/>
      <c r="DT93" s="358"/>
      <c r="DU93" s="358"/>
      <c r="DV93" s="358"/>
      <c r="DW93" s="358"/>
      <c r="DX93" s="358"/>
      <c r="DY93" s="358"/>
      <c r="DZ93" s="358"/>
      <c r="EA93" s="358"/>
      <c r="EB93" s="358"/>
      <c r="EC93" s="358"/>
      <c r="ED93" s="358"/>
      <c r="EE93" s="358"/>
      <c r="EF93" s="358"/>
      <c r="EG93" s="358"/>
      <c r="EH93" s="358"/>
      <c r="EI93" s="358"/>
      <c r="EJ93" s="358"/>
      <c r="EK93" s="358"/>
      <c r="EL93" s="358"/>
      <c r="EM93" s="358"/>
      <c r="EN93" s="358"/>
      <c r="EO93" s="358"/>
      <c r="EP93" s="358"/>
      <c r="EQ93" s="358"/>
      <c r="ER93" s="358"/>
      <c r="ES93" s="358"/>
      <c r="ET93" s="358"/>
      <c r="EU93" s="358"/>
      <c r="EV93" s="358"/>
      <c r="EW93" s="358"/>
      <c r="EX93" s="358"/>
      <c r="EY93" s="358"/>
      <c r="EZ93" s="358"/>
      <c r="FA93" s="358"/>
      <c r="FB93" s="358"/>
      <c r="FC93" s="358"/>
      <c r="FD93" s="358"/>
      <c r="FE93" s="358"/>
      <c r="FF93" s="358"/>
      <c r="FG93" s="358"/>
      <c r="FH93" s="358"/>
      <c r="FI93" s="358"/>
      <c r="FJ93" s="358"/>
      <c r="FK93" s="358"/>
      <c r="FL93" s="358"/>
      <c r="FM93" s="358"/>
      <c r="FN93" s="358"/>
      <c r="FO93" s="358"/>
      <c r="FP93" s="358"/>
      <c r="FQ93" s="358"/>
      <c r="FR93" s="358"/>
      <c r="FS93" s="358"/>
      <c r="FT93" s="358"/>
      <c r="FU93" s="358"/>
      <c r="FV93" s="358"/>
      <c r="FW93" s="358"/>
      <c r="FX93" s="358"/>
      <c r="FY93" s="358"/>
      <c r="FZ93" s="358"/>
      <c r="GA93" s="358"/>
      <c r="GB93" s="358"/>
      <c r="GC93" s="358"/>
      <c r="GD93" s="358"/>
      <c r="GE93" s="358"/>
      <c r="GF93" s="358"/>
      <c r="GG93" s="358"/>
      <c r="GH93" s="358"/>
      <c r="GI93" s="358"/>
      <c r="GJ93" s="358"/>
      <c r="GK93" s="358"/>
      <c r="GL93" s="425"/>
      <c r="GM93" s="425"/>
      <c r="GN93" s="425"/>
      <c r="GO93" s="425"/>
      <c r="GP93" s="425"/>
    </row>
    <row r="94" s="359" customFormat="1" ht="18.75" spans="1:198">
      <c r="A94" s="338">
        <v>1</v>
      </c>
      <c r="B94" s="338"/>
      <c r="C94" s="338" t="s">
        <v>31</v>
      </c>
      <c r="D94" s="390"/>
      <c r="E94" s="391">
        <f>F94+G94</f>
        <v>0</v>
      </c>
      <c r="F94" s="339">
        <v>0</v>
      </c>
      <c r="G94" s="387">
        <f t="shared" si="34"/>
        <v>0</v>
      </c>
      <c r="H94" s="394">
        <v>0</v>
      </c>
      <c r="I94" s="414">
        <f t="shared" si="35"/>
        <v>0</v>
      </c>
      <c r="J94" s="414">
        <v>0</v>
      </c>
      <c r="K94" s="415"/>
      <c r="L94" s="416">
        <f>M94+N94+O94</f>
        <v>0</v>
      </c>
      <c r="M94" s="417"/>
      <c r="N94" s="418"/>
      <c r="O94" s="419"/>
      <c r="P94" s="420">
        <v>0</v>
      </c>
      <c r="Q94" s="424"/>
      <c r="R94" s="424"/>
      <c r="S94" s="424"/>
      <c r="T94" s="424"/>
      <c r="U94" s="424"/>
      <c r="V94" s="424"/>
      <c r="W94" s="424"/>
      <c r="X94" s="424"/>
      <c r="Y94" s="424"/>
      <c r="Z94" s="424"/>
      <c r="AA94" s="424"/>
      <c r="AB94" s="424"/>
      <c r="AC94" s="424"/>
      <c r="AD94" s="424"/>
      <c r="AE94" s="424"/>
      <c r="AF94" s="424"/>
      <c r="AG94" s="424"/>
      <c r="AH94" s="424"/>
      <c r="AI94" s="424"/>
      <c r="AJ94" s="424"/>
      <c r="AK94" s="424"/>
      <c r="AL94" s="424"/>
      <c r="AM94" s="424"/>
      <c r="AN94" s="424"/>
      <c r="AO94" s="424"/>
      <c r="AP94" s="424"/>
      <c r="AQ94" s="424"/>
      <c r="AR94" s="424"/>
      <c r="AS94" s="424"/>
      <c r="AT94" s="424"/>
      <c r="AU94" s="424"/>
      <c r="AV94" s="424"/>
      <c r="AW94" s="424"/>
      <c r="AX94" s="424"/>
      <c r="AY94" s="424"/>
      <c r="AZ94" s="424"/>
      <c r="BA94" s="424"/>
      <c r="BB94" s="424"/>
      <c r="BC94" s="424"/>
      <c r="BD94" s="424"/>
      <c r="BE94" s="424"/>
      <c r="BF94" s="424"/>
      <c r="BG94" s="424"/>
      <c r="BH94" s="424"/>
      <c r="BI94" s="424"/>
      <c r="BJ94" s="424"/>
      <c r="BK94" s="424"/>
      <c r="BL94" s="424"/>
      <c r="BM94" s="424"/>
      <c r="BN94" s="424"/>
      <c r="BO94" s="424"/>
      <c r="BP94" s="424"/>
      <c r="BQ94" s="424"/>
      <c r="BR94" s="424"/>
      <c r="BS94" s="424"/>
      <c r="BT94" s="424"/>
      <c r="BU94" s="424"/>
      <c r="BV94" s="424"/>
      <c r="BW94" s="424"/>
      <c r="BX94" s="424"/>
      <c r="BY94" s="424"/>
      <c r="BZ94" s="424"/>
      <c r="CA94" s="424"/>
      <c r="CB94" s="424"/>
      <c r="CC94" s="424"/>
      <c r="CD94" s="424"/>
      <c r="CE94" s="424"/>
      <c r="CF94" s="424"/>
      <c r="CG94" s="424"/>
      <c r="CH94" s="424"/>
      <c r="CI94" s="424"/>
      <c r="CJ94" s="424"/>
      <c r="CK94" s="424"/>
      <c r="CL94" s="424"/>
      <c r="CM94" s="424"/>
      <c r="CN94" s="424"/>
      <c r="CO94" s="424"/>
      <c r="CP94" s="424"/>
      <c r="CQ94" s="424"/>
      <c r="CR94" s="424"/>
      <c r="CS94" s="424"/>
      <c r="CT94" s="424"/>
      <c r="CU94" s="424"/>
      <c r="CV94" s="424"/>
      <c r="CW94" s="424"/>
      <c r="CX94" s="424"/>
      <c r="CY94" s="424"/>
      <c r="CZ94" s="424"/>
      <c r="DA94" s="424"/>
      <c r="DB94" s="424"/>
      <c r="DC94" s="424"/>
      <c r="DD94" s="424"/>
      <c r="DE94" s="424"/>
      <c r="DF94" s="424"/>
      <c r="DG94" s="424"/>
      <c r="DH94" s="424"/>
      <c r="DI94" s="424"/>
      <c r="DJ94" s="424"/>
      <c r="DK94" s="424"/>
      <c r="DL94" s="424"/>
      <c r="DM94" s="424"/>
      <c r="DN94" s="424"/>
      <c r="DO94" s="424"/>
      <c r="DP94" s="424"/>
      <c r="DQ94" s="424"/>
      <c r="DR94" s="424"/>
      <c r="DS94" s="424"/>
      <c r="DT94" s="424"/>
      <c r="DU94" s="424"/>
      <c r="DV94" s="424"/>
      <c r="DW94" s="424"/>
      <c r="DX94" s="424"/>
      <c r="DY94" s="424"/>
      <c r="DZ94" s="424"/>
      <c r="EA94" s="424"/>
      <c r="EB94" s="424"/>
      <c r="EC94" s="424"/>
      <c r="ED94" s="424"/>
      <c r="EE94" s="424"/>
      <c r="EF94" s="424"/>
      <c r="EG94" s="424"/>
      <c r="EH94" s="424"/>
      <c r="EI94" s="424"/>
      <c r="EJ94" s="424"/>
      <c r="EK94" s="424"/>
      <c r="EL94" s="424"/>
      <c r="EM94" s="424"/>
      <c r="EN94" s="424"/>
      <c r="EO94" s="424"/>
      <c r="EP94" s="424"/>
      <c r="EQ94" s="424"/>
      <c r="ER94" s="424"/>
      <c r="ES94" s="424"/>
      <c r="ET94" s="424"/>
      <c r="EU94" s="424"/>
      <c r="EV94" s="424"/>
      <c r="EW94" s="424"/>
      <c r="EX94" s="424"/>
      <c r="EY94" s="424"/>
      <c r="EZ94" s="424"/>
      <c r="FA94" s="424"/>
      <c r="FB94" s="424"/>
      <c r="FC94" s="424"/>
      <c r="FD94" s="424"/>
      <c r="FE94" s="424"/>
      <c r="FF94" s="424"/>
      <c r="FG94" s="424"/>
      <c r="FH94" s="424"/>
      <c r="FI94" s="424"/>
      <c r="FJ94" s="424"/>
      <c r="FK94" s="424"/>
      <c r="FL94" s="424"/>
      <c r="FM94" s="424"/>
      <c r="FN94" s="424"/>
      <c r="FO94" s="424"/>
      <c r="FP94" s="424"/>
      <c r="FQ94" s="424"/>
      <c r="FR94" s="424"/>
      <c r="FS94" s="424"/>
      <c r="FT94" s="424"/>
      <c r="FU94" s="424"/>
      <c r="FV94" s="424"/>
      <c r="FW94" s="424"/>
      <c r="FX94" s="424"/>
      <c r="FY94" s="424"/>
      <c r="FZ94" s="424"/>
      <c r="GA94" s="424"/>
      <c r="GB94" s="424"/>
      <c r="GC94" s="424"/>
      <c r="GD94" s="424"/>
      <c r="GE94" s="424"/>
      <c r="GF94" s="424"/>
      <c r="GG94" s="424"/>
      <c r="GH94" s="424"/>
      <c r="GI94" s="424"/>
      <c r="GJ94" s="424"/>
      <c r="GK94" s="424"/>
      <c r="GL94" s="426"/>
      <c r="GM94" s="426"/>
      <c r="GN94" s="426"/>
      <c r="GO94" s="426"/>
      <c r="GP94" s="426"/>
    </row>
    <row r="95" s="359" customFormat="1" ht="18.75" spans="1:198">
      <c r="A95" s="338">
        <v>2</v>
      </c>
      <c r="B95" s="347"/>
      <c r="C95" s="339" t="s">
        <v>115</v>
      </c>
      <c r="D95" s="393">
        <v>4.0359</v>
      </c>
      <c r="E95" s="391">
        <f t="shared" ref="E95:E106" si="45">F95+G95</f>
        <v>10507.54</v>
      </c>
      <c r="F95" s="339">
        <v>2421.54</v>
      </c>
      <c r="G95" s="387">
        <f t="shared" si="34"/>
        <v>8086</v>
      </c>
      <c r="H95" s="394">
        <f t="shared" ref="H95:H106" si="46">119.667602018786*D95</f>
        <v>482.966474987618</v>
      </c>
      <c r="I95" s="414">
        <f t="shared" si="35"/>
        <v>7000</v>
      </c>
      <c r="J95" s="414">
        <v>7000</v>
      </c>
      <c r="K95" s="415"/>
      <c r="L95" s="416">
        <f t="shared" ref="L95:L106" si="47">M95+N95+O95</f>
        <v>500</v>
      </c>
      <c r="M95" s="422"/>
      <c r="N95" s="423">
        <v>500</v>
      </c>
      <c r="O95" s="419"/>
      <c r="P95" s="420">
        <v>103.033525012382</v>
      </c>
      <c r="Q95" s="424"/>
      <c r="R95" s="424"/>
      <c r="S95" s="424"/>
      <c r="T95" s="424"/>
      <c r="U95" s="424"/>
      <c r="V95" s="424"/>
      <c r="W95" s="424"/>
      <c r="X95" s="424"/>
      <c r="Y95" s="424"/>
      <c r="Z95" s="424"/>
      <c r="AA95" s="424"/>
      <c r="AB95" s="424"/>
      <c r="AC95" s="424"/>
      <c r="AD95" s="424"/>
      <c r="AE95" s="424"/>
      <c r="AF95" s="424"/>
      <c r="AG95" s="424"/>
      <c r="AH95" s="424"/>
      <c r="AI95" s="424"/>
      <c r="AJ95" s="424"/>
      <c r="AK95" s="424"/>
      <c r="AL95" s="424"/>
      <c r="AM95" s="424"/>
      <c r="AN95" s="424"/>
      <c r="AO95" s="424"/>
      <c r="AP95" s="424"/>
      <c r="AQ95" s="424"/>
      <c r="AR95" s="424"/>
      <c r="AS95" s="424"/>
      <c r="AT95" s="424"/>
      <c r="AU95" s="424"/>
      <c r="AV95" s="424"/>
      <c r="AW95" s="424"/>
      <c r="AX95" s="424"/>
      <c r="AY95" s="424"/>
      <c r="AZ95" s="424"/>
      <c r="BA95" s="424"/>
      <c r="BB95" s="424"/>
      <c r="BC95" s="424"/>
      <c r="BD95" s="424"/>
      <c r="BE95" s="424"/>
      <c r="BF95" s="424"/>
      <c r="BG95" s="424"/>
      <c r="BH95" s="424"/>
      <c r="BI95" s="424"/>
      <c r="BJ95" s="424"/>
      <c r="BK95" s="424"/>
      <c r="BL95" s="424"/>
      <c r="BM95" s="424"/>
      <c r="BN95" s="424"/>
      <c r="BO95" s="424"/>
      <c r="BP95" s="424"/>
      <c r="BQ95" s="424"/>
      <c r="BR95" s="424"/>
      <c r="BS95" s="424"/>
      <c r="BT95" s="424"/>
      <c r="BU95" s="424"/>
      <c r="BV95" s="424"/>
      <c r="BW95" s="424"/>
      <c r="BX95" s="424"/>
      <c r="BY95" s="424"/>
      <c r="BZ95" s="424"/>
      <c r="CA95" s="424"/>
      <c r="CB95" s="424"/>
      <c r="CC95" s="424"/>
      <c r="CD95" s="424"/>
      <c r="CE95" s="424"/>
      <c r="CF95" s="424"/>
      <c r="CG95" s="424"/>
      <c r="CH95" s="424"/>
      <c r="CI95" s="424"/>
      <c r="CJ95" s="424"/>
      <c r="CK95" s="424"/>
      <c r="CL95" s="424"/>
      <c r="CM95" s="424"/>
      <c r="CN95" s="424"/>
      <c r="CO95" s="424"/>
      <c r="CP95" s="424"/>
      <c r="CQ95" s="424"/>
      <c r="CR95" s="424"/>
      <c r="CS95" s="424"/>
      <c r="CT95" s="424"/>
      <c r="CU95" s="424"/>
      <c r="CV95" s="424"/>
      <c r="CW95" s="424"/>
      <c r="CX95" s="424"/>
      <c r="CY95" s="424"/>
      <c r="CZ95" s="424"/>
      <c r="DA95" s="424"/>
      <c r="DB95" s="424"/>
      <c r="DC95" s="424"/>
      <c r="DD95" s="424"/>
      <c r="DE95" s="424"/>
      <c r="DF95" s="424"/>
      <c r="DG95" s="424"/>
      <c r="DH95" s="424"/>
      <c r="DI95" s="424"/>
      <c r="DJ95" s="424"/>
      <c r="DK95" s="424"/>
      <c r="DL95" s="424"/>
      <c r="DM95" s="424"/>
      <c r="DN95" s="424"/>
      <c r="DO95" s="424"/>
      <c r="DP95" s="424"/>
      <c r="DQ95" s="424"/>
      <c r="DR95" s="424"/>
      <c r="DS95" s="424"/>
      <c r="DT95" s="424"/>
      <c r="DU95" s="424"/>
      <c r="DV95" s="424"/>
      <c r="DW95" s="424"/>
      <c r="DX95" s="424"/>
      <c r="DY95" s="424"/>
      <c r="DZ95" s="424"/>
      <c r="EA95" s="424"/>
      <c r="EB95" s="424"/>
      <c r="EC95" s="424"/>
      <c r="ED95" s="424"/>
      <c r="EE95" s="424"/>
      <c r="EF95" s="424"/>
      <c r="EG95" s="424"/>
      <c r="EH95" s="424"/>
      <c r="EI95" s="424"/>
      <c r="EJ95" s="424"/>
      <c r="EK95" s="424"/>
      <c r="EL95" s="424"/>
      <c r="EM95" s="424"/>
      <c r="EN95" s="424"/>
      <c r="EO95" s="424"/>
      <c r="EP95" s="424"/>
      <c r="EQ95" s="424"/>
      <c r="ER95" s="424"/>
      <c r="ES95" s="424"/>
      <c r="ET95" s="424"/>
      <c r="EU95" s="424"/>
      <c r="EV95" s="424"/>
      <c r="EW95" s="424"/>
      <c r="EX95" s="424"/>
      <c r="EY95" s="424"/>
      <c r="EZ95" s="424"/>
      <c r="FA95" s="424"/>
      <c r="FB95" s="424"/>
      <c r="FC95" s="424"/>
      <c r="FD95" s="424"/>
      <c r="FE95" s="424"/>
      <c r="FF95" s="424"/>
      <c r="FG95" s="424"/>
      <c r="FH95" s="424"/>
      <c r="FI95" s="424"/>
      <c r="FJ95" s="424"/>
      <c r="FK95" s="424"/>
      <c r="FL95" s="424"/>
      <c r="FM95" s="424"/>
      <c r="FN95" s="424"/>
      <c r="FO95" s="424"/>
      <c r="FP95" s="424"/>
      <c r="FQ95" s="424"/>
      <c r="FR95" s="424"/>
      <c r="FS95" s="424"/>
      <c r="FT95" s="424"/>
      <c r="FU95" s="424"/>
      <c r="FV95" s="424"/>
      <c r="FW95" s="424"/>
      <c r="FX95" s="424"/>
      <c r="FY95" s="424"/>
      <c r="FZ95" s="424"/>
      <c r="GA95" s="424"/>
      <c r="GB95" s="424"/>
      <c r="GC95" s="424"/>
      <c r="GD95" s="424"/>
      <c r="GE95" s="424"/>
      <c r="GF95" s="424"/>
      <c r="GG95" s="424"/>
      <c r="GH95" s="424"/>
      <c r="GI95" s="424"/>
      <c r="GJ95" s="424"/>
      <c r="GK95" s="424"/>
      <c r="GL95" s="426"/>
      <c r="GM95" s="426"/>
      <c r="GN95" s="426"/>
      <c r="GO95" s="426"/>
      <c r="GP95" s="426"/>
    </row>
    <row r="96" s="359" customFormat="1" ht="18.75" spans="1:198">
      <c r="A96" s="338">
        <v>3</v>
      </c>
      <c r="B96" s="347"/>
      <c r="C96" s="339" t="s">
        <v>116</v>
      </c>
      <c r="D96" s="393">
        <v>0.7836</v>
      </c>
      <c r="E96" s="391">
        <f t="shared" si="45"/>
        <v>626.16</v>
      </c>
      <c r="F96" s="339">
        <v>470.16</v>
      </c>
      <c r="G96" s="387">
        <f t="shared" si="34"/>
        <v>156</v>
      </c>
      <c r="H96" s="394">
        <f t="shared" si="46"/>
        <v>93.7715329419207</v>
      </c>
      <c r="I96" s="414">
        <f t="shared" si="35"/>
        <v>0</v>
      </c>
      <c r="J96" s="414">
        <v>0</v>
      </c>
      <c r="K96" s="415"/>
      <c r="L96" s="416">
        <f t="shared" si="47"/>
        <v>0</v>
      </c>
      <c r="M96" s="422"/>
      <c r="N96" s="423"/>
      <c r="O96" s="419"/>
      <c r="P96" s="420">
        <v>62.2284670580793</v>
      </c>
      <c r="Q96" s="424"/>
      <c r="R96" s="424"/>
      <c r="S96" s="424"/>
      <c r="T96" s="424"/>
      <c r="U96" s="424"/>
      <c r="V96" s="424"/>
      <c r="W96" s="424"/>
      <c r="X96" s="424"/>
      <c r="Y96" s="424"/>
      <c r="Z96" s="424"/>
      <c r="AA96" s="424"/>
      <c r="AB96" s="424"/>
      <c r="AC96" s="424"/>
      <c r="AD96" s="424"/>
      <c r="AE96" s="424"/>
      <c r="AF96" s="424"/>
      <c r="AG96" s="424"/>
      <c r="AH96" s="424"/>
      <c r="AI96" s="424"/>
      <c r="AJ96" s="424"/>
      <c r="AK96" s="424"/>
      <c r="AL96" s="424"/>
      <c r="AM96" s="424"/>
      <c r="AN96" s="424"/>
      <c r="AO96" s="424"/>
      <c r="AP96" s="424"/>
      <c r="AQ96" s="424"/>
      <c r="AR96" s="424"/>
      <c r="AS96" s="424"/>
      <c r="AT96" s="424"/>
      <c r="AU96" s="424"/>
      <c r="AV96" s="424"/>
      <c r="AW96" s="424"/>
      <c r="AX96" s="424"/>
      <c r="AY96" s="424"/>
      <c r="AZ96" s="424"/>
      <c r="BA96" s="424"/>
      <c r="BB96" s="424"/>
      <c r="BC96" s="424"/>
      <c r="BD96" s="424"/>
      <c r="BE96" s="424"/>
      <c r="BF96" s="424"/>
      <c r="BG96" s="424"/>
      <c r="BH96" s="424"/>
      <c r="BI96" s="424"/>
      <c r="BJ96" s="424"/>
      <c r="BK96" s="424"/>
      <c r="BL96" s="424"/>
      <c r="BM96" s="424"/>
      <c r="BN96" s="424"/>
      <c r="BO96" s="424"/>
      <c r="BP96" s="424"/>
      <c r="BQ96" s="424"/>
      <c r="BR96" s="424"/>
      <c r="BS96" s="424"/>
      <c r="BT96" s="424"/>
      <c r="BU96" s="424"/>
      <c r="BV96" s="424"/>
      <c r="BW96" s="424"/>
      <c r="BX96" s="424"/>
      <c r="BY96" s="424"/>
      <c r="BZ96" s="424"/>
      <c r="CA96" s="424"/>
      <c r="CB96" s="424"/>
      <c r="CC96" s="424"/>
      <c r="CD96" s="424"/>
      <c r="CE96" s="424"/>
      <c r="CF96" s="424"/>
      <c r="CG96" s="424"/>
      <c r="CH96" s="424"/>
      <c r="CI96" s="424"/>
      <c r="CJ96" s="424"/>
      <c r="CK96" s="424"/>
      <c r="CL96" s="424"/>
      <c r="CM96" s="424"/>
      <c r="CN96" s="424"/>
      <c r="CO96" s="424"/>
      <c r="CP96" s="424"/>
      <c r="CQ96" s="424"/>
      <c r="CR96" s="424"/>
      <c r="CS96" s="424"/>
      <c r="CT96" s="424"/>
      <c r="CU96" s="424"/>
      <c r="CV96" s="424"/>
      <c r="CW96" s="424"/>
      <c r="CX96" s="424"/>
      <c r="CY96" s="424"/>
      <c r="CZ96" s="424"/>
      <c r="DA96" s="424"/>
      <c r="DB96" s="424"/>
      <c r="DC96" s="424"/>
      <c r="DD96" s="424"/>
      <c r="DE96" s="424"/>
      <c r="DF96" s="424"/>
      <c r="DG96" s="424"/>
      <c r="DH96" s="424"/>
      <c r="DI96" s="424"/>
      <c r="DJ96" s="424"/>
      <c r="DK96" s="424"/>
      <c r="DL96" s="424"/>
      <c r="DM96" s="424"/>
      <c r="DN96" s="424"/>
      <c r="DO96" s="424"/>
      <c r="DP96" s="424"/>
      <c r="DQ96" s="424"/>
      <c r="DR96" s="424"/>
      <c r="DS96" s="424"/>
      <c r="DT96" s="424"/>
      <c r="DU96" s="424"/>
      <c r="DV96" s="424"/>
      <c r="DW96" s="424"/>
      <c r="DX96" s="424"/>
      <c r="DY96" s="424"/>
      <c r="DZ96" s="424"/>
      <c r="EA96" s="424"/>
      <c r="EB96" s="424"/>
      <c r="EC96" s="424"/>
      <c r="ED96" s="424"/>
      <c r="EE96" s="424"/>
      <c r="EF96" s="424"/>
      <c r="EG96" s="424"/>
      <c r="EH96" s="424"/>
      <c r="EI96" s="424"/>
      <c r="EJ96" s="424"/>
      <c r="EK96" s="424"/>
      <c r="EL96" s="424"/>
      <c r="EM96" s="424"/>
      <c r="EN96" s="424"/>
      <c r="EO96" s="424"/>
      <c r="EP96" s="424"/>
      <c r="EQ96" s="424"/>
      <c r="ER96" s="424"/>
      <c r="ES96" s="424"/>
      <c r="ET96" s="424"/>
      <c r="EU96" s="424"/>
      <c r="EV96" s="424"/>
      <c r="EW96" s="424"/>
      <c r="EX96" s="424"/>
      <c r="EY96" s="424"/>
      <c r="EZ96" s="424"/>
      <c r="FA96" s="424"/>
      <c r="FB96" s="424"/>
      <c r="FC96" s="424"/>
      <c r="FD96" s="424"/>
      <c r="FE96" s="424"/>
      <c r="FF96" s="424"/>
      <c r="FG96" s="424"/>
      <c r="FH96" s="424"/>
      <c r="FI96" s="424"/>
      <c r="FJ96" s="424"/>
      <c r="FK96" s="424"/>
      <c r="FL96" s="424"/>
      <c r="FM96" s="424"/>
      <c r="FN96" s="424"/>
      <c r="FO96" s="424"/>
      <c r="FP96" s="424"/>
      <c r="FQ96" s="424"/>
      <c r="FR96" s="424"/>
      <c r="FS96" s="424"/>
      <c r="FT96" s="424"/>
      <c r="FU96" s="424"/>
      <c r="FV96" s="424"/>
      <c r="FW96" s="424"/>
      <c r="FX96" s="424"/>
      <c r="FY96" s="424"/>
      <c r="FZ96" s="424"/>
      <c r="GA96" s="424"/>
      <c r="GB96" s="424"/>
      <c r="GC96" s="424"/>
      <c r="GD96" s="424"/>
      <c r="GE96" s="424"/>
      <c r="GF96" s="424"/>
      <c r="GG96" s="424"/>
      <c r="GH96" s="424"/>
      <c r="GI96" s="424"/>
      <c r="GJ96" s="424"/>
      <c r="GK96" s="424"/>
      <c r="GL96" s="426"/>
      <c r="GM96" s="426"/>
      <c r="GN96" s="426"/>
      <c r="GO96" s="426"/>
      <c r="GP96" s="426"/>
    </row>
    <row r="97" s="359" customFormat="1" ht="18.75" spans="1:198">
      <c r="A97" s="338">
        <v>4</v>
      </c>
      <c r="B97" s="347"/>
      <c r="C97" s="339" t="s">
        <v>117</v>
      </c>
      <c r="D97" s="393">
        <v>0.7846</v>
      </c>
      <c r="E97" s="391">
        <f t="shared" si="45"/>
        <v>1148.76</v>
      </c>
      <c r="F97" s="339">
        <v>470.76</v>
      </c>
      <c r="G97" s="387">
        <f t="shared" si="34"/>
        <v>678</v>
      </c>
      <c r="H97" s="394">
        <f t="shared" si="46"/>
        <v>93.8912005439395</v>
      </c>
      <c r="I97" s="414">
        <f t="shared" si="35"/>
        <v>0</v>
      </c>
      <c r="J97" s="414">
        <v>0</v>
      </c>
      <c r="K97" s="415"/>
      <c r="L97" s="416">
        <f t="shared" si="47"/>
        <v>500</v>
      </c>
      <c r="M97" s="422"/>
      <c r="N97" s="423">
        <v>500</v>
      </c>
      <c r="O97" s="431"/>
      <c r="P97" s="420">
        <v>84.1087994560605</v>
      </c>
      <c r="Q97" s="424"/>
      <c r="R97" s="424"/>
      <c r="S97" s="424"/>
      <c r="T97" s="424"/>
      <c r="U97" s="424"/>
      <c r="V97" s="424"/>
      <c r="W97" s="424"/>
      <c r="X97" s="424"/>
      <c r="Y97" s="424"/>
      <c r="Z97" s="424"/>
      <c r="AA97" s="424"/>
      <c r="AB97" s="424"/>
      <c r="AC97" s="424"/>
      <c r="AD97" s="424"/>
      <c r="AE97" s="424"/>
      <c r="AF97" s="424"/>
      <c r="AG97" s="424"/>
      <c r="AH97" s="424"/>
      <c r="AI97" s="424"/>
      <c r="AJ97" s="424"/>
      <c r="AK97" s="424"/>
      <c r="AL97" s="424"/>
      <c r="AM97" s="424"/>
      <c r="AN97" s="424"/>
      <c r="AO97" s="424"/>
      <c r="AP97" s="424"/>
      <c r="AQ97" s="424"/>
      <c r="AR97" s="424"/>
      <c r="AS97" s="424"/>
      <c r="AT97" s="424"/>
      <c r="AU97" s="424"/>
      <c r="AV97" s="424"/>
      <c r="AW97" s="424"/>
      <c r="AX97" s="424"/>
      <c r="AY97" s="424"/>
      <c r="AZ97" s="424"/>
      <c r="BA97" s="424"/>
      <c r="BB97" s="424"/>
      <c r="BC97" s="424"/>
      <c r="BD97" s="424"/>
      <c r="BE97" s="424"/>
      <c r="BF97" s="424"/>
      <c r="BG97" s="424"/>
      <c r="BH97" s="424"/>
      <c r="BI97" s="424"/>
      <c r="BJ97" s="424"/>
      <c r="BK97" s="424"/>
      <c r="BL97" s="424"/>
      <c r="BM97" s="424"/>
      <c r="BN97" s="424"/>
      <c r="BO97" s="424"/>
      <c r="BP97" s="424"/>
      <c r="BQ97" s="424"/>
      <c r="BR97" s="424"/>
      <c r="BS97" s="424"/>
      <c r="BT97" s="424"/>
      <c r="BU97" s="424"/>
      <c r="BV97" s="424"/>
      <c r="BW97" s="424"/>
      <c r="BX97" s="424"/>
      <c r="BY97" s="424"/>
      <c r="BZ97" s="424"/>
      <c r="CA97" s="424"/>
      <c r="CB97" s="424"/>
      <c r="CC97" s="424"/>
      <c r="CD97" s="424"/>
      <c r="CE97" s="424"/>
      <c r="CF97" s="424"/>
      <c r="CG97" s="424"/>
      <c r="CH97" s="424"/>
      <c r="CI97" s="424"/>
      <c r="CJ97" s="424"/>
      <c r="CK97" s="424"/>
      <c r="CL97" s="424"/>
      <c r="CM97" s="424"/>
      <c r="CN97" s="424"/>
      <c r="CO97" s="424"/>
      <c r="CP97" s="424"/>
      <c r="CQ97" s="424"/>
      <c r="CR97" s="424"/>
      <c r="CS97" s="424"/>
      <c r="CT97" s="424"/>
      <c r="CU97" s="424"/>
      <c r="CV97" s="424"/>
      <c r="CW97" s="424"/>
      <c r="CX97" s="424"/>
      <c r="CY97" s="424"/>
      <c r="CZ97" s="424"/>
      <c r="DA97" s="424"/>
      <c r="DB97" s="424"/>
      <c r="DC97" s="424"/>
      <c r="DD97" s="424"/>
      <c r="DE97" s="424"/>
      <c r="DF97" s="424"/>
      <c r="DG97" s="424"/>
      <c r="DH97" s="424"/>
      <c r="DI97" s="424"/>
      <c r="DJ97" s="424"/>
      <c r="DK97" s="424"/>
      <c r="DL97" s="424"/>
      <c r="DM97" s="424"/>
      <c r="DN97" s="424"/>
      <c r="DO97" s="424"/>
      <c r="DP97" s="424"/>
      <c r="DQ97" s="424"/>
      <c r="DR97" s="424"/>
      <c r="DS97" s="424"/>
      <c r="DT97" s="424"/>
      <c r="DU97" s="424"/>
      <c r="DV97" s="424"/>
      <c r="DW97" s="424"/>
      <c r="DX97" s="424"/>
      <c r="DY97" s="424"/>
      <c r="DZ97" s="424"/>
      <c r="EA97" s="424"/>
      <c r="EB97" s="424"/>
      <c r="EC97" s="424"/>
      <c r="ED97" s="424"/>
      <c r="EE97" s="424"/>
      <c r="EF97" s="424"/>
      <c r="EG97" s="424"/>
      <c r="EH97" s="424"/>
      <c r="EI97" s="424"/>
      <c r="EJ97" s="424"/>
      <c r="EK97" s="424"/>
      <c r="EL97" s="424"/>
      <c r="EM97" s="424"/>
      <c r="EN97" s="424"/>
      <c r="EO97" s="424"/>
      <c r="EP97" s="424"/>
      <c r="EQ97" s="424"/>
      <c r="ER97" s="424"/>
      <c r="ES97" s="424"/>
      <c r="ET97" s="424"/>
      <c r="EU97" s="424"/>
      <c r="EV97" s="424"/>
      <c r="EW97" s="424"/>
      <c r="EX97" s="424"/>
      <c r="EY97" s="424"/>
      <c r="EZ97" s="424"/>
      <c r="FA97" s="424"/>
      <c r="FB97" s="424"/>
      <c r="FC97" s="424"/>
      <c r="FD97" s="424"/>
      <c r="FE97" s="424"/>
      <c r="FF97" s="424"/>
      <c r="FG97" s="424"/>
      <c r="FH97" s="424"/>
      <c r="FI97" s="424"/>
      <c r="FJ97" s="424"/>
      <c r="FK97" s="424"/>
      <c r="FL97" s="424"/>
      <c r="FM97" s="424"/>
      <c r="FN97" s="424"/>
      <c r="FO97" s="424"/>
      <c r="FP97" s="424"/>
      <c r="FQ97" s="424"/>
      <c r="FR97" s="424"/>
      <c r="FS97" s="424"/>
      <c r="FT97" s="424"/>
      <c r="FU97" s="424"/>
      <c r="FV97" s="424"/>
      <c r="FW97" s="424"/>
      <c r="FX97" s="424"/>
      <c r="FY97" s="424"/>
      <c r="FZ97" s="424"/>
      <c r="GA97" s="424"/>
      <c r="GB97" s="424"/>
      <c r="GC97" s="424"/>
      <c r="GD97" s="424"/>
      <c r="GE97" s="424"/>
      <c r="GF97" s="424"/>
      <c r="GG97" s="424"/>
      <c r="GH97" s="424"/>
      <c r="GI97" s="424"/>
      <c r="GJ97" s="424"/>
      <c r="GK97" s="424"/>
      <c r="GL97" s="426"/>
      <c r="GM97" s="426"/>
      <c r="GN97" s="426"/>
      <c r="GO97" s="426"/>
      <c r="GP97" s="426"/>
    </row>
    <row r="98" s="359" customFormat="1" ht="18.75" spans="1:198">
      <c r="A98" s="338">
        <v>5</v>
      </c>
      <c r="B98" s="347"/>
      <c r="C98" s="339" t="s">
        <v>118</v>
      </c>
      <c r="D98" s="393">
        <v>1.4026</v>
      </c>
      <c r="E98" s="391">
        <f t="shared" si="45"/>
        <v>841.56</v>
      </c>
      <c r="F98" s="339">
        <v>841.56</v>
      </c>
      <c r="G98" s="387">
        <f t="shared" si="34"/>
        <v>2.55795384873636e-13</v>
      </c>
      <c r="H98" s="394">
        <f t="shared" si="46"/>
        <v>167.845778591549</v>
      </c>
      <c r="I98" s="414">
        <f t="shared" si="35"/>
        <v>0</v>
      </c>
      <c r="J98" s="414">
        <v>0</v>
      </c>
      <c r="K98" s="415"/>
      <c r="L98" s="416">
        <f t="shared" si="47"/>
        <v>0</v>
      </c>
      <c r="M98" s="422"/>
      <c r="N98" s="423"/>
      <c r="O98" s="419"/>
      <c r="P98" s="420">
        <v>-167.845778591549</v>
      </c>
      <c r="Q98" s="424"/>
      <c r="R98" s="424"/>
      <c r="S98" s="424"/>
      <c r="T98" s="424"/>
      <c r="U98" s="424"/>
      <c r="V98" s="424"/>
      <c r="W98" s="424"/>
      <c r="X98" s="424"/>
      <c r="Y98" s="424"/>
      <c r="Z98" s="424"/>
      <c r="AA98" s="424"/>
      <c r="AB98" s="424"/>
      <c r="AC98" s="424"/>
      <c r="AD98" s="424"/>
      <c r="AE98" s="424"/>
      <c r="AF98" s="424"/>
      <c r="AG98" s="424"/>
      <c r="AH98" s="424"/>
      <c r="AI98" s="424"/>
      <c r="AJ98" s="424"/>
      <c r="AK98" s="424"/>
      <c r="AL98" s="424"/>
      <c r="AM98" s="424"/>
      <c r="AN98" s="424"/>
      <c r="AO98" s="424"/>
      <c r="AP98" s="424"/>
      <c r="AQ98" s="424"/>
      <c r="AR98" s="424"/>
      <c r="AS98" s="424"/>
      <c r="AT98" s="424"/>
      <c r="AU98" s="424"/>
      <c r="AV98" s="424"/>
      <c r="AW98" s="424"/>
      <c r="AX98" s="424"/>
      <c r="AY98" s="424"/>
      <c r="AZ98" s="424"/>
      <c r="BA98" s="424"/>
      <c r="BB98" s="424"/>
      <c r="BC98" s="424"/>
      <c r="BD98" s="424"/>
      <c r="BE98" s="424"/>
      <c r="BF98" s="424"/>
      <c r="BG98" s="424"/>
      <c r="BH98" s="424"/>
      <c r="BI98" s="424"/>
      <c r="BJ98" s="424"/>
      <c r="BK98" s="424"/>
      <c r="BL98" s="424"/>
      <c r="BM98" s="424"/>
      <c r="BN98" s="424"/>
      <c r="BO98" s="424"/>
      <c r="BP98" s="424"/>
      <c r="BQ98" s="424"/>
      <c r="BR98" s="424"/>
      <c r="BS98" s="424"/>
      <c r="BT98" s="424"/>
      <c r="BU98" s="424"/>
      <c r="BV98" s="424"/>
      <c r="BW98" s="424"/>
      <c r="BX98" s="424"/>
      <c r="BY98" s="424"/>
      <c r="BZ98" s="424"/>
      <c r="CA98" s="424"/>
      <c r="CB98" s="424"/>
      <c r="CC98" s="424"/>
      <c r="CD98" s="424"/>
      <c r="CE98" s="424"/>
      <c r="CF98" s="424"/>
      <c r="CG98" s="424"/>
      <c r="CH98" s="424"/>
      <c r="CI98" s="424"/>
      <c r="CJ98" s="424"/>
      <c r="CK98" s="424"/>
      <c r="CL98" s="424"/>
      <c r="CM98" s="424"/>
      <c r="CN98" s="424"/>
      <c r="CO98" s="424"/>
      <c r="CP98" s="424"/>
      <c r="CQ98" s="424"/>
      <c r="CR98" s="424"/>
      <c r="CS98" s="424"/>
      <c r="CT98" s="424"/>
      <c r="CU98" s="424"/>
      <c r="CV98" s="424"/>
      <c r="CW98" s="424"/>
      <c r="CX98" s="424"/>
      <c r="CY98" s="424"/>
      <c r="CZ98" s="424"/>
      <c r="DA98" s="424"/>
      <c r="DB98" s="424"/>
      <c r="DC98" s="424"/>
      <c r="DD98" s="424"/>
      <c r="DE98" s="424"/>
      <c r="DF98" s="424"/>
      <c r="DG98" s="424"/>
      <c r="DH98" s="424"/>
      <c r="DI98" s="424"/>
      <c r="DJ98" s="424"/>
      <c r="DK98" s="424"/>
      <c r="DL98" s="424"/>
      <c r="DM98" s="424"/>
      <c r="DN98" s="424"/>
      <c r="DO98" s="424"/>
      <c r="DP98" s="424"/>
      <c r="DQ98" s="424"/>
      <c r="DR98" s="424"/>
      <c r="DS98" s="424"/>
      <c r="DT98" s="424"/>
      <c r="DU98" s="424"/>
      <c r="DV98" s="424"/>
      <c r="DW98" s="424"/>
      <c r="DX98" s="424"/>
      <c r="DY98" s="424"/>
      <c r="DZ98" s="424"/>
      <c r="EA98" s="424"/>
      <c r="EB98" s="424"/>
      <c r="EC98" s="424"/>
      <c r="ED98" s="424"/>
      <c r="EE98" s="424"/>
      <c r="EF98" s="424"/>
      <c r="EG98" s="424"/>
      <c r="EH98" s="424"/>
      <c r="EI98" s="424"/>
      <c r="EJ98" s="424"/>
      <c r="EK98" s="424"/>
      <c r="EL98" s="424"/>
      <c r="EM98" s="424"/>
      <c r="EN98" s="424"/>
      <c r="EO98" s="424"/>
      <c r="EP98" s="424"/>
      <c r="EQ98" s="424"/>
      <c r="ER98" s="424"/>
      <c r="ES98" s="424"/>
      <c r="ET98" s="424"/>
      <c r="EU98" s="424"/>
      <c r="EV98" s="424"/>
      <c r="EW98" s="424"/>
      <c r="EX98" s="424"/>
      <c r="EY98" s="424"/>
      <c r="EZ98" s="424"/>
      <c r="FA98" s="424"/>
      <c r="FB98" s="424"/>
      <c r="FC98" s="424"/>
      <c r="FD98" s="424"/>
      <c r="FE98" s="424"/>
      <c r="FF98" s="424"/>
      <c r="FG98" s="424"/>
      <c r="FH98" s="424"/>
      <c r="FI98" s="424"/>
      <c r="FJ98" s="424"/>
      <c r="FK98" s="424"/>
      <c r="FL98" s="424"/>
      <c r="FM98" s="424"/>
      <c r="FN98" s="424"/>
      <c r="FO98" s="424"/>
      <c r="FP98" s="424"/>
      <c r="FQ98" s="424"/>
      <c r="FR98" s="424"/>
      <c r="FS98" s="424"/>
      <c r="FT98" s="424"/>
      <c r="FU98" s="424"/>
      <c r="FV98" s="424"/>
      <c r="FW98" s="424"/>
      <c r="FX98" s="424"/>
      <c r="FY98" s="424"/>
      <c r="FZ98" s="424"/>
      <c r="GA98" s="424"/>
      <c r="GB98" s="424"/>
      <c r="GC98" s="424"/>
      <c r="GD98" s="424"/>
      <c r="GE98" s="424"/>
      <c r="GF98" s="424"/>
      <c r="GG98" s="424"/>
      <c r="GH98" s="424"/>
      <c r="GI98" s="424"/>
      <c r="GJ98" s="424"/>
      <c r="GK98" s="424"/>
      <c r="GL98" s="426"/>
      <c r="GM98" s="426"/>
      <c r="GN98" s="426"/>
      <c r="GO98" s="426"/>
      <c r="GP98" s="426"/>
    </row>
    <row r="99" s="359" customFormat="1" ht="18.75" spans="1:198">
      <c r="A99" s="338">
        <v>6</v>
      </c>
      <c r="B99" s="347"/>
      <c r="C99" s="339" t="s">
        <v>119</v>
      </c>
      <c r="D99" s="393">
        <v>0.1107</v>
      </c>
      <c r="E99" s="391">
        <f t="shared" si="45"/>
        <v>120.42</v>
      </c>
      <c r="F99" s="339">
        <v>66.42</v>
      </c>
      <c r="G99" s="387">
        <f t="shared" si="34"/>
        <v>54</v>
      </c>
      <c r="H99" s="394">
        <f t="shared" si="46"/>
        <v>13.2472035434796</v>
      </c>
      <c r="I99" s="414">
        <f t="shared" si="35"/>
        <v>0</v>
      </c>
      <c r="J99" s="414">
        <v>0</v>
      </c>
      <c r="K99" s="415"/>
      <c r="L99" s="416">
        <f t="shared" si="47"/>
        <v>0</v>
      </c>
      <c r="M99" s="422"/>
      <c r="N99" s="423"/>
      <c r="O99" s="419"/>
      <c r="P99" s="420">
        <v>40.7527964565204</v>
      </c>
      <c r="Q99" s="424"/>
      <c r="R99" s="424"/>
      <c r="S99" s="424"/>
      <c r="T99" s="424"/>
      <c r="U99" s="424"/>
      <c r="V99" s="424"/>
      <c r="W99" s="424"/>
      <c r="X99" s="424"/>
      <c r="Y99" s="424"/>
      <c r="Z99" s="424"/>
      <c r="AA99" s="424"/>
      <c r="AB99" s="424"/>
      <c r="AC99" s="424"/>
      <c r="AD99" s="424"/>
      <c r="AE99" s="424"/>
      <c r="AF99" s="424"/>
      <c r="AG99" s="424"/>
      <c r="AH99" s="424"/>
      <c r="AI99" s="424"/>
      <c r="AJ99" s="424"/>
      <c r="AK99" s="424"/>
      <c r="AL99" s="424"/>
      <c r="AM99" s="424"/>
      <c r="AN99" s="424"/>
      <c r="AO99" s="424"/>
      <c r="AP99" s="424"/>
      <c r="AQ99" s="424"/>
      <c r="AR99" s="424"/>
      <c r="AS99" s="424"/>
      <c r="AT99" s="424"/>
      <c r="AU99" s="424"/>
      <c r="AV99" s="424"/>
      <c r="AW99" s="424"/>
      <c r="AX99" s="424"/>
      <c r="AY99" s="424"/>
      <c r="AZ99" s="424"/>
      <c r="BA99" s="424"/>
      <c r="BB99" s="424"/>
      <c r="BC99" s="424"/>
      <c r="BD99" s="424"/>
      <c r="BE99" s="424"/>
      <c r="BF99" s="424"/>
      <c r="BG99" s="424"/>
      <c r="BH99" s="424"/>
      <c r="BI99" s="424"/>
      <c r="BJ99" s="424"/>
      <c r="BK99" s="424"/>
      <c r="BL99" s="424"/>
      <c r="BM99" s="424"/>
      <c r="BN99" s="424"/>
      <c r="BO99" s="424"/>
      <c r="BP99" s="424"/>
      <c r="BQ99" s="424"/>
      <c r="BR99" s="424"/>
      <c r="BS99" s="424"/>
      <c r="BT99" s="424"/>
      <c r="BU99" s="424"/>
      <c r="BV99" s="424"/>
      <c r="BW99" s="424"/>
      <c r="BX99" s="424"/>
      <c r="BY99" s="424"/>
      <c r="BZ99" s="424"/>
      <c r="CA99" s="424"/>
      <c r="CB99" s="424"/>
      <c r="CC99" s="424"/>
      <c r="CD99" s="424"/>
      <c r="CE99" s="424"/>
      <c r="CF99" s="424"/>
      <c r="CG99" s="424"/>
      <c r="CH99" s="424"/>
      <c r="CI99" s="424"/>
      <c r="CJ99" s="424"/>
      <c r="CK99" s="424"/>
      <c r="CL99" s="424"/>
      <c r="CM99" s="424"/>
      <c r="CN99" s="424"/>
      <c r="CO99" s="424"/>
      <c r="CP99" s="424"/>
      <c r="CQ99" s="424"/>
      <c r="CR99" s="424"/>
      <c r="CS99" s="424"/>
      <c r="CT99" s="424"/>
      <c r="CU99" s="424"/>
      <c r="CV99" s="424"/>
      <c r="CW99" s="424"/>
      <c r="CX99" s="424"/>
      <c r="CY99" s="424"/>
      <c r="CZ99" s="424"/>
      <c r="DA99" s="424"/>
      <c r="DB99" s="424"/>
      <c r="DC99" s="424"/>
      <c r="DD99" s="424"/>
      <c r="DE99" s="424"/>
      <c r="DF99" s="424"/>
      <c r="DG99" s="424"/>
      <c r="DH99" s="424"/>
      <c r="DI99" s="424"/>
      <c r="DJ99" s="424"/>
      <c r="DK99" s="424"/>
      <c r="DL99" s="424"/>
      <c r="DM99" s="424"/>
      <c r="DN99" s="424"/>
      <c r="DO99" s="424"/>
      <c r="DP99" s="424"/>
      <c r="DQ99" s="424"/>
      <c r="DR99" s="424"/>
      <c r="DS99" s="424"/>
      <c r="DT99" s="424"/>
      <c r="DU99" s="424"/>
      <c r="DV99" s="424"/>
      <c r="DW99" s="424"/>
      <c r="DX99" s="424"/>
      <c r="DY99" s="424"/>
      <c r="DZ99" s="424"/>
      <c r="EA99" s="424"/>
      <c r="EB99" s="424"/>
      <c r="EC99" s="424"/>
      <c r="ED99" s="424"/>
      <c r="EE99" s="424"/>
      <c r="EF99" s="424"/>
      <c r="EG99" s="424"/>
      <c r="EH99" s="424"/>
      <c r="EI99" s="424"/>
      <c r="EJ99" s="424"/>
      <c r="EK99" s="424"/>
      <c r="EL99" s="424"/>
      <c r="EM99" s="424"/>
      <c r="EN99" s="424"/>
      <c r="EO99" s="424"/>
      <c r="EP99" s="424"/>
      <c r="EQ99" s="424"/>
      <c r="ER99" s="424"/>
      <c r="ES99" s="424"/>
      <c r="ET99" s="424"/>
      <c r="EU99" s="424"/>
      <c r="EV99" s="424"/>
      <c r="EW99" s="424"/>
      <c r="EX99" s="424"/>
      <c r="EY99" s="424"/>
      <c r="EZ99" s="424"/>
      <c r="FA99" s="424"/>
      <c r="FB99" s="424"/>
      <c r="FC99" s="424"/>
      <c r="FD99" s="424"/>
      <c r="FE99" s="424"/>
      <c r="FF99" s="424"/>
      <c r="FG99" s="424"/>
      <c r="FH99" s="424"/>
      <c r="FI99" s="424"/>
      <c r="FJ99" s="424"/>
      <c r="FK99" s="424"/>
      <c r="FL99" s="424"/>
      <c r="FM99" s="424"/>
      <c r="FN99" s="424"/>
      <c r="FO99" s="424"/>
      <c r="FP99" s="424"/>
      <c r="FQ99" s="424"/>
      <c r="FR99" s="424"/>
      <c r="FS99" s="424"/>
      <c r="FT99" s="424"/>
      <c r="FU99" s="424"/>
      <c r="FV99" s="424"/>
      <c r="FW99" s="424"/>
      <c r="FX99" s="424"/>
      <c r="FY99" s="424"/>
      <c r="FZ99" s="424"/>
      <c r="GA99" s="424"/>
      <c r="GB99" s="424"/>
      <c r="GC99" s="424"/>
      <c r="GD99" s="424"/>
      <c r="GE99" s="424"/>
      <c r="GF99" s="424"/>
      <c r="GG99" s="424"/>
      <c r="GH99" s="424"/>
      <c r="GI99" s="424"/>
      <c r="GJ99" s="424"/>
      <c r="GK99" s="424"/>
      <c r="GL99" s="426"/>
      <c r="GM99" s="426"/>
      <c r="GN99" s="426"/>
      <c r="GO99" s="426"/>
      <c r="GP99" s="426"/>
    </row>
    <row r="100" s="359" customFormat="1" ht="18.75" spans="1:198">
      <c r="A100" s="338">
        <v>7</v>
      </c>
      <c r="B100" s="347"/>
      <c r="C100" s="339" t="s">
        <v>120</v>
      </c>
      <c r="D100" s="393">
        <v>1.8726</v>
      </c>
      <c r="E100" s="391">
        <f t="shared" si="45"/>
        <v>1445.56</v>
      </c>
      <c r="F100" s="339">
        <v>1123.56</v>
      </c>
      <c r="G100" s="387">
        <f t="shared" si="34"/>
        <v>322</v>
      </c>
      <c r="H100" s="394">
        <f t="shared" si="46"/>
        <v>224.089551540379</v>
      </c>
      <c r="I100" s="414">
        <f t="shared" si="35"/>
        <v>132</v>
      </c>
      <c r="J100" s="414">
        <v>0</v>
      </c>
      <c r="K100" s="415">
        <v>132</v>
      </c>
      <c r="L100" s="416">
        <f t="shared" si="47"/>
        <v>0</v>
      </c>
      <c r="M100" s="422"/>
      <c r="N100" s="423"/>
      <c r="O100" s="419"/>
      <c r="P100" s="420">
        <v>-34.089551540379</v>
      </c>
      <c r="Q100" s="424"/>
      <c r="R100" s="424"/>
      <c r="S100" s="424"/>
      <c r="T100" s="424"/>
      <c r="U100" s="424"/>
      <c r="V100" s="424"/>
      <c r="W100" s="424"/>
      <c r="X100" s="424"/>
      <c r="Y100" s="424"/>
      <c r="Z100" s="424"/>
      <c r="AA100" s="424"/>
      <c r="AB100" s="424"/>
      <c r="AC100" s="424"/>
      <c r="AD100" s="424"/>
      <c r="AE100" s="424"/>
      <c r="AF100" s="424"/>
      <c r="AG100" s="424"/>
      <c r="AH100" s="424"/>
      <c r="AI100" s="424"/>
      <c r="AJ100" s="424"/>
      <c r="AK100" s="424"/>
      <c r="AL100" s="424"/>
      <c r="AM100" s="424"/>
      <c r="AN100" s="424"/>
      <c r="AO100" s="424"/>
      <c r="AP100" s="424"/>
      <c r="AQ100" s="424"/>
      <c r="AR100" s="424"/>
      <c r="AS100" s="424"/>
      <c r="AT100" s="424"/>
      <c r="AU100" s="424"/>
      <c r="AV100" s="424"/>
      <c r="AW100" s="424"/>
      <c r="AX100" s="424"/>
      <c r="AY100" s="424"/>
      <c r="AZ100" s="424"/>
      <c r="BA100" s="424"/>
      <c r="BB100" s="424"/>
      <c r="BC100" s="424"/>
      <c r="BD100" s="424"/>
      <c r="BE100" s="424"/>
      <c r="BF100" s="424"/>
      <c r="BG100" s="424"/>
      <c r="BH100" s="424"/>
      <c r="BI100" s="424"/>
      <c r="BJ100" s="424"/>
      <c r="BK100" s="424"/>
      <c r="BL100" s="424"/>
      <c r="BM100" s="424"/>
      <c r="BN100" s="424"/>
      <c r="BO100" s="424"/>
      <c r="BP100" s="424"/>
      <c r="BQ100" s="424"/>
      <c r="BR100" s="424"/>
      <c r="BS100" s="424"/>
      <c r="BT100" s="424"/>
      <c r="BU100" s="424"/>
      <c r="BV100" s="424"/>
      <c r="BW100" s="424"/>
      <c r="BX100" s="424"/>
      <c r="BY100" s="424"/>
      <c r="BZ100" s="424"/>
      <c r="CA100" s="424"/>
      <c r="CB100" s="424"/>
      <c r="CC100" s="424"/>
      <c r="CD100" s="424"/>
      <c r="CE100" s="424"/>
      <c r="CF100" s="424"/>
      <c r="CG100" s="424"/>
      <c r="CH100" s="424"/>
      <c r="CI100" s="424"/>
      <c r="CJ100" s="424"/>
      <c r="CK100" s="424"/>
      <c r="CL100" s="424"/>
      <c r="CM100" s="424"/>
      <c r="CN100" s="424"/>
      <c r="CO100" s="424"/>
      <c r="CP100" s="424"/>
      <c r="CQ100" s="424"/>
      <c r="CR100" s="424"/>
      <c r="CS100" s="424"/>
      <c r="CT100" s="424"/>
      <c r="CU100" s="424"/>
      <c r="CV100" s="424"/>
      <c r="CW100" s="424"/>
      <c r="CX100" s="424"/>
      <c r="CY100" s="424"/>
      <c r="CZ100" s="424"/>
      <c r="DA100" s="424"/>
      <c r="DB100" s="424"/>
      <c r="DC100" s="424"/>
      <c r="DD100" s="424"/>
      <c r="DE100" s="424"/>
      <c r="DF100" s="424"/>
      <c r="DG100" s="424"/>
      <c r="DH100" s="424"/>
      <c r="DI100" s="424"/>
      <c r="DJ100" s="424"/>
      <c r="DK100" s="424"/>
      <c r="DL100" s="424"/>
      <c r="DM100" s="424"/>
      <c r="DN100" s="424"/>
      <c r="DO100" s="424"/>
      <c r="DP100" s="424"/>
      <c r="DQ100" s="424"/>
      <c r="DR100" s="424"/>
      <c r="DS100" s="424"/>
      <c r="DT100" s="424"/>
      <c r="DU100" s="424"/>
      <c r="DV100" s="424"/>
      <c r="DW100" s="424"/>
      <c r="DX100" s="424"/>
      <c r="DY100" s="424"/>
      <c r="DZ100" s="424"/>
      <c r="EA100" s="424"/>
      <c r="EB100" s="424"/>
      <c r="EC100" s="424"/>
      <c r="ED100" s="424"/>
      <c r="EE100" s="424"/>
      <c r="EF100" s="424"/>
      <c r="EG100" s="424"/>
      <c r="EH100" s="424"/>
      <c r="EI100" s="424"/>
      <c r="EJ100" s="424"/>
      <c r="EK100" s="424"/>
      <c r="EL100" s="424"/>
      <c r="EM100" s="424"/>
      <c r="EN100" s="424"/>
      <c r="EO100" s="424"/>
      <c r="EP100" s="424"/>
      <c r="EQ100" s="424"/>
      <c r="ER100" s="424"/>
      <c r="ES100" s="424"/>
      <c r="ET100" s="424"/>
      <c r="EU100" s="424"/>
      <c r="EV100" s="424"/>
      <c r="EW100" s="424"/>
      <c r="EX100" s="424"/>
      <c r="EY100" s="424"/>
      <c r="EZ100" s="424"/>
      <c r="FA100" s="424"/>
      <c r="FB100" s="424"/>
      <c r="FC100" s="424"/>
      <c r="FD100" s="424"/>
      <c r="FE100" s="424"/>
      <c r="FF100" s="424"/>
      <c r="FG100" s="424"/>
      <c r="FH100" s="424"/>
      <c r="FI100" s="424"/>
      <c r="FJ100" s="424"/>
      <c r="FK100" s="424"/>
      <c r="FL100" s="424"/>
      <c r="FM100" s="424"/>
      <c r="FN100" s="424"/>
      <c r="FO100" s="424"/>
      <c r="FP100" s="424"/>
      <c r="FQ100" s="424"/>
      <c r="FR100" s="424"/>
      <c r="FS100" s="424"/>
      <c r="FT100" s="424"/>
      <c r="FU100" s="424"/>
      <c r="FV100" s="424"/>
      <c r="FW100" s="424"/>
      <c r="FX100" s="424"/>
      <c r="FY100" s="424"/>
      <c r="FZ100" s="424"/>
      <c r="GA100" s="424"/>
      <c r="GB100" s="424"/>
      <c r="GC100" s="424"/>
      <c r="GD100" s="424"/>
      <c r="GE100" s="424"/>
      <c r="GF100" s="424"/>
      <c r="GG100" s="424"/>
      <c r="GH100" s="424"/>
      <c r="GI100" s="424"/>
      <c r="GJ100" s="424"/>
      <c r="GK100" s="424"/>
      <c r="GL100" s="426"/>
      <c r="GM100" s="426"/>
      <c r="GN100" s="426"/>
      <c r="GO100" s="426"/>
      <c r="GP100" s="426"/>
    </row>
    <row r="101" s="359" customFormat="1" ht="18.75" spans="1:198">
      <c r="A101" s="338">
        <v>8</v>
      </c>
      <c r="B101" s="338"/>
      <c r="C101" s="339" t="s">
        <v>121</v>
      </c>
      <c r="D101" s="393">
        <v>0.1409</v>
      </c>
      <c r="E101" s="391">
        <f t="shared" si="45"/>
        <v>84.54</v>
      </c>
      <c r="F101" s="339">
        <v>84.54</v>
      </c>
      <c r="G101" s="387">
        <f t="shared" si="34"/>
        <v>4.9737991503207e-14</v>
      </c>
      <c r="H101" s="394">
        <f t="shared" si="46"/>
        <v>16.8611651244469</v>
      </c>
      <c r="I101" s="414">
        <f t="shared" si="35"/>
        <v>0</v>
      </c>
      <c r="J101" s="414">
        <v>0</v>
      </c>
      <c r="K101" s="415"/>
      <c r="L101" s="416">
        <f t="shared" si="47"/>
        <v>0</v>
      </c>
      <c r="M101" s="422"/>
      <c r="N101" s="423"/>
      <c r="O101" s="419"/>
      <c r="P101" s="420">
        <v>-16.8611651244469</v>
      </c>
      <c r="Q101" s="424"/>
      <c r="R101" s="424"/>
      <c r="S101" s="424"/>
      <c r="T101" s="424"/>
      <c r="U101" s="424"/>
      <c r="V101" s="424"/>
      <c r="W101" s="424"/>
      <c r="X101" s="424"/>
      <c r="Y101" s="424"/>
      <c r="Z101" s="424"/>
      <c r="AA101" s="424"/>
      <c r="AB101" s="424"/>
      <c r="AC101" s="424"/>
      <c r="AD101" s="424"/>
      <c r="AE101" s="424"/>
      <c r="AF101" s="424"/>
      <c r="AG101" s="424"/>
      <c r="AH101" s="424"/>
      <c r="AI101" s="424"/>
      <c r="AJ101" s="424"/>
      <c r="AK101" s="424"/>
      <c r="AL101" s="424"/>
      <c r="AM101" s="424"/>
      <c r="AN101" s="424"/>
      <c r="AO101" s="424"/>
      <c r="AP101" s="424"/>
      <c r="AQ101" s="424"/>
      <c r="AR101" s="424"/>
      <c r="AS101" s="424"/>
      <c r="AT101" s="424"/>
      <c r="AU101" s="424"/>
      <c r="AV101" s="424"/>
      <c r="AW101" s="424"/>
      <c r="AX101" s="424"/>
      <c r="AY101" s="424"/>
      <c r="AZ101" s="424"/>
      <c r="BA101" s="424"/>
      <c r="BB101" s="424"/>
      <c r="BC101" s="424"/>
      <c r="BD101" s="424"/>
      <c r="BE101" s="424"/>
      <c r="BF101" s="424"/>
      <c r="BG101" s="424"/>
      <c r="BH101" s="424"/>
      <c r="BI101" s="424"/>
      <c r="BJ101" s="424"/>
      <c r="BK101" s="424"/>
      <c r="BL101" s="424"/>
      <c r="BM101" s="424"/>
      <c r="BN101" s="424"/>
      <c r="BO101" s="424"/>
      <c r="BP101" s="424"/>
      <c r="BQ101" s="424"/>
      <c r="BR101" s="424"/>
      <c r="BS101" s="424"/>
      <c r="BT101" s="424"/>
      <c r="BU101" s="424"/>
      <c r="BV101" s="424"/>
      <c r="BW101" s="424"/>
      <c r="BX101" s="424"/>
      <c r="BY101" s="424"/>
      <c r="BZ101" s="424"/>
      <c r="CA101" s="424"/>
      <c r="CB101" s="424"/>
      <c r="CC101" s="424"/>
      <c r="CD101" s="424"/>
      <c r="CE101" s="424"/>
      <c r="CF101" s="424"/>
      <c r="CG101" s="424"/>
      <c r="CH101" s="424"/>
      <c r="CI101" s="424"/>
      <c r="CJ101" s="424"/>
      <c r="CK101" s="424"/>
      <c r="CL101" s="424"/>
      <c r="CM101" s="424"/>
      <c r="CN101" s="424"/>
      <c r="CO101" s="424"/>
      <c r="CP101" s="424"/>
      <c r="CQ101" s="424"/>
      <c r="CR101" s="424"/>
      <c r="CS101" s="424"/>
      <c r="CT101" s="424"/>
      <c r="CU101" s="424"/>
      <c r="CV101" s="424"/>
      <c r="CW101" s="424"/>
      <c r="CX101" s="424"/>
      <c r="CY101" s="424"/>
      <c r="CZ101" s="424"/>
      <c r="DA101" s="424"/>
      <c r="DB101" s="424"/>
      <c r="DC101" s="424"/>
      <c r="DD101" s="424"/>
      <c r="DE101" s="424"/>
      <c r="DF101" s="424"/>
      <c r="DG101" s="424"/>
      <c r="DH101" s="424"/>
      <c r="DI101" s="424"/>
      <c r="DJ101" s="424"/>
      <c r="DK101" s="424"/>
      <c r="DL101" s="424"/>
      <c r="DM101" s="424"/>
      <c r="DN101" s="424"/>
      <c r="DO101" s="424"/>
      <c r="DP101" s="424"/>
      <c r="DQ101" s="424"/>
      <c r="DR101" s="424"/>
      <c r="DS101" s="424"/>
      <c r="DT101" s="424"/>
      <c r="DU101" s="424"/>
      <c r="DV101" s="424"/>
      <c r="DW101" s="424"/>
      <c r="DX101" s="424"/>
      <c r="DY101" s="424"/>
      <c r="DZ101" s="424"/>
      <c r="EA101" s="424"/>
      <c r="EB101" s="424"/>
      <c r="EC101" s="424"/>
      <c r="ED101" s="424"/>
      <c r="EE101" s="424"/>
      <c r="EF101" s="424"/>
      <c r="EG101" s="424"/>
      <c r="EH101" s="424"/>
      <c r="EI101" s="424"/>
      <c r="EJ101" s="424"/>
      <c r="EK101" s="424"/>
      <c r="EL101" s="424"/>
      <c r="EM101" s="424"/>
      <c r="EN101" s="424"/>
      <c r="EO101" s="424"/>
      <c r="EP101" s="424"/>
      <c r="EQ101" s="424"/>
      <c r="ER101" s="424"/>
      <c r="ES101" s="424"/>
      <c r="ET101" s="424"/>
      <c r="EU101" s="424"/>
      <c r="EV101" s="424"/>
      <c r="EW101" s="424"/>
      <c r="EX101" s="424"/>
      <c r="EY101" s="424"/>
      <c r="EZ101" s="424"/>
      <c r="FA101" s="424"/>
      <c r="FB101" s="424"/>
      <c r="FC101" s="424"/>
      <c r="FD101" s="424"/>
      <c r="FE101" s="424"/>
      <c r="FF101" s="424"/>
      <c r="FG101" s="424"/>
      <c r="FH101" s="424"/>
      <c r="FI101" s="424"/>
      <c r="FJ101" s="424"/>
      <c r="FK101" s="424"/>
      <c r="FL101" s="424"/>
      <c r="FM101" s="424"/>
      <c r="FN101" s="424"/>
      <c r="FO101" s="424"/>
      <c r="FP101" s="424"/>
      <c r="FQ101" s="424"/>
      <c r="FR101" s="424"/>
      <c r="FS101" s="424"/>
      <c r="FT101" s="424"/>
      <c r="FU101" s="424"/>
      <c r="FV101" s="424"/>
      <c r="FW101" s="424"/>
      <c r="FX101" s="424"/>
      <c r="FY101" s="424"/>
      <c r="FZ101" s="424"/>
      <c r="GA101" s="424"/>
      <c r="GB101" s="424"/>
      <c r="GC101" s="424"/>
      <c r="GD101" s="424"/>
      <c r="GE101" s="424"/>
      <c r="GF101" s="424"/>
      <c r="GG101" s="424"/>
      <c r="GH101" s="424"/>
      <c r="GI101" s="424"/>
      <c r="GJ101" s="424"/>
      <c r="GK101" s="424"/>
      <c r="GL101" s="426"/>
      <c r="GM101" s="426"/>
      <c r="GN101" s="426"/>
      <c r="GO101" s="426"/>
      <c r="GP101" s="426"/>
    </row>
    <row r="102" s="359" customFormat="1" ht="18.75" spans="1:198">
      <c r="A102" s="338">
        <v>9</v>
      </c>
      <c r="B102" s="338"/>
      <c r="C102" s="339" t="s">
        <v>122</v>
      </c>
      <c r="D102" s="393">
        <v>0.7344</v>
      </c>
      <c r="E102" s="391">
        <f t="shared" si="45"/>
        <v>440.64</v>
      </c>
      <c r="F102" s="339">
        <v>440.64</v>
      </c>
      <c r="G102" s="387">
        <f t="shared" si="34"/>
        <v>4.54747350886464e-13</v>
      </c>
      <c r="H102" s="394">
        <f t="shared" si="46"/>
        <v>87.8838869225964</v>
      </c>
      <c r="I102" s="414">
        <f t="shared" si="35"/>
        <v>0</v>
      </c>
      <c r="J102" s="414">
        <v>0</v>
      </c>
      <c r="K102" s="415"/>
      <c r="L102" s="416">
        <f t="shared" si="47"/>
        <v>300</v>
      </c>
      <c r="M102" s="422"/>
      <c r="N102" s="423"/>
      <c r="O102" s="419">
        <v>300</v>
      </c>
      <c r="P102" s="420">
        <v>-387.883886922596</v>
      </c>
      <c r="Q102" s="424"/>
      <c r="R102" s="424"/>
      <c r="S102" s="424"/>
      <c r="T102" s="424"/>
      <c r="U102" s="424"/>
      <c r="V102" s="424"/>
      <c r="W102" s="424"/>
      <c r="X102" s="424"/>
      <c r="Y102" s="424"/>
      <c r="Z102" s="424"/>
      <c r="AA102" s="424"/>
      <c r="AB102" s="424"/>
      <c r="AC102" s="424"/>
      <c r="AD102" s="424"/>
      <c r="AE102" s="424"/>
      <c r="AF102" s="424"/>
      <c r="AG102" s="424"/>
      <c r="AH102" s="424"/>
      <c r="AI102" s="424"/>
      <c r="AJ102" s="424"/>
      <c r="AK102" s="424"/>
      <c r="AL102" s="424"/>
      <c r="AM102" s="424"/>
      <c r="AN102" s="424"/>
      <c r="AO102" s="424"/>
      <c r="AP102" s="424"/>
      <c r="AQ102" s="424"/>
      <c r="AR102" s="424"/>
      <c r="AS102" s="424"/>
      <c r="AT102" s="424"/>
      <c r="AU102" s="424"/>
      <c r="AV102" s="424"/>
      <c r="AW102" s="424"/>
      <c r="AX102" s="424"/>
      <c r="AY102" s="424"/>
      <c r="AZ102" s="424"/>
      <c r="BA102" s="424"/>
      <c r="BB102" s="424"/>
      <c r="BC102" s="424"/>
      <c r="BD102" s="424"/>
      <c r="BE102" s="424"/>
      <c r="BF102" s="424"/>
      <c r="BG102" s="424"/>
      <c r="BH102" s="424"/>
      <c r="BI102" s="424"/>
      <c r="BJ102" s="424"/>
      <c r="BK102" s="424"/>
      <c r="BL102" s="424"/>
      <c r="BM102" s="424"/>
      <c r="BN102" s="424"/>
      <c r="BO102" s="424"/>
      <c r="BP102" s="424"/>
      <c r="BQ102" s="424"/>
      <c r="BR102" s="424"/>
      <c r="BS102" s="424"/>
      <c r="BT102" s="424"/>
      <c r="BU102" s="424"/>
      <c r="BV102" s="424"/>
      <c r="BW102" s="424"/>
      <c r="BX102" s="424"/>
      <c r="BY102" s="424"/>
      <c r="BZ102" s="424"/>
      <c r="CA102" s="424"/>
      <c r="CB102" s="424"/>
      <c r="CC102" s="424"/>
      <c r="CD102" s="424"/>
      <c r="CE102" s="424"/>
      <c r="CF102" s="424"/>
      <c r="CG102" s="424"/>
      <c r="CH102" s="424"/>
      <c r="CI102" s="424"/>
      <c r="CJ102" s="424"/>
      <c r="CK102" s="424"/>
      <c r="CL102" s="424"/>
      <c r="CM102" s="424"/>
      <c r="CN102" s="424"/>
      <c r="CO102" s="424"/>
      <c r="CP102" s="424"/>
      <c r="CQ102" s="424"/>
      <c r="CR102" s="424"/>
      <c r="CS102" s="424"/>
      <c r="CT102" s="424"/>
      <c r="CU102" s="424"/>
      <c r="CV102" s="424"/>
      <c r="CW102" s="424"/>
      <c r="CX102" s="424"/>
      <c r="CY102" s="424"/>
      <c r="CZ102" s="424"/>
      <c r="DA102" s="424"/>
      <c r="DB102" s="424"/>
      <c r="DC102" s="424"/>
      <c r="DD102" s="424"/>
      <c r="DE102" s="424"/>
      <c r="DF102" s="424"/>
      <c r="DG102" s="424"/>
      <c r="DH102" s="424"/>
      <c r="DI102" s="424"/>
      <c r="DJ102" s="424"/>
      <c r="DK102" s="424"/>
      <c r="DL102" s="424"/>
      <c r="DM102" s="424"/>
      <c r="DN102" s="424"/>
      <c r="DO102" s="424"/>
      <c r="DP102" s="424"/>
      <c r="DQ102" s="424"/>
      <c r="DR102" s="424"/>
      <c r="DS102" s="424"/>
      <c r="DT102" s="424"/>
      <c r="DU102" s="424"/>
      <c r="DV102" s="424"/>
      <c r="DW102" s="424"/>
      <c r="DX102" s="424"/>
      <c r="DY102" s="424"/>
      <c r="DZ102" s="424"/>
      <c r="EA102" s="424"/>
      <c r="EB102" s="424"/>
      <c r="EC102" s="424"/>
      <c r="ED102" s="424"/>
      <c r="EE102" s="424"/>
      <c r="EF102" s="424"/>
      <c r="EG102" s="424"/>
      <c r="EH102" s="424"/>
      <c r="EI102" s="424"/>
      <c r="EJ102" s="424"/>
      <c r="EK102" s="424"/>
      <c r="EL102" s="424"/>
      <c r="EM102" s="424"/>
      <c r="EN102" s="424"/>
      <c r="EO102" s="424"/>
      <c r="EP102" s="424"/>
      <c r="EQ102" s="424"/>
      <c r="ER102" s="424"/>
      <c r="ES102" s="424"/>
      <c r="ET102" s="424"/>
      <c r="EU102" s="424"/>
      <c r="EV102" s="424"/>
      <c r="EW102" s="424"/>
      <c r="EX102" s="424"/>
      <c r="EY102" s="424"/>
      <c r="EZ102" s="424"/>
      <c r="FA102" s="424"/>
      <c r="FB102" s="424"/>
      <c r="FC102" s="424"/>
      <c r="FD102" s="424"/>
      <c r="FE102" s="424"/>
      <c r="FF102" s="424"/>
      <c r="FG102" s="424"/>
      <c r="FH102" s="424"/>
      <c r="FI102" s="424"/>
      <c r="FJ102" s="424"/>
      <c r="FK102" s="424"/>
      <c r="FL102" s="424"/>
      <c r="FM102" s="424"/>
      <c r="FN102" s="424"/>
      <c r="FO102" s="424"/>
      <c r="FP102" s="424"/>
      <c r="FQ102" s="424"/>
      <c r="FR102" s="424"/>
      <c r="FS102" s="424"/>
      <c r="FT102" s="424"/>
      <c r="FU102" s="424"/>
      <c r="FV102" s="424"/>
      <c r="FW102" s="424"/>
      <c r="FX102" s="424"/>
      <c r="FY102" s="424"/>
      <c r="FZ102" s="424"/>
      <c r="GA102" s="424"/>
      <c r="GB102" s="424"/>
      <c r="GC102" s="424"/>
      <c r="GD102" s="424"/>
      <c r="GE102" s="424"/>
      <c r="GF102" s="424"/>
      <c r="GG102" s="424"/>
      <c r="GH102" s="424"/>
      <c r="GI102" s="424"/>
      <c r="GJ102" s="424"/>
      <c r="GK102" s="424"/>
      <c r="GL102" s="426"/>
      <c r="GM102" s="426"/>
      <c r="GN102" s="426"/>
      <c r="GO102" s="426"/>
      <c r="GP102" s="426"/>
    </row>
    <row r="103" s="359" customFormat="1" ht="18.75" spans="1:198">
      <c r="A103" s="338">
        <v>10</v>
      </c>
      <c r="B103" s="338"/>
      <c r="C103" s="339" t="s">
        <v>123</v>
      </c>
      <c r="D103" s="393">
        <v>0.733</v>
      </c>
      <c r="E103" s="391">
        <f t="shared" si="45"/>
        <v>524.8</v>
      </c>
      <c r="F103" s="339">
        <v>439.8</v>
      </c>
      <c r="G103" s="387">
        <f t="shared" si="34"/>
        <v>85</v>
      </c>
      <c r="H103" s="394">
        <f t="shared" si="46"/>
        <v>87.7163522797701</v>
      </c>
      <c r="I103" s="414">
        <f t="shared" si="35"/>
        <v>0</v>
      </c>
      <c r="J103" s="414">
        <v>0</v>
      </c>
      <c r="K103" s="415"/>
      <c r="L103" s="416">
        <f t="shared" si="47"/>
        <v>0</v>
      </c>
      <c r="M103" s="422"/>
      <c r="N103" s="423"/>
      <c r="O103" s="419"/>
      <c r="P103" s="420">
        <v>-2.71635227977011</v>
      </c>
      <c r="Q103" s="424"/>
      <c r="R103" s="424"/>
      <c r="S103" s="424"/>
      <c r="T103" s="424"/>
      <c r="U103" s="424"/>
      <c r="V103" s="424"/>
      <c r="W103" s="424"/>
      <c r="X103" s="424"/>
      <c r="Y103" s="424"/>
      <c r="Z103" s="424"/>
      <c r="AA103" s="424"/>
      <c r="AB103" s="424"/>
      <c r="AC103" s="424"/>
      <c r="AD103" s="424"/>
      <c r="AE103" s="424"/>
      <c r="AF103" s="424"/>
      <c r="AG103" s="424"/>
      <c r="AH103" s="424"/>
      <c r="AI103" s="424"/>
      <c r="AJ103" s="424"/>
      <c r="AK103" s="424"/>
      <c r="AL103" s="424"/>
      <c r="AM103" s="424"/>
      <c r="AN103" s="424"/>
      <c r="AO103" s="424"/>
      <c r="AP103" s="424"/>
      <c r="AQ103" s="424"/>
      <c r="AR103" s="424"/>
      <c r="AS103" s="424"/>
      <c r="AT103" s="424"/>
      <c r="AU103" s="424"/>
      <c r="AV103" s="424"/>
      <c r="AW103" s="424"/>
      <c r="AX103" s="424"/>
      <c r="AY103" s="424"/>
      <c r="AZ103" s="424"/>
      <c r="BA103" s="424"/>
      <c r="BB103" s="424"/>
      <c r="BC103" s="424"/>
      <c r="BD103" s="424"/>
      <c r="BE103" s="424"/>
      <c r="BF103" s="424"/>
      <c r="BG103" s="424"/>
      <c r="BH103" s="424"/>
      <c r="BI103" s="424"/>
      <c r="BJ103" s="424"/>
      <c r="BK103" s="424"/>
      <c r="BL103" s="424"/>
      <c r="BM103" s="424"/>
      <c r="BN103" s="424"/>
      <c r="BO103" s="424"/>
      <c r="BP103" s="424"/>
      <c r="BQ103" s="424"/>
      <c r="BR103" s="424"/>
      <c r="BS103" s="424"/>
      <c r="BT103" s="424"/>
      <c r="BU103" s="424"/>
      <c r="BV103" s="424"/>
      <c r="BW103" s="424"/>
      <c r="BX103" s="424"/>
      <c r="BY103" s="424"/>
      <c r="BZ103" s="424"/>
      <c r="CA103" s="424"/>
      <c r="CB103" s="424"/>
      <c r="CC103" s="424"/>
      <c r="CD103" s="424"/>
      <c r="CE103" s="424"/>
      <c r="CF103" s="424"/>
      <c r="CG103" s="424"/>
      <c r="CH103" s="424"/>
      <c r="CI103" s="424"/>
      <c r="CJ103" s="424"/>
      <c r="CK103" s="424"/>
      <c r="CL103" s="424"/>
      <c r="CM103" s="424"/>
      <c r="CN103" s="424"/>
      <c r="CO103" s="424"/>
      <c r="CP103" s="424"/>
      <c r="CQ103" s="424"/>
      <c r="CR103" s="424"/>
      <c r="CS103" s="424"/>
      <c r="CT103" s="424"/>
      <c r="CU103" s="424"/>
      <c r="CV103" s="424"/>
      <c r="CW103" s="424"/>
      <c r="CX103" s="424"/>
      <c r="CY103" s="424"/>
      <c r="CZ103" s="424"/>
      <c r="DA103" s="424"/>
      <c r="DB103" s="424"/>
      <c r="DC103" s="424"/>
      <c r="DD103" s="424"/>
      <c r="DE103" s="424"/>
      <c r="DF103" s="424"/>
      <c r="DG103" s="424"/>
      <c r="DH103" s="424"/>
      <c r="DI103" s="424"/>
      <c r="DJ103" s="424"/>
      <c r="DK103" s="424"/>
      <c r="DL103" s="424"/>
      <c r="DM103" s="424"/>
      <c r="DN103" s="424"/>
      <c r="DO103" s="424"/>
      <c r="DP103" s="424"/>
      <c r="DQ103" s="424"/>
      <c r="DR103" s="424"/>
      <c r="DS103" s="424"/>
      <c r="DT103" s="424"/>
      <c r="DU103" s="424"/>
      <c r="DV103" s="424"/>
      <c r="DW103" s="424"/>
      <c r="DX103" s="424"/>
      <c r="DY103" s="424"/>
      <c r="DZ103" s="424"/>
      <c r="EA103" s="424"/>
      <c r="EB103" s="424"/>
      <c r="EC103" s="424"/>
      <c r="ED103" s="424"/>
      <c r="EE103" s="424"/>
      <c r="EF103" s="424"/>
      <c r="EG103" s="424"/>
      <c r="EH103" s="424"/>
      <c r="EI103" s="424"/>
      <c r="EJ103" s="424"/>
      <c r="EK103" s="424"/>
      <c r="EL103" s="424"/>
      <c r="EM103" s="424"/>
      <c r="EN103" s="424"/>
      <c r="EO103" s="424"/>
      <c r="EP103" s="424"/>
      <c r="EQ103" s="424"/>
      <c r="ER103" s="424"/>
      <c r="ES103" s="424"/>
      <c r="ET103" s="424"/>
      <c r="EU103" s="424"/>
      <c r="EV103" s="424"/>
      <c r="EW103" s="424"/>
      <c r="EX103" s="424"/>
      <c r="EY103" s="424"/>
      <c r="EZ103" s="424"/>
      <c r="FA103" s="424"/>
      <c r="FB103" s="424"/>
      <c r="FC103" s="424"/>
      <c r="FD103" s="424"/>
      <c r="FE103" s="424"/>
      <c r="FF103" s="424"/>
      <c r="FG103" s="424"/>
      <c r="FH103" s="424"/>
      <c r="FI103" s="424"/>
      <c r="FJ103" s="424"/>
      <c r="FK103" s="424"/>
      <c r="FL103" s="424"/>
      <c r="FM103" s="424"/>
      <c r="FN103" s="424"/>
      <c r="FO103" s="424"/>
      <c r="FP103" s="424"/>
      <c r="FQ103" s="424"/>
      <c r="FR103" s="424"/>
      <c r="FS103" s="424"/>
      <c r="FT103" s="424"/>
      <c r="FU103" s="424"/>
      <c r="FV103" s="424"/>
      <c r="FW103" s="424"/>
      <c r="FX103" s="424"/>
      <c r="FY103" s="424"/>
      <c r="FZ103" s="424"/>
      <c r="GA103" s="424"/>
      <c r="GB103" s="424"/>
      <c r="GC103" s="424"/>
      <c r="GD103" s="424"/>
      <c r="GE103" s="424"/>
      <c r="GF103" s="424"/>
      <c r="GG103" s="424"/>
      <c r="GH103" s="424"/>
      <c r="GI103" s="424"/>
      <c r="GJ103" s="424"/>
      <c r="GK103" s="424"/>
      <c r="GL103" s="426"/>
      <c r="GM103" s="426"/>
      <c r="GN103" s="426"/>
      <c r="GO103" s="426"/>
      <c r="GP103" s="426"/>
    </row>
    <row r="104" s="359" customFormat="1" ht="18.75" spans="1:198">
      <c r="A104" s="338">
        <v>11</v>
      </c>
      <c r="B104" s="338"/>
      <c r="C104" s="339" t="s">
        <v>124</v>
      </c>
      <c r="D104" s="393">
        <v>1.355</v>
      </c>
      <c r="E104" s="391">
        <f t="shared" si="45"/>
        <v>1704</v>
      </c>
      <c r="F104" s="339">
        <v>813</v>
      </c>
      <c r="G104" s="387">
        <f t="shared" si="34"/>
        <v>891</v>
      </c>
      <c r="H104" s="394">
        <f t="shared" si="46"/>
        <v>162.149600735455</v>
      </c>
      <c r="I104" s="414">
        <f t="shared" si="35"/>
        <v>0</v>
      </c>
      <c r="J104" s="414">
        <v>0</v>
      </c>
      <c r="K104" s="415"/>
      <c r="L104" s="416">
        <f t="shared" si="47"/>
        <v>500</v>
      </c>
      <c r="M104" s="422"/>
      <c r="N104" s="423">
        <v>500</v>
      </c>
      <c r="O104" s="419"/>
      <c r="P104" s="420">
        <v>228.850399264545</v>
      </c>
      <c r="Q104" s="424"/>
      <c r="R104" s="424"/>
      <c r="S104" s="424"/>
      <c r="T104" s="424"/>
      <c r="U104" s="424"/>
      <c r="V104" s="424"/>
      <c r="W104" s="424"/>
      <c r="X104" s="424"/>
      <c r="Y104" s="424"/>
      <c r="Z104" s="424"/>
      <c r="AA104" s="424"/>
      <c r="AB104" s="424"/>
      <c r="AC104" s="424"/>
      <c r="AD104" s="424"/>
      <c r="AE104" s="424"/>
      <c r="AF104" s="424"/>
      <c r="AG104" s="424"/>
      <c r="AH104" s="424"/>
      <c r="AI104" s="424"/>
      <c r="AJ104" s="424"/>
      <c r="AK104" s="424"/>
      <c r="AL104" s="424"/>
      <c r="AM104" s="424"/>
      <c r="AN104" s="424"/>
      <c r="AO104" s="424"/>
      <c r="AP104" s="424"/>
      <c r="AQ104" s="424"/>
      <c r="AR104" s="424"/>
      <c r="AS104" s="424"/>
      <c r="AT104" s="424"/>
      <c r="AU104" s="424"/>
      <c r="AV104" s="424"/>
      <c r="AW104" s="424"/>
      <c r="AX104" s="424"/>
      <c r="AY104" s="424"/>
      <c r="AZ104" s="424"/>
      <c r="BA104" s="424"/>
      <c r="BB104" s="424"/>
      <c r="BC104" s="424"/>
      <c r="BD104" s="424"/>
      <c r="BE104" s="424"/>
      <c r="BF104" s="424"/>
      <c r="BG104" s="424"/>
      <c r="BH104" s="424"/>
      <c r="BI104" s="424"/>
      <c r="BJ104" s="424"/>
      <c r="BK104" s="424"/>
      <c r="BL104" s="424"/>
      <c r="BM104" s="424"/>
      <c r="BN104" s="424"/>
      <c r="BO104" s="424"/>
      <c r="BP104" s="424"/>
      <c r="BQ104" s="424"/>
      <c r="BR104" s="424"/>
      <c r="BS104" s="424"/>
      <c r="BT104" s="424"/>
      <c r="BU104" s="424"/>
      <c r="BV104" s="424"/>
      <c r="BW104" s="424"/>
      <c r="BX104" s="424"/>
      <c r="BY104" s="424"/>
      <c r="BZ104" s="424"/>
      <c r="CA104" s="424"/>
      <c r="CB104" s="424"/>
      <c r="CC104" s="424"/>
      <c r="CD104" s="424"/>
      <c r="CE104" s="424"/>
      <c r="CF104" s="424"/>
      <c r="CG104" s="424"/>
      <c r="CH104" s="424"/>
      <c r="CI104" s="424"/>
      <c r="CJ104" s="424"/>
      <c r="CK104" s="424"/>
      <c r="CL104" s="424"/>
      <c r="CM104" s="424"/>
      <c r="CN104" s="424"/>
      <c r="CO104" s="424"/>
      <c r="CP104" s="424"/>
      <c r="CQ104" s="424"/>
      <c r="CR104" s="424"/>
      <c r="CS104" s="424"/>
      <c r="CT104" s="424"/>
      <c r="CU104" s="424"/>
      <c r="CV104" s="424"/>
      <c r="CW104" s="424"/>
      <c r="CX104" s="424"/>
      <c r="CY104" s="424"/>
      <c r="CZ104" s="424"/>
      <c r="DA104" s="424"/>
      <c r="DB104" s="424"/>
      <c r="DC104" s="424"/>
      <c r="DD104" s="424"/>
      <c r="DE104" s="424"/>
      <c r="DF104" s="424"/>
      <c r="DG104" s="424"/>
      <c r="DH104" s="424"/>
      <c r="DI104" s="424"/>
      <c r="DJ104" s="424"/>
      <c r="DK104" s="424"/>
      <c r="DL104" s="424"/>
      <c r="DM104" s="424"/>
      <c r="DN104" s="424"/>
      <c r="DO104" s="424"/>
      <c r="DP104" s="424"/>
      <c r="DQ104" s="424"/>
      <c r="DR104" s="424"/>
      <c r="DS104" s="424"/>
      <c r="DT104" s="424"/>
      <c r="DU104" s="424"/>
      <c r="DV104" s="424"/>
      <c r="DW104" s="424"/>
      <c r="DX104" s="424"/>
      <c r="DY104" s="424"/>
      <c r="DZ104" s="424"/>
      <c r="EA104" s="424"/>
      <c r="EB104" s="424"/>
      <c r="EC104" s="424"/>
      <c r="ED104" s="424"/>
      <c r="EE104" s="424"/>
      <c r="EF104" s="424"/>
      <c r="EG104" s="424"/>
      <c r="EH104" s="424"/>
      <c r="EI104" s="424"/>
      <c r="EJ104" s="424"/>
      <c r="EK104" s="424"/>
      <c r="EL104" s="424"/>
      <c r="EM104" s="424"/>
      <c r="EN104" s="424"/>
      <c r="EO104" s="424"/>
      <c r="EP104" s="424"/>
      <c r="EQ104" s="424"/>
      <c r="ER104" s="424"/>
      <c r="ES104" s="424"/>
      <c r="ET104" s="424"/>
      <c r="EU104" s="424"/>
      <c r="EV104" s="424"/>
      <c r="EW104" s="424"/>
      <c r="EX104" s="424"/>
      <c r="EY104" s="424"/>
      <c r="EZ104" s="424"/>
      <c r="FA104" s="424"/>
      <c r="FB104" s="424"/>
      <c r="FC104" s="424"/>
      <c r="FD104" s="424"/>
      <c r="FE104" s="424"/>
      <c r="FF104" s="424"/>
      <c r="FG104" s="424"/>
      <c r="FH104" s="424"/>
      <c r="FI104" s="424"/>
      <c r="FJ104" s="424"/>
      <c r="FK104" s="424"/>
      <c r="FL104" s="424"/>
      <c r="FM104" s="424"/>
      <c r="FN104" s="424"/>
      <c r="FO104" s="424"/>
      <c r="FP104" s="424"/>
      <c r="FQ104" s="424"/>
      <c r="FR104" s="424"/>
      <c r="FS104" s="424"/>
      <c r="FT104" s="424"/>
      <c r="FU104" s="424"/>
      <c r="FV104" s="424"/>
      <c r="FW104" s="424"/>
      <c r="FX104" s="424"/>
      <c r="FY104" s="424"/>
      <c r="FZ104" s="424"/>
      <c r="GA104" s="424"/>
      <c r="GB104" s="424"/>
      <c r="GC104" s="424"/>
      <c r="GD104" s="424"/>
      <c r="GE104" s="424"/>
      <c r="GF104" s="424"/>
      <c r="GG104" s="424"/>
      <c r="GH104" s="424"/>
      <c r="GI104" s="424"/>
      <c r="GJ104" s="424"/>
      <c r="GK104" s="424"/>
      <c r="GL104" s="426"/>
      <c r="GM104" s="426"/>
      <c r="GN104" s="426"/>
      <c r="GO104" s="426"/>
      <c r="GP104" s="426"/>
    </row>
    <row r="105" s="359" customFormat="1" ht="37.5" spans="1:198">
      <c r="A105" s="338">
        <v>12</v>
      </c>
      <c r="B105" s="338"/>
      <c r="C105" s="340" t="s">
        <v>125</v>
      </c>
      <c r="D105" s="393">
        <v>2.4667</v>
      </c>
      <c r="E105" s="391">
        <f t="shared" si="45"/>
        <v>1976.02</v>
      </c>
      <c r="F105" s="339">
        <v>1480.02</v>
      </c>
      <c r="G105" s="387">
        <f t="shared" si="34"/>
        <v>496</v>
      </c>
      <c r="H105" s="394">
        <f t="shared" si="46"/>
        <v>295.184073899739</v>
      </c>
      <c r="I105" s="414">
        <f t="shared" si="35"/>
        <v>0</v>
      </c>
      <c r="J105" s="414">
        <v>0</v>
      </c>
      <c r="K105" s="415"/>
      <c r="L105" s="416">
        <f t="shared" si="47"/>
        <v>0</v>
      </c>
      <c r="M105" s="422"/>
      <c r="N105" s="423"/>
      <c r="O105" s="419"/>
      <c r="P105" s="420">
        <v>200.815926100261</v>
      </c>
      <c r="Q105" s="424"/>
      <c r="R105" s="424"/>
      <c r="S105" s="424"/>
      <c r="T105" s="424"/>
      <c r="U105" s="424"/>
      <c r="V105" s="424"/>
      <c r="W105" s="424"/>
      <c r="X105" s="424"/>
      <c r="Y105" s="424"/>
      <c r="Z105" s="424"/>
      <c r="AA105" s="424"/>
      <c r="AB105" s="424"/>
      <c r="AC105" s="424"/>
      <c r="AD105" s="424"/>
      <c r="AE105" s="424"/>
      <c r="AF105" s="424"/>
      <c r="AG105" s="424"/>
      <c r="AH105" s="424"/>
      <c r="AI105" s="424"/>
      <c r="AJ105" s="424"/>
      <c r="AK105" s="424"/>
      <c r="AL105" s="424"/>
      <c r="AM105" s="424"/>
      <c r="AN105" s="424"/>
      <c r="AO105" s="424"/>
      <c r="AP105" s="424"/>
      <c r="AQ105" s="424"/>
      <c r="AR105" s="424"/>
      <c r="AS105" s="424"/>
      <c r="AT105" s="424"/>
      <c r="AU105" s="424"/>
      <c r="AV105" s="424"/>
      <c r="AW105" s="424"/>
      <c r="AX105" s="424"/>
      <c r="AY105" s="424"/>
      <c r="AZ105" s="424"/>
      <c r="BA105" s="424"/>
      <c r="BB105" s="424"/>
      <c r="BC105" s="424"/>
      <c r="BD105" s="424"/>
      <c r="BE105" s="424"/>
      <c r="BF105" s="424"/>
      <c r="BG105" s="424"/>
      <c r="BH105" s="424"/>
      <c r="BI105" s="424"/>
      <c r="BJ105" s="424"/>
      <c r="BK105" s="424"/>
      <c r="BL105" s="424"/>
      <c r="BM105" s="424"/>
      <c r="BN105" s="424"/>
      <c r="BO105" s="424"/>
      <c r="BP105" s="424"/>
      <c r="BQ105" s="424"/>
      <c r="BR105" s="424"/>
      <c r="BS105" s="424"/>
      <c r="BT105" s="424"/>
      <c r="BU105" s="424"/>
      <c r="BV105" s="424"/>
      <c r="BW105" s="424"/>
      <c r="BX105" s="424"/>
      <c r="BY105" s="424"/>
      <c r="BZ105" s="424"/>
      <c r="CA105" s="424"/>
      <c r="CB105" s="424"/>
      <c r="CC105" s="424"/>
      <c r="CD105" s="424"/>
      <c r="CE105" s="424"/>
      <c r="CF105" s="424"/>
      <c r="CG105" s="424"/>
      <c r="CH105" s="424"/>
      <c r="CI105" s="424"/>
      <c r="CJ105" s="424"/>
      <c r="CK105" s="424"/>
      <c r="CL105" s="424"/>
      <c r="CM105" s="424"/>
      <c r="CN105" s="424"/>
      <c r="CO105" s="424"/>
      <c r="CP105" s="424"/>
      <c r="CQ105" s="424"/>
      <c r="CR105" s="424"/>
      <c r="CS105" s="424"/>
      <c r="CT105" s="424"/>
      <c r="CU105" s="424"/>
      <c r="CV105" s="424"/>
      <c r="CW105" s="424"/>
      <c r="CX105" s="424"/>
      <c r="CY105" s="424"/>
      <c r="CZ105" s="424"/>
      <c r="DA105" s="424"/>
      <c r="DB105" s="424"/>
      <c r="DC105" s="424"/>
      <c r="DD105" s="424"/>
      <c r="DE105" s="424"/>
      <c r="DF105" s="424"/>
      <c r="DG105" s="424"/>
      <c r="DH105" s="424"/>
      <c r="DI105" s="424"/>
      <c r="DJ105" s="424"/>
      <c r="DK105" s="424"/>
      <c r="DL105" s="424"/>
      <c r="DM105" s="424"/>
      <c r="DN105" s="424"/>
      <c r="DO105" s="424"/>
      <c r="DP105" s="424"/>
      <c r="DQ105" s="424"/>
      <c r="DR105" s="424"/>
      <c r="DS105" s="424"/>
      <c r="DT105" s="424"/>
      <c r="DU105" s="424"/>
      <c r="DV105" s="424"/>
      <c r="DW105" s="424"/>
      <c r="DX105" s="424"/>
      <c r="DY105" s="424"/>
      <c r="DZ105" s="424"/>
      <c r="EA105" s="424"/>
      <c r="EB105" s="424"/>
      <c r="EC105" s="424"/>
      <c r="ED105" s="424"/>
      <c r="EE105" s="424"/>
      <c r="EF105" s="424"/>
      <c r="EG105" s="424"/>
      <c r="EH105" s="424"/>
      <c r="EI105" s="424"/>
      <c r="EJ105" s="424"/>
      <c r="EK105" s="424"/>
      <c r="EL105" s="424"/>
      <c r="EM105" s="424"/>
      <c r="EN105" s="424"/>
      <c r="EO105" s="424"/>
      <c r="EP105" s="424"/>
      <c r="EQ105" s="424"/>
      <c r="ER105" s="424"/>
      <c r="ES105" s="424"/>
      <c r="ET105" s="424"/>
      <c r="EU105" s="424"/>
      <c r="EV105" s="424"/>
      <c r="EW105" s="424"/>
      <c r="EX105" s="424"/>
      <c r="EY105" s="424"/>
      <c r="EZ105" s="424"/>
      <c r="FA105" s="424"/>
      <c r="FB105" s="424"/>
      <c r="FC105" s="424"/>
      <c r="FD105" s="424"/>
      <c r="FE105" s="424"/>
      <c r="FF105" s="424"/>
      <c r="FG105" s="424"/>
      <c r="FH105" s="424"/>
      <c r="FI105" s="424"/>
      <c r="FJ105" s="424"/>
      <c r="FK105" s="424"/>
      <c r="FL105" s="424"/>
      <c r="FM105" s="424"/>
      <c r="FN105" s="424"/>
      <c r="FO105" s="424"/>
      <c r="FP105" s="424"/>
      <c r="FQ105" s="424"/>
      <c r="FR105" s="424"/>
      <c r="FS105" s="424"/>
      <c r="FT105" s="424"/>
      <c r="FU105" s="424"/>
      <c r="FV105" s="424"/>
      <c r="FW105" s="424"/>
      <c r="FX105" s="424"/>
      <c r="FY105" s="424"/>
      <c r="FZ105" s="424"/>
      <c r="GA105" s="424"/>
      <c r="GB105" s="424"/>
      <c r="GC105" s="424"/>
      <c r="GD105" s="424"/>
      <c r="GE105" s="424"/>
      <c r="GF105" s="424"/>
      <c r="GG105" s="424"/>
      <c r="GH105" s="424"/>
      <c r="GI105" s="424"/>
      <c r="GJ105" s="424"/>
      <c r="GK105" s="424"/>
      <c r="GL105" s="426"/>
      <c r="GM105" s="426"/>
      <c r="GN105" s="426"/>
      <c r="GO105" s="426"/>
      <c r="GP105" s="426"/>
    </row>
    <row r="106" s="359" customFormat="1" ht="18.75" spans="1:198">
      <c r="A106" s="338">
        <v>13</v>
      </c>
      <c r="B106" s="338"/>
      <c r="C106" s="339" t="s">
        <v>126</v>
      </c>
      <c r="D106" s="393">
        <v>0.0163</v>
      </c>
      <c r="E106" s="391">
        <f t="shared" si="45"/>
        <v>68.78</v>
      </c>
      <c r="F106" s="339">
        <v>9.78</v>
      </c>
      <c r="G106" s="387">
        <f t="shared" si="34"/>
        <v>59</v>
      </c>
      <c r="H106" s="394">
        <f t="shared" si="46"/>
        <v>1.95058191290621</v>
      </c>
      <c r="I106" s="414">
        <f t="shared" si="35"/>
        <v>59</v>
      </c>
      <c r="J106" s="414">
        <v>0</v>
      </c>
      <c r="K106" s="415">
        <v>59</v>
      </c>
      <c r="L106" s="416">
        <f t="shared" si="47"/>
        <v>0</v>
      </c>
      <c r="M106" s="422"/>
      <c r="N106" s="423"/>
      <c r="O106" s="419"/>
      <c r="P106" s="420">
        <v>-1.95058191290621</v>
      </c>
      <c r="Q106" s="424"/>
      <c r="R106" s="424"/>
      <c r="S106" s="424"/>
      <c r="T106" s="424"/>
      <c r="U106" s="424"/>
      <c r="V106" s="424"/>
      <c r="W106" s="424"/>
      <c r="X106" s="424"/>
      <c r="Y106" s="424"/>
      <c r="Z106" s="424"/>
      <c r="AA106" s="424"/>
      <c r="AB106" s="424"/>
      <c r="AC106" s="424"/>
      <c r="AD106" s="424"/>
      <c r="AE106" s="424"/>
      <c r="AF106" s="424"/>
      <c r="AG106" s="424"/>
      <c r="AH106" s="424"/>
      <c r="AI106" s="424"/>
      <c r="AJ106" s="424"/>
      <c r="AK106" s="424"/>
      <c r="AL106" s="424"/>
      <c r="AM106" s="424"/>
      <c r="AN106" s="424"/>
      <c r="AO106" s="424"/>
      <c r="AP106" s="424"/>
      <c r="AQ106" s="424"/>
      <c r="AR106" s="424"/>
      <c r="AS106" s="424"/>
      <c r="AT106" s="424"/>
      <c r="AU106" s="424"/>
      <c r="AV106" s="424"/>
      <c r="AW106" s="424"/>
      <c r="AX106" s="424"/>
      <c r="AY106" s="424"/>
      <c r="AZ106" s="424"/>
      <c r="BA106" s="424"/>
      <c r="BB106" s="424"/>
      <c r="BC106" s="424"/>
      <c r="BD106" s="424"/>
      <c r="BE106" s="424"/>
      <c r="BF106" s="424"/>
      <c r="BG106" s="424"/>
      <c r="BH106" s="424"/>
      <c r="BI106" s="424"/>
      <c r="BJ106" s="424"/>
      <c r="BK106" s="424"/>
      <c r="BL106" s="424"/>
      <c r="BM106" s="424"/>
      <c r="BN106" s="424"/>
      <c r="BO106" s="424"/>
      <c r="BP106" s="424"/>
      <c r="BQ106" s="424"/>
      <c r="BR106" s="424"/>
      <c r="BS106" s="424"/>
      <c r="BT106" s="424"/>
      <c r="BU106" s="424"/>
      <c r="BV106" s="424"/>
      <c r="BW106" s="424"/>
      <c r="BX106" s="424"/>
      <c r="BY106" s="424"/>
      <c r="BZ106" s="424"/>
      <c r="CA106" s="424"/>
      <c r="CB106" s="424"/>
      <c r="CC106" s="424"/>
      <c r="CD106" s="424"/>
      <c r="CE106" s="424"/>
      <c r="CF106" s="424"/>
      <c r="CG106" s="424"/>
      <c r="CH106" s="424"/>
      <c r="CI106" s="424"/>
      <c r="CJ106" s="424"/>
      <c r="CK106" s="424"/>
      <c r="CL106" s="424"/>
      <c r="CM106" s="424"/>
      <c r="CN106" s="424"/>
      <c r="CO106" s="424"/>
      <c r="CP106" s="424"/>
      <c r="CQ106" s="424"/>
      <c r="CR106" s="424"/>
      <c r="CS106" s="424"/>
      <c r="CT106" s="424"/>
      <c r="CU106" s="424"/>
      <c r="CV106" s="424"/>
      <c r="CW106" s="424"/>
      <c r="CX106" s="424"/>
      <c r="CY106" s="424"/>
      <c r="CZ106" s="424"/>
      <c r="DA106" s="424"/>
      <c r="DB106" s="424"/>
      <c r="DC106" s="424"/>
      <c r="DD106" s="424"/>
      <c r="DE106" s="424"/>
      <c r="DF106" s="424"/>
      <c r="DG106" s="424"/>
      <c r="DH106" s="424"/>
      <c r="DI106" s="424"/>
      <c r="DJ106" s="424"/>
      <c r="DK106" s="424"/>
      <c r="DL106" s="424"/>
      <c r="DM106" s="424"/>
      <c r="DN106" s="424"/>
      <c r="DO106" s="424"/>
      <c r="DP106" s="424"/>
      <c r="DQ106" s="424"/>
      <c r="DR106" s="424"/>
      <c r="DS106" s="424"/>
      <c r="DT106" s="424"/>
      <c r="DU106" s="424"/>
      <c r="DV106" s="424"/>
      <c r="DW106" s="424"/>
      <c r="DX106" s="424"/>
      <c r="DY106" s="424"/>
      <c r="DZ106" s="424"/>
      <c r="EA106" s="424"/>
      <c r="EB106" s="424"/>
      <c r="EC106" s="424"/>
      <c r="ED106" s="424"/>
      <c r="EE106" s="424"/>
      <c r="EF106" s="424"/>
      <c r="EG106" s="424"/>
      <c r="EH106" s="424"/>
      <c r="EI106" s="424"/>
      <c r="EJ106" s="424"/>
      <c r="EK106" s="424"/>
      <c r="EL106" s="424"/>
      <c r="EM106" s="424"/>
      <c r="EN106" s="424"/>
      <c r="EO106" s="424"/>
      <c r="EP106" s="424"/>
      <c r="EQ106" s="424"/>
      <c r="ER106" s="424"/>
      <c r="ES106" s="424"/>
      <c r="ET106" s="424"/>
      <c r="EU106" s="424"/>
      <c r="EV106" s="424"/>
      <c r="EW106" s="424"/>
      <c r="EX106" s="424"/>
      <c r="EY106" s="424"/>
      <c r="EZ106" s="424"/>
      <c r="FA106" s="424"/>
      <c r="FB106" s="424"/>
      <c r="FC106" s="424"/>
      <c r="FD106" s="424"/>
      <c r="FE106" s="424"/>
      <c r="FF106" s="424"/>
      <c r="FG106" s="424"/>
      <c r="FH106" s="424"/>
      <c r="FI106" s="424"/>
      <c r="FJ106" s="424"/>
      <c r="FK106" s="424"/>
      <c r="FL106" s="424"/>
      <c r="FM106" s="424"/>
      <c r="FN106" s="424"/>
      <c r="FO106" s="424"/>
      <c r="FP106" s="424"/>
      <c r="FQ106" s="424"/>
      <c r="FR106" s="424"/>
      <c r="FS106" s="424"/>
      <c r="FT106" s="424"/>
      <c r="FU106" s="424"/>
      <c r="FV106" s="424"/>
      <c r="FW106" s="424"/>
      <c r="FX106" s="424"/>
      <c r="FY106" s="424"/>
      <c r="FZ106" s="424"/>
      <c r="GA106" s="424"/>
      <c r="GB106" s="424"/>
      <c r="GC106" s="424"/>
      <c r="GD106" s="424"/>
      <c r="GE106" s="424"/>
      <c r="GF106" s="424"/>
      <c r="GG106" s="424"/>
      <c r="GH106" s="424"/>
      <c r="GI106" s="424"/>
      <c r="GJ106" s="424"/>
      <c r="GK106" s="424"/>
      <c r="GL106" s="426"/>
      <c r="GM106" s="426"/>
      <c r="GN106" s="426"/>
      <c r="GO106" s="426"/>
      <c r="GP106" s="426"/>
    </row>
    <row r="107" s="360" customFormat="1" ht="18.75" spans="1:198">
      <c r="A107" s="334" t="s">
        <v>127</v>
      </c>
      <c r="B107" s="334" t="s">
        <v>128</v>
      </c>
      <c r="C107" s="334">
        <v>5</v>
      </c>
      <c r="D107" s="386">
        <v>7.8455</v>
      </c>
      <c r="E107" s="387">
        <f>SUM(E108:E113)</f>
        <v>17888.3</v>
      </c>
      <c r="F107" s="388">
        <v>4707.3</v>
      </c>
      <c r="G107" s="387">
        <f t="shared" ref="G107:G143" si="48">H107+I107+L107+P107</f>
        <v>13181</v>
      </c>
      <c r="H107" s="389">
        <f>SUM(H109:H113)</f>
        <v>938.852171638386</v>
      </c>
      <c r="I107" s="409">
        <f t="shared" ref="I107:I143" si="49">J107+K107</f>
        <v>10418</v>
      </c>
      <c r="J107" s="409">
        <f t="shared" ref="J107:L107" si="50">SUM(J108:J113)</f>
        <v>9860</v>
      </c>
      <c r="K107" s="429">
        <f t="shared" si="50"/>
        <v>558</v>
      </c>
      <c r="L107" s="409">
        <f t="shared" si="50"/>
        <v>2000</v>
      </c>
      <c r="M107" s="411">
        <f>SUM(M109:M113)</f>
        <v>500</v>
      </c>
      <c r="N107" s="409">
        <f>SUM(N109:N113)</f>
        <v>1500</v>
      </c>
      <c r="O107" s="412">
        <f>SUM(O108:O113)</f>
        <v>0</v>
      </c>
      <c r="P107" s="413">
        <f>SUM(P108:P113)</f>
        <v>-175.852171638385</v>
      </c>
      <c r="Q107" s="358"/>
      <c r="R107" s="358"/>
      <c r="S107" s="358"/>
      <c r="T107" s="358"/>
      <c r="U107" s="358"/>
      <c r="V107" s="358"/>
      <c r="W107" s="358"/>
      <c r="X107" s="358"/>
      <c r="Y107" s="358"/>
      <c r="Z107" s="358"/>
      <c r="AA107" s="358"/>
      <c r="AB107" s="358"/>
      <c r="AC107" s="358"/>
      <c r="AD107" s="358"/>
      <c r="AE107" s="358"/>
      <c r="AF107" s="358"/>
      <c r="AG107" s="358"/>
      <c r="AH107" s="358"/>
      <c r="AI107" s="358"/>
      <c r="AJ107" s="358"/>
      <c r="AK107" s="358"/>
      <c r="AL107" s="358"/>
      <c r="AM107" s="358"/>
      <c r="AN107" s="358"/>
      <c r="AO107" s="358"/>
      <c r="AP107" s="358"/>
      <c r="AQ107" s="358"/>
      <c r="AR107" s="358"/>
      <c r="AS107" s="358"/>
      <c r="AT107" s="358"/>
      <c r="AU107" s="358"/>
      <c r="AV107" s="358"/>
      <c r="AW107" s="358"/>
      <c r="AX107" s="358"/>
      <c r="AY107" s="358"/>
      <c r="AZ107" s="358"/>
      <c r="BA107" s="358"/>
      <c r="BB107" s="358"/>
      <c r="BC107" s="358"/>
      <c r="BD107" s="358"/>
      <c r="BE107" s="358"/>
      <c r="BF107" s="358"/>
      <c r="BG107" s="358"/>
      <c r="BH107" s="358"/>
      <c r="BI107" s="358"/>
      <c r="BJ107" s="358"/>
      <c r="BK107" s="358"/>
      <c r="BL107" s="358"/>
      <c r="BM107" s="358"/>
      <c r="BN107" s="358"/>
      <c r="BO107" s="358"/>
      <c r="BP107" s="358"/>
      <c r="BQ107" s="358"/>
      <c r="BR107" s="358"/>
      <c r="BS107" s="358"/>
      <c r="BT107" s="358"/>
      <c r="BU107" s="358"/>
      <c r="BV107" s="358"/>
      <c r="BW107" s="358"/>
      <c r="BX107" s="358"/>
      <c r="BY107" s="358"/>
      <c r="BZ107" s="358"/>
      <c r="CA107" s="358"/>
      <c r="CB107" s="358"/>
      <c r="CC107" s="358"/>
      <c r="CD107" s="358"/>
      <c r="CE107" s="358"/>
      <c r="CF107" s="358"/>
      <c r="CG107" s="358"/>
      <c r="CH107" s="358"/>
      <c r="CI107" s="358"/>
      <c r="CJ107" s="358"/>
      <c r="CK107" s="358"/>
      <c r="CL107" s="358"/>
      <c r="CM107" s="358"/>
      <c r="CN107" s="358"/>
      <c r="CO107" s="358"/>
      <c r="CP107" s="358"/>
      <c r="CQ107" s="358"/>
      <c r="CR107" s="358"/>
      <c r="CS107" s="358"/>
      <c r="CT107" s="358"/>
      <c r="CU107" s="358"/>
      <c r="CV107" s="358"/>
      <c r="CW107" s="358"/>
      <c r="CX107" s="358"/>
      <c r="CY107" s="358"/>
      <c r="CZ107" s="358"/>
      <c r="DA107" s="358"/>
      <c r="DB107" s="358"/>
      <c r="DC107" s="358"/>
      <c r="DD107" s="358"/>
      <c r="DE107" s="358"/>
      <c r="DF107" s="358"/>
      <c r="DG107" s="358"/>
      <c r="DH107" s="358"/>
      <c r="DI107" s="358"/>
      <c r="DJ107" s="358"/>
      <c r="DK107" s="358"/>
      <c r="DL107" s="358"/>
      <c r="DM107" s="358"/>
      <c r="DN107" s="358"/>
      <c r="DO107" s="358"/>
      <c r="DP107" s="358"/>
      <c r="DQ107" s="358"/>
      <c r="DR107" s="358"/>
      <c r="DS107" s="358"/>
      <c r="DT107" s="358"/>
      <c r="DU107" s="358"/>
      <c r="DV107" s="358"/>
      <c r="DW107" s="358"/>
      <c r="DX107" s="358"/>
      <c r="DY107" s="358"/>
      <c r="DZ107" s="358"/>
      <c r="EA107" s="358"/>
      <c r="EB107" s="358"/>
      <c r="EC107" s="358"/>
      <c r="ED107" s="358"/>
      <c r="EE107" s="358"/>
      <c r="EF107" s="358"/>
      <c r="EG107" s="358"/>
      <c r="EH107" s="358"/>
      <c r="EI107" s="358"/>
      <c r="EJ107" s="358"/>
      <c r="EK107" s="358"/>
      <c r="EL107" s="358"/>
      <c r="EM107" s="358"/>
      <c r="EN107" s="358"/>
      <c r="EO107" s="358"/>
      <c r="EP107" s="358"/>
      <c r="EQ107" s="358"/>
      <c r="ER107" s="358"/>
      <c r="ES107" s="358"/>
      <c r="ET107" s="358"/>
      <c r="EU107" s="358"/>
      <c r="EV107" s="358"/>
      <c r="EW107" s="358"/>
      <c r="EX107" s="358"/>
      <c r="EY107" s="358"/>
      <c r="EZ107" s="358"/>
      <c r="FA107" s="358"/>
      <c r="FB107" s="358"/>
      <c r="FC107" s="358"/>
      <c r="FD107" s="358"/>
      <c r="FE107" s="358"/>
      <c r="FF107" s="358"/>
      <c r="FG107" s="358"/>
      <c r="FH107" s="358"/>
      <c r="FI107" s="358"/>
      <c r="FJ107" s="358"/>
      <c r="FK107" s="358"/>
      <c r="FL107" s="358"/>
      <c r="FM107" s="358"/>
      <c r="FN107" s="358"/>
      <c r="FO107" s="358"/>
      <c r="FP107" s="358"/>
      <c r="FQ107" s="358"/>
      <c r="FR107" s="358"/>
      <c r="FS107" s="358"/>
      <c r="FT107" s="358"/>
      <c r="FU107" s="358"/>
      <c r="FV107" s="358"/>
      <c r="FW107" s="358"/>
      <c r="FX107" s="358"/>
      <c r="FY107" s="358"/>
      <c r="FZ107" s="358"/>
      <c r="GA107" s="358"/>
      <c r="GB107" s="358"/>
      <c r="GC107" s="358"/>
      <c r="GD107" s="358"/>
      <c r="GE107" s="358"/>
      <c r="GF107" s="358"/>
      <c r="GG107" s="358"/>
      <c r="GH107" s="358"/>
      <c r="GI107" s="358"/>
      <c r="GJ107" s="358"/>
      <c r="GK107" s="358"/>
      <c r="GL107" s="425"/>
      <c r="GM107" s="425"/>
      <c r="GN107" s="425"/>
      <c r="GO107" s="425"/>
      <c r="GP107" s="425"/>
    </row>
    <row r="108" s="359" customFormat="1" ht="18.75" spans="1:198">
      <c r="A108" s="338">
        <v>1</v>
      </c>
      <c r="B108" s="338"/>
      <c r="C108" s="338" t="s">
        <v>31</v>
      </c>
      <c r="D108" s="390"/>
      <c r="E108" s="391">
        <f>F108+G108</f>
        <v>0</v>
      </c>
      <c r="F108" s="339">
        <v>0</v>
      </c>
      <c r="G108" s="387">
        <f t="shared" si="48"/>
        <v>0</v>
      </c>
      <c r="H108" s="394">
        <v>0</v>
      </c>
      <c r="I108" s="414">
        <f t="shared" si="49"/>
        <v>0</v>
      </c>
      <c r="J108" s="414">
        <v>0</v>
      </c>
      <c r="K108" s="415"/>
      <c r="L108" s="416">
        <f>M108+N108+O108</f>
        <v>0</v>
      </c>
      <c r="M108" s="417"/>
      <c r="N108" s="418"/>
      <c r="O108" s="419"/>
      <c r="P108" s="420">
        <v>0</v>
      </c>
      <c r="Q108" s="424"/>
      <c r="R108" s="424"/>
      <c r="S108" s="424"/>
      <c r="T108" s="424"/>
      <c r="U108" s="424"/>
      <c r="V108" s="424"/>
      <c r="W108" s="424"/>
      <c r="X108" s="424"/>
      <c r="Y108" s="424"/>
      <c r="Z108" s="424"/>
      <c r="AA108" s="424"/>
      <c r="AB108" s="424"/>
      <c r="AC108" s="424"/>
      <c r="AD108" s="424"/>
      <c r="AE108" s="424"/>
      <c r="AF108" s="424"/>
      <c r="AG108" s="424"/>
      <c r="AH108" s="424"/>
      <c r="AI108" s="424"/>
      <c r="AJ108" s="424"/>
      <c r="AK108" s="424"/>
      <c r="AL108" s="424"/>
      <c r="AM108" s="424"/>
      <c r="AN108" s="424"/>
      <c r="AO108" s="424"/>
      <c r="AP108" s="424"/>
      <c r="AQ108" s="424"/>
      <c r="AR108" s="424"/>
      <c r="AS108" s="424"/>
      <c r="AT108" s="424"/>
      <c r="AU108" s="424"/>
      <c r="AV108" s="424"/>
      <c r="AW108" s="424"/>
      <c r="AX108" s="424"/>
      <c r="AY108" s="424"/>
      <c r="AZ108" s="424"/>
      <c r="BA108" s="424"/>
      <c r="BB108" s="424"/>
      <c r="BC108" s="424"/>
      <c r="BD108" s="424"/>
      <c r="BE108" s="424"/>
      <c r="BF108" s="424"/>
      <c r="BG108" s="424"/>
      <c r="BH108" s="424"/>
      <c r="BI108" s="424"/>
      <c r="BJ108" s="424"/>
      <c r="BK108" s="424"/>
      <c r="BL108" s="424"/>
      <c r="BM108" s="424"/>
      <c r="BN108" s="424"/>
      <c r="BO108" s="424"/>
      <c r="BP108" s="424"/>
      <c r="BQ108" s="424"/>
      <c r="BR108" s="424"/>
      <c r="BS108" s="424"/>
      <c r="BT108" s="424"/>
      <c r="BU108" s="424"/>
      <c r="BV108" s="424"/>
      <c r="BW108" s="424"/>
      <c r="BX108" s="424"/>
      <c r="BY108" s="424"/>
      <c r="BZ108" s="424"/>
      <c r="CA108" s="424"/>
      <c r="CB108" s="424"/>
      <c r="CC108" s="424"/>
      <c r="CD108" s="424"/>
      <c r="CE108" s="424"/>
      <c r="CF108" s="424"/>
      <c r="CG108" s="424"/>
      <c r="CH108" s="424"/>
      <c r="CI108" s="424"/>
      <c r="CJ108" s="424"/>
      <c r="CK108" s="424"/>
      <c r="CL108" s="424"/>
      <c r="CM108" s="424"/>
      <c r="CN108" s="424"/>
      <c r="CO108" s="424"/>
      <c r="CP108" s="424"/>
      <c r="CQ108" s="424"/>
      <c r="CR108" s="424"/>
      <c r="CS108" s="424"/>
      <c r="CT108" s="424"/>
      <c r="CU108" s="424"/>
      <c r="CV108" s="424"/>
      <c r="CW108" s="424"/>
      <c r="CX108" s="424"/>
      <c r="CY108" s="424"/>
      <c r="CZ108" s="424"/>
      <c r="DA108" s="424"/>
      <c r="DB108" s="424"/>
      <c r="DC108" s="424"/>
      <c r="DD108" s="424"/>
      <c r="DE108" s="424"/>
      <c r="DF108" s="424"/>
      <c r="DG108" s="424"/>
      <c r="DH108" s="424"/>
      <c r="DI108" s="424"/>
      <c r="DJ108" s="424"/>
      <c r="DK108" s="424"/>
      <c r="DL108" s="424"/>
      <c r="DM108" s="424"/>
      <c r="DN108" s="424"/>
      <c r="DO108" s="424"/>
      <c r="DP108" s="424"/>
      <c r="DQ108" s="424"/>
      <c r="DR108" s="424"/>
      <c r="DS108" s="424"/>
      <c r="DT108" s="424"/>
      <c r="DU108" s="424"/>
      <c r="DV108" s="424"/>
      <c r="DW108" s="424"/>
      <c r="DX108" s="424"/>
      <c r="DY108" s="424"/>
      <c r="DZ108" s="424"/>
      <c r="EA108" s="424"/>
      <c r="EB108" s="424"/>
      <c r="EC108" s="424"/>
      <c r="ED108" s="424"/>
      <c r="EE108" s="424"/>
      <c r="EF108" s="424"/>
      <c r="EG108" s="424"/>
      <c r="EH108" s="424"/>
      <c r="EI108" s="424"/>
      <c r="EJ108" s="424"/>
      <c r="EK108" s="424"/>
      <c r="EL108" s="424"/>
      <c r="EM108" s="424"/>
      <c r="EN108" s="424"/>
      <c r="EO108" s="424"/>
      <c r="EP108" s="424"/>
      <c r="EQ108" s="424"/>
      <c r="ER108" s="424"/>
      <c r="ES108" s="424"/>
      <c r="ET108" s="424"/>
      <c r="EU108" s="424"/>
      <c r="EV108" s="424"/>
      <c r="EW108" s="424"/>
      <c r="EX108" s="424"/>
      <c r="EY108" s="424"/>
      <c r="EZ108" s="424"/>
      <c r="FA108" s="424"/>
      <c r="FB108" s="424"/>
      <c r="FC108" s="424"/>
      <c r="FD108" s="424"/>
      <c r="FE108" s="424"/>
      <c r="FF108" s="424"/>
      <c r="FG108" s="424"/>
      <c r="FH108" s="424"/>
      <c r="FI108" s="424"/>
      <c r="FJ108" s="424"/>
      <c r="FK108" s="424"/>
      <c r="FL108" s="424"/>
      <c r="FM108" s="424"/>
      <c r="FN108" s="424"/>
      <c r="FO108" s="424"/>
      <c r="FP108" s="424"/>
      <c r="FQ108" s="424"/>
      <c r="FR108" s="424"/>
      <c r="FS108" s="424"/>
      <c r="FT108" s="424"/>
      <c r="FU108" s="424"/>
      <c r="FV108" s="424"/>
      <c r="FW108" s="424"/>
      <c r="FX108" s="424"/>
      <c r="FY108" s="424"/>
      <c r="FZ108" s="424"/>
      <c r="GA108" s="424"/>
      <c r="GB108" s="424"/>
      <c r="GC108" s="424"/>
      <c r="GD108" s="424"/>
      <c r="GE108" s="424"/>
      <c r="GF108" s="424"/>
      <c r="GG108" s="424"/>
      <c r="GH108" s="424"/>
      <c r="GI108" s="424"/>
      <c r="GJ108" s="424"/>
      <c r="GK108" s="424"/>
      <c r="GL108" s="426"/>
      <c r="GM108" s="426"/>
      <c r="GN108" s="426"/>
      <c r="GO108" s="426"/>
      <c r="GP108" s="426"/>
    </row>
    <row r="109" s="359" customFormat="1" ht="18.75" spans="1:198">
      <c r="A109" s="338">
        <v>2</v>
      </c>
      <c r="B109" s="338"/>
      <c r="C109" s="339" t="s">
        <v>129</v>
      </c>
      <c r="D109" s="393">
        <v>1.7566</v>
      </c>
      <c r="E109" s="391">
        <f>F109+G109</f>
        <v>5814.96</v>
      </c>
      <c r="F109" s="339">
        <v>1053.96</v>
      </c>
      <c r="G109" s="387">
        <f t="shared" si="48"/>
        <v>4761</v>
      </c>
      <c r="H109" s="394">
        <f t="shared" ref="H109:H113" si="51">119.667602018786*D109</f>
        <v>210.208109706199</v>
      </c>
      <c r="I109" s="414">
        <f t="shared" si="49"/>
        <v>4139</v>
      </c>
      <c r="J109" s="414">
        <v>4139</v>
      </c>
      <c r="K109" s="415"/>
      <c r="L109" s="416">
        <f>M109+N109+O109</f>
        <v>500</v>
      </c>
      <c r="M109" s="422"/>
      <c r="N109" s="423">
        <v>500</v>
      </c>
      <c r="O109" s="419"/>
      <c r="P109" s="420">
        <v>-88.208109706199</v>
      </c>
      <c r="Q109" s="424"/>
      <c r="R109" s="424"/>
      <c r="S109" s="424"/>
      <c r="T109" s="424"/>
      <c r="U109" s="424"/>
      <c r="V109" s="424"/>
      <c r="W109" s="424"/>
      <c r="X109" s="424"/>
      <c r="Y109" s="424"/>
      <c r="Z109" s="424"/>
      <c r="AA109" s="424"/>
      <c r="AB109" s="424"/>
      <c r="AC109" s="424"/>
      <c r="AD109" s="424"/>
      <c r="AE109" s="424"/>
      <c r="AF109" s="424"/>
      <c r="AG109" s="424"/>
      <c r="AH109" s="424"/>
      <c r="AI109" s="424"/>
      <c r="AJ109" s="424"/>
      <c r="AK109" s="424"/>
      <c r="AL109" s="424"/>
      <c r="AM109" s="424"/>
      <c r="AN109" s="424"/>
      <c r="AO109" s="424"/>
      <c r="AP109" s="424"/>
      <c r="AQ109" s="424"/>
      <c r="AR109" s="424"/>
      <c r="AS109" s="424"/>
      <c r="AT109" s="424"/>
      <c r="AU109" s="424"/>
      <c r="AV109" s="424"/>
      <c r="AW109" s="424"/>
      <c r="AX109" s="424"/>
      <c r="AY109" s="424"/>
      <c r="AZ109" s="424"/>
      <c r="BA109" s="424"/>
      <c r="BB109" s="424"/>
      <c r="BC109" s="424"/>
      <c r="BD109" s="424"/>
      <c r="BE109" s="424"/>
      <c r="BF109" s="424"/>
      <c r="BG109" s="424"/>
      <c r="BH109" s="424"/>
      <c r="BI109" s="424"/>
      <c r="BJ109" s="424"/>
      <c r="BK109" s="424"/>
      <c r="BL109" s="424"/>
      <c r="BM109" s="424"/>
      <c r="BN109" s="424"/>
      <c r="BO109" s="424"/>
      <c r="BP109" s="424"/>
      <c r="BQ109" s="424"/>
      <c r="BR109" s="424"/>
      <c r="BS109" s="424"/>
      <c r="BT109" s="424"/>
      <c r="BU109" s="424"/>
      <c r="BV109" s="424"/>
      <c r="BW109" s="424"/>
      <c r="BX109" s="424"/>
      <c r="BY109" s="424"/>
      <c r="BZ109" s="424"/>
      <c r="CA109" s="424"/>
      <c r="CB109" s="424"/>
      <c r="CC109" s="424"/>
      <c r="CD109" s="424"/>
      <c r="CE109" s="424"/>
      <c r="CF109" s="424"/>
      <c r="CG109" s="424"/>
      <c r="CH109" s="424"/>
      <c r="CI109" s="424"/>
      <c r="CJ109" s="424"/>
      <c r="CK109" s="424"/>
      <c r="CL109" s="424"/>
      <c r="CM109" s="424"/>
      <c r="CN109" s="424"/>
      <c r="CO109" s="424"/>
      <c r="CP109" s="424"/>
      <c r="CQ109" s="424"/>
      <c r="CR109" s="424"/>
      <c r="CS109" s="424"/>
      <c r="CT109" s="424"/>
      <c r="CU109" s="424"/>
      <c r="CV109" s="424"/>
      <c r="CW109" s="424"/>
      <c r="CX109" s="424"/>
      <c r="CY109" s="424"/>
      <c r="CZ109" s="424"/>
      <c r="DA109" s="424"/>
      <c r="DB109" s="424"/>
      <c r="DC109" s="424"/>
      <c r="DD109" s="424"/>
      <c r="DE109" s="424"/>
      <c r="DF109" s="424"/>
      <c r="DG109" s="424"/>
      <c r="DH109" s="424"/>
      <c r="DI109" s="424"/>
      <c r="DJ109" s="424"/>
      <c r="DK109" s="424"/>
      <c r="DL109" s="424"/>
      <c r="DM109" s="424"/>
      <c r="DN109" s="424"/>
      <c r="DO109" s="424"/>
      <c r="DP109" s="424"/>
      <c r="DQ109" s="424"/>
      <c r="DR109" s="424"/>
      <c r="DS109" s="424"/>
      <c r="DT109" s="424"/>
      <c r="DU109" s="424"/>
      <c r="DV109" s="424"/>
      <c r="DW109" s="424"/>
      <c r="DX109" s="424"/>
      <c r="DY109" s="424"/>
      <c r="DZ109" s="424"/>
      <c r="EA109" s="424"/>
      <c r="EB109" s="424"/>
      <c r="EC109" s="424"/>
      <c r="ED109" s="424"/>
      <c r="EE109" s="424"/>
      <c r="EF109" s="424"/>
      <c r="EG109" s="424"/>
      <c r="EH109" s="424"/>
      <c r="EI109" s="424"/>
      <c r="EJ109" s="424"/>
      <c r="EK109" s="424"/>
      <c r="EL109" s="424"/>
      <c r="EM109" s="424"/>
      <c r="EN109" s="424"/>
      <c r="EO109" s="424"/>
      <c r="EP109" s="424"/>
      <c r="EQ109" s="424"/>
      <c r="ER109" s="424"/>
      <c r="ES109" s="424"/>
      <c r="ET109" s="424"/>
      <c r="EU109" s="424"/>
      <c r="EV109" s="424"/>
      <c r="EW109" s="424"/>
      <c r="EX109" s="424"/>
      <c r="EY109" s="424"/>
      <c r="EZ109" s="424"/>
      <c r="FA109" s="424"/>
      <c r="FB109" s="424"/>
      <c r="FC109" s="424"/>
      <c r="FD109" s="424"/>
      <c r="FE109" s="424"/>
      <c r="FF109" s="424"/>
      <c r="FG109" s="424"/>
      <c r="FH109" s="424"/>
      <c r="FI109" s="424"/>
      <c r="FJ109" s="424"/>
      <c r="FK109" s="424"/>
      <c r="FL109" s="424"/>
      <c r="FM109" s="424"/>
      <c r="FN109" s="424"/>
      <c r="FO109" s="424"/>
      <c r="FP109" s="424"/>
      <c r="FQ109" s="424"/>
      <c r="FR109" s="424"/>
      <c r="FS109" s="424"/>
      <c r="FT109" s="424"/>
      <c r="FU109" s="424"/>
      <c r="FV109" s="424"/>
      <c r="FW109" s="424"/>
      <c r="FX109" s="424"/>
      <c r="FY109" s="424"/>
      <c r="FZ109" s="424"/>
      <c r="GA109" s="424"/>
      <c r="GB109" s="424"/>
      <c r="GC109" s="424"/>
      <c r="GD109" s="424"/>
      <c r="GE109" s="424"/>
      <c r="GF109" s="424"/>
      <c r="GG109" s="424"/>
      <c r="GH109" s="424"/>
      <c r="GI109" s="424"/>
      <c r="GJ109" s="424"/>
      <c r="GK109" s="424"/>
      <c r="GL109" s="426"/>
      <c r="GM109" s="426"/>
      <c r="GN109" s="426"/>
      <c r="GO109" s="426"/>
      <c r="GP109" s="426"/>
    </row>
    <row r="110" s="359" customFormat="1" ht="18.75" spans="1:198">
      <c r="A110" s="338">
        <v>3</v>
      </c>
      <c r="B110" s="338"/>
      <c r="C110" s="339" t="s">
        <v>130</v>
      </c>
      <c r="D110" s="393">
        <v>1.005</v>
      </c>
      <c r="E110" s="391">
        <f t="shared" ref="E110:E115" si="52">F110+G110</f>
        <v>1744</v>
      </c>
      <c r="F110" s="339">
        <v>603</v>
      </c>
      <c r="G110" s="387">
        <f t="shared" si="48"/>
        <v>1141</v>
      </c>
      <c r="H110" s="394">
        <f t="shared" si="51"/>
        <v>120.26594002888</v>
      </c>
      <c r="I110" s="414">
        <f t="shared" si="49"/>
        <v>495</v>
      </c>
      <c r="J110" s="414">
        <v>0</v>
      </c>
      <c r="K110" s="415">
        <v>495</v>
      </c>
      <c r="L110" s="416">
        <f t="shared" ref="L110:L115" si="53">M110+N110+O110</f>
        <v>1000</v>
      </c>
      <c r="M110" s="422"/>
      <c r="N110" s="423">
        <v>1000</v>
      </c>
      <c r="O110" s="419"/>
      <c r="P110" s="420">
        <v>-474.26594002888</v>
      </c>
      <c r="Q110" s="424"/>
      <c r="R110" s="424"/>
      <c r="S110" s="424"/>
      <c r="T110" s="424"/>
      <c r="U110" s="424"/>
      <c r="V110" s="424"/>
      <c r="W110" s="424"/>
      <c r="X110" s="424"/>
      <c r="Y110" s="424"/>
      <c r="Z110" s="424"/>
      <c r="AA110" s="424"/>
      <c r="AB110" s="424"/>
      <c r="AC110" s="424"/>
      <c r="AD110" s="424"/>
      <c r="AE110" s="424"/>
      <c r="AF110" s="424"/>
      <c r="AG110" s="424"/>
      <c r="AH110" s="424"/>
      <c r="AI110" s="424"/>
      <c r="AJ110" s="424"/>
      <c r="AK110" s="424"/>
      <c r="AL110" s="424"/>
      <c r="AM110" s="424"/>
      <c r="AN110" s="424"/>
      <c r="AO110" s="424"/>
      <c r="AP110" s="424"/>
      <c r="AQ110" s="424"/>
      <c r="AR110" s="424"/>
      <c r="AS110" s="424"/>
      <c r="AT110" s="424"/>
      <c r="AU110" s="424"/>
      <c r="AV110" s="424"/>
      <c r="AW110" s="424"/>
      <c r="AX110" s="424"/>
      <c r="AY110" s="424"/>
      <c r="AZ110" s="424"/>
      <c r="BA110" s="424"/>
      <c r="BB110" s="424"/>
      <c r="BC110" s="424"/>
      <c r="BD110" s="424"/>
      <c r="BE110" s="424"/>
      <c r="BF110" s="424"/>
      <c r="BG110" s="424"/>
      <c r="BH110" s="424"/>
      <c r="BI110" s="424"/>
      <c r="BJ110" s="424"/>
      <c r="BK110" s="424"/>
      <c r="BL110" s="424"/>
      <c r="BM110" s="424"/>
      <c r="BN110" s="424"/>
      <c r="BO110" s="424"/>
      <c r="BP110" s="424"/>
      <c r="BQ110" s="424"/>
      <c r="BR110" s="424"/>
      <c r="BS110" s="424"/>
      <c r="BT110" s="424"/>
      <c r="BU110" s="424"/>
      <c r="BV110" s="424"/>
      <c r="BW110" s="424"/>
      <c r="BX110" s="424"/>
      <c r="BY110" s="424"/>
      <c r="BZ110" s="424"/>
      <c r="CA110" s="424"/>
      <c r="CB110" s="424"/>
      <c r="CC110" s="424"/>
      <c r="CD110" s="424"/>
      <c r="CE110" s="424"/>
      <c r="CF110" s="424"/>
      <c r="CG110" s="424"/>
      <c r="CH110" s="424"/>
      <c r="CI110" s="424"/>
      <c r="CJ110" s="424"/>
      <c r="CK110" s="424"/>
      <c r="CL110" s="424"/>
      <c r="CM110" s="424"/>
      <c r="CN110" s="424"/>
      <c r="CO110" s="424"/>
      <c r="CP110" s="424"/>
      <c r="CQ110" s="424"/>
      <c r="CR110" s="424"/>
      <c r="CS110" s="424"/>
      <c r="CT110" s="424"/>
      <c r="CU110" s="424"/>
      <c r="CV110" s="424"/>
      <c r="CW110" s="424"/>
      <c r="CX110" s="424"/>
      <c r="CY110" s="424"/>
      <c r="CZ110" s="424"/>
      <c r="DA110" s="424"/>
      <c r="DB110" s="424"/>
      <c r="DC110" s="424"/>
      <c r="DD110" s="424"/>
      <c r="DE110" s="424"/>
      <c r="DF110" s="424"/>
      <c r="DG110" s="424"/>
      <c r="DH110" s="424"/>
      <c r="DI110" s="424"/>
      <c r="DJ110" s="424"/>
      <c r="DK110" s="424"/>
      <c r="DL110" s="424"/>
      <c r="DM110" s="424"/>
      <c r="DN110" s="424"/>
      <c r="DO110" s="424"/>
      <c r="DP110" s="424"/>
      <c r="DQ110" s="424"/>
      <c r="DR110" s="424"/>
      <c r="DS110" s="424"/>
      <c r="DT110" s="424"/>
      <c r="DU110" s="424"/>
      <c r="DV110" s="424"/>
      <c r="DW110" s="424"/>
      <c r="DX110" s="424"/>
      <c r="DY110" s="424"/>
      <c r="DZ110" s="424"/>
      <c r="EA110" s="424"/>
      <c r="EB110" s="424"/>
      <c r="EC110" s="424"/>
      <c r="ED110" s="424"/>
      <c r="EE110" s="424"/>
      <c r="EF110" s="424"/>
      <c r="EG110" s="424"/>
      <c r="EH110" s="424"/>
      <c r="EI110" s="424"/>
      <c r="EJ110" s="424"/>
      <c r="EK110" s="424"/>
      <c r="EL110" s="424"/>
      <c r="EM110" s="424"/>
      <c r="EN110" s="424"/>
      <c r="EO110" s="424"/>
      <c r="EP110" s="424"/>
      <c r="EQ110" s="424"/>
      <c r="ER110" s="424"/>
      <c r="ES110" s="424"/>
      <c r="ET110" s="424"/>
      <c r="EU110" s="424"/>
      <c r="EV110" s="424"/>
      <c r="EW110" s="424"/>
      <c r="EX110" s="424"/>
      <c r="EY110" s="424"/>
      <c r="EZ110" s="424"/>
      <c r="FA110" s="424"/>
      <c r="FB110" s="424"/>
      <c r="FC110" s="424"/>
      <c r="FD110" s="424"/>
      <c r="FE110" s="424"/>
      <c r="FF110" s="424"/>
      <c r="FG110" s="424"/>
      <c r="FH110" s="424"/>
      <c r="FI110" s="424"/>
      <c r="FJ110" s="424"/>
      <c r="FK110" s="424"/>
      <c r="FL110" s="424"/>
      <c r="FM110" s="424"/>
      <c r="FN110" s="424"/>
      <c r="FO110" s="424"/>
      <c r="FP110" s="424"/>
      <c r="FQ110" s="424"/>
      <c r="FR110" s="424"/>
      <c r="FS110" s="424"/>
      <c r="FT110" s="424"/>
      <c r="FU110" s="424"/>
      <c r="FV110" s="424"/>
      <c r="FW110" s="424"/>
      <c r="FX110" s="424"/>
      <c r="FY110" s="424"/>
      <c r="FZ110" s="424"/>
      <c r="GA110" s="424"/>
      <c r="GB110" s="424"/>
      <c r="GC110" s="424"/>
      <c r="GD110" s="424"/>
      <c r="GE110" s="424"/>
      <c r="GF110" s="424"/>
      <c r="GG110" s="424"/>
      <c r="GH110" s="424"/>
      <c r="GI110" s="424"/>
      <c r="GJ110" s="424"/>
      <c r="GK110" s="424"/>
      <c r="GL110" s="426"/>
      <c r="GM110" s="426"/>
      <c r="GN110" s="426"/>
      <c r="GO110" s="426"/>
      <c r="GP110" s="426"/>
    </row>
    <row r="111" s="359" customFormat="1" ht="18.75" spans="1:198">
      <c r="A111" s="338">
        <v>4</v>
      </c>
      <c r="B111" s="338"/>
      <c r="C111" s="339" t="s">
        <v>131</v>
      </c>
      <c r="D111" s="393">
        <v>0.8408</v>
      </c>
      <c r="E111" s="391">
        <f t="shared" si="52"/>
        <v>1152.48</v>
      </c>
      <c r="F111" s="339">
        <v>504.48</v>
      </c>
      <c r="G111" s="387">
        <f t="shared" si="48"/>
        <v>648</v>
      </c>
      <c r="H111" s="394">
        <f t="shared" si="51"/>
        <v>100.616519777395</v>
      </c>
      <c r="I111" s="414">
        <f t="shared" si="49"/>
        <v>0</v>
      </c>
      <c r="J111" s="414">
        <v>0</v>
      </c>
      <c r="K111" s="415"/>
      <c r="L111" s="416">
        <f t="shared" si="53"/>
        <v>500</v>
      </c>
      <c r="M111" s="422">
        <v>500</v>
      </c>
      <c r="N111" s="423"/>
      <c r="O111" s="419"/>
      <c r="P111" s="420">
        <v>47.383480222605</v>
      </c>
      <c r="Q111" s="424"/>
      <c r="R111" s="424"/>
      <c r="S111" s="424"/>
      <c r="T111" s="424"/>
      <c r="U111" s="424"/>
      <c r="V111" s="424"/>
      <c r="W111" s="424"/>
      <c r="X111" s="424"/>
      <c r="Y111" s="424"/>
      <c r="Z111" s="424"/>
      <c r="AA111" s="424"/>
      <c r="AB111" s="424"/>
      <c r="AC111" s="424"/>
      <c r="AD111" s="424"/>
      <c r="AE111" s="424"/>
      <c r="AF111" s="424"/>
      <c r="AG111" s="424"/>
      <c r="AH111" s="424"/>
      <c r="AI111" s="424"/>
      <c r="AJ111" s="424"/>
      <c r="AK111" s="424"/>
      <c r="AL111" s="424"/>
      <c r="AM111" s="424"/>
      <c r="AN111" s="424"/>
      <c r="AO111" s="424"/>
      <c r="AP111" s="424"/>
      <c r="AQ111" s="424"/>
      <c r="AR111" s="424"/>
      <c r="AS111" s="424"/>
      <c r="AT111" s="424"/>
      <c r="AU111" s="424"/>
      <c r="AV111" s="424"/>
      <c r="AW111" s="424"/>
      <c r="AX111" s="424"/>
      <c r="AY111" s="424"/>
      <c r="AZ111" s="424"/>
      <c r="BA111" s="424"/>
      <c r="BB111" s="424"/>
      <c r="BC111" s="424"/>
      <c r="BD111" s="424"/>
      <c r="BE111" s="424"/>
      <c r="BF111" s="424"/>
      <c r="BG111" s="424"/>
      <c r="BH111" s="424"/>
      <c r="BI111" s="424"/>
      <c r="BJ111" s="424"/>
      <c r="BK111" s="424"/>
      <c r="BL111" s="424"/>
      <c r="BM111" s="424"/>
      <c r="BN111" s="424"/>
      <c r="BO111" s="424"/>
      <c r="BP111" s="424"/>
      <c r="BQ111" s="424"/>
      <c r="BR111" s="424"/>
      <c r="BS111" s="424"/>
      <c r="BT111" s="424"/>
      <c r="BU111" s="424"/>
      <c r="BV111" s="424"/>
      <c r="BW111" s="424"/>
      <c r="BX111" s="424"/>
      <c r="BY111" s="424"/>
      <c r="BZ111" s="424"/>
      <c r="CA111" s="424"/>
      <c r="CB111" s="424"/>
      <c r="CC111" s="424"/>
      <c r="CD111" s="424"/>
      <c r="CE111" s="424"/>
      <c r="CF111" s="424"/>
      <c r="CG111" s="424"/>
      <c r="CH111" s="424"/>
      <c r="CI111" s="424"/>
      <c r="CJ111" s="424"/>
      <c r="CK111" s="424"/>
      <c r="CL111" s="424"/>
      <c r="CM111" s="424"/>
      <c r="CN111" s="424"/>
      <c r="CO111" s="424"/>
      <c r="CP111" s="424"/>
      <c r="CQ111" s="424"/>
      <c r="CR111" s="424"/>
      <c r="CS111" s="424"/>
      <c r="CT111" s="424"/>
      <c r="CU111" s="424"/>
      <c r="CV111" s="424"/>
      <c r="CW111" s="424"/>
      <c r="CX111" s="424"/>
      <c r="CY111" s="424"/>
      <c r="CZ111" s="424"/>
      <c r="DA111" s="424"/>
      <c r="DB111" s="424"/>
      <c r="DC111" s="424"/>
      <c r="DD111" s="424"/>
      <c r="DE111" s="424"/>
      <c r="DF111" s="424"/>
      <c r="DG111" s="424"/>
      <c r="DH111" s="424"/>
      <c r="DI111" s="424"/>
      <c r="DJ111" s="424"/>
      <c r="DK111" s="424"/>
      <c r="DL111" s="424"/>
      <c r="DM111" s="424"/>
      <c r="DN111" s="424"/>
      <c r="DO111" s="424"/>
      <c r="DP111" s="424"/>
      <c r="DQ111" s="424"/>
      <c r="DR111" s="424"/>
      <c r="DS111" s="424"/>
      <c r="DT111" s="424"/>
      <c r="DU111" s="424"/>
      <c r="DV111" s="424"/>
      <c r="DW111" s="424"/>
      <c r="DX111" s="424"/>
      <c r="DY111" s="424"/>
      <c r="DZ111" s="424"/>
      <c r="EA111" s="424"/>
      <c r="EB111" s="424"/>
      <c r="EC111" s="424"/>
      <c r="ED111" s="424"/>
      <c r="EE111" s="424"/>
      <c r="EF111" s="424"/>
      <c r="EG111" s="424"/>
      <c r="EH111" s="424"/>
      <c r="EI111" s="424"/>
      <c r="EJ111" s="424"/>
      <c r="EK111" s="424"/>
      <c r="EL111" s="424"/>
      <c r="EM111" s="424"/>
      <c r="EN111" s="424"/>
      <c r="EO111" s="424"/>
      <c r="EP111" s="424"/>
      <c r="EQ111" s="424"/>
      <c r="ER111" s="424"/>
      <c r="ES111" s="424"/>
      <c r="ET111" s="424"/>
      <c r="EU111" s="424"/>
      <c r="EV111" s="424"/>
      <c r="EW111" s="424"/>
      <c r="EX111" s="424"/>
      <c r="EY111" s="424"/>
      <c r="EZ111" s="424"/>
      <c r="FA111" s="424"/>
      <c r="FB111" s="424"/>
      <c r="FC111" s="424"/>
      <c r="FD111" s="424"/>
      <c r="FE111" s="424"/>
      <c r="FF111" s="424"/>
      <c r="FG111" s="424"/>
      <c r="FH111" s="424"/>
      <c r="FI111" s="424"/>
      <c r="FJ111" s="424"/>
      <c r="FK111" s="424"/>
      <c r="FL111" s="424"/>
      <c r="FM111" s="424"/>
      <c r="FN111" s="424"/>
      <c r="FO111" s="424"/>
      <c r="FP111" s="424"/>
      <c r="FQ111" s="424"/>
      <c r="FR111" s="424"/>
      <c r="FS111" s="424"/>
      <c r="FT111" s="424"/>
      <c r="FU111" s="424"/>
      <c r="FV111" s="424"/>
      <c r="FW111" s="424"/>
      <c r="FX111" s="424"/>
      <c r="FY111" s="424"/>
      <c r="FZ111" s="424"/>
      <c r="GA111" s="424"/>
      <c r="GB111" s="424"/>
      <c r="GC111" s="424"/>
      <c r="GD111" s="424"/>
      <c r="GE111" s="424"/>
      <c r="GF111" s="424"/>
      <c r="GG111" s="424"/>
      <c r="GH111" s="424"/>
      <c r="GI111" s="424"/>
      <c r="GJ111" s="424"/>
      <c r="GK111" s="424"/>
      <c r="GL111" s="426"/>
      <c r="GM111" s="426"/>
      <c r="GN111" s="426"/>
      <c r="GO111" s="426"/>
      <c r="GP111" s="426"/>
    </row>
    <row r="112" s="359" customFormat="1" ht="37.5" spans="1:198">
      <c r="A112" s="338">
        <v>5</v>
      </c>
      <c r="B112" s="338"/>
      <c r="C112" s="340" t="s">
        <v>132</v>
      </c>
      <c r="D112" s="393">
        <v>3.5732</v>
      </c>
      <c r="E112" s="391">
        <f t="shared" si="52"/>
        <v>2800.92</v>
      </c>
      <c r="F112" s="339">
        <v>2143.92</v>
      </c>
      <c r="G112" s="387">
        <f t="shared" si="48"/>
        <v>657</v>
      </c>
      <c r="H112" s="394">
        <f t="shared" si="51"/>
        <v>427.596275533526</v>
      </c>
      <c r="I112" s="414">
        <f t="shared" si="49"/>
        <v>0</v>
      </c>
      <c r="J112" s="414">
        <v>0</v>
      </c>
      <c r="K112" s="415"/>
      <c r="L112" s="416">
        <f t="shared" si="53"/>
        <v>0</v>
      </c>
      <c r="M112" s="422"/>
      <c r="N112" s="423"/>
      <c r="O112" s="419"/>
      <c r="P112" s="420">
        <v>229.403724466474</v>
      </c>
      <c r="Q112" s="424"/>
      <c r="R112" s="424"/>
      <c r="S112" s="424"/>
      <c r="T112" s="424"/>
      <c r="U112" s="424"/>
      <c r="V112" s="424"/>
      <c r="W112" s="424"/>
      <c r="X112" s="424"/>
      <c r="Y112" s="424"/>
      <c r="Z112" s="424"/>
      <c r="AA112" s="424"/>
      <c r="AB112" s="424"/>
      <c r="AC112" s="424"/>
      <c r="AD112" s="424"/>
      <c r="AE112" s="424"/>
      <c r="AF112" s="424"/>
      <c r="AG112" s="424"/>
      <c r="AH112" s="424"/>
      <c r="AI112" s="424"/>
      <c r="AJ112" s="424"/>
      <c r="AK112" s="424"/>
      <c r="AL112" s="424"/>
      <c r="AM112" s="424"/>
      <c r="AN112" s="424"/>
      <c r="AO112" s="424"/>
      <c r="AP112" s="424"/>
      <c r="AQ112" s="424"/>
      <c r="AR112" s="424"/>
      <c r="AS112" s="424"/>
      <c r="AT112" s="424"/>
      <c r="AU112" s="424"/>
      <c r="AV112" s="424"/>
      <c r="AW112" s="424"/>
      <c r="AX112" s="424"/>
      <c r="AY112" s="424"/>
      <c r="AZ112" s="424"/>
      <c r="BA112" s="424"/>
      <c r="BB112" s="424"/>
      <c r="BC112" s="424"/>
      <c r="BD112" s="424"/>
      <c r="BE112" s="424"/>
      <c r="BF112" s="424"/>
      <c r="BG112" s="424"/>
      <c r="BH112" s="424"/>
      <c r="BI112" s="424"/>
      <c r="BJ112" s="424"/>
      <c r="BK112" s="424"/>
      <c r="BL112" s="424"/>
      <c r="BM112" s="424"/>
      <c r="BN112" s="424"/>
      <c r="BO112" s="424"/>
      <c r="BP112" s="424"/>
      <c r="BQ112" s="424"/>
      <c r="BR112" s="424"/>
      <c r="BS112" s="424"/>
      <c r="BT112" s="424"/>
      <c r="BU112" s="424"/>
      <c r="BV112" s="424"/>
      <c r="BW112" s="424"/>
      <c r="BX112" s="424"/>
      <c r="BY112" s="424"/>
      <c r="BZ112" s="424"/>
      <c r="CA112" s="424"/>
      <c r="CB112" s="424"/>
      <c r="CC112" s="424"/>
      <c r="CD112" s="424"/>
      <c r="CE112" s="424"/>
      <c r="CF112" s="424"/>
      <c r="CG112" s="424"/>
      <c r="CH112" s="424"/>
      <c r="CI112" s="424"/>
      <c r="CJ112" s="424"/>
      <c r="CK112" s="424"/>
      <c r="CL112" s="424"/>
      <c r="CM112" s="424"/>
      <c r="CN112" s="424"/>
      <c r="CO112" s="424"/>
      <c r="CP112" s="424"/>
      <c r="CQ112" s="424"/>
      <c r="CR112" s="424"/>
      <c r="CS112" s="424"/>
      <c r="CT112" s="424"/>
      <c r="CU112" s="424"/>
      <c r="CV112" s="424"/>
      <c r="CW112" s="424"/>
      <c r="CX112" s="424"/>
      <c r="CY112" s="424"/>
      <c r="CZ112" s="424"/>
      <c r="DA112" s="424"/>
      <c r="DB112" s="424"/>
      <c r="DC112" s="424"/>
      <c r="DD112" s="424"/>
      <c r="DE112" s="424"/>
      <c r="DF112" s="424"/>
      <c r="DG112" s="424"/>
      <c r="DH112" s="424"/>
      <c r="DI112" s="424"/>
      <c r="DJ112" s="424"/>
      <c r="DK112" s="424"/>
      <c r="DL112" s="424"/>
      <c r="DM112" s="424"/>
      <c r="DN112" s="424"/>
      <c r="DO112" s="424"/>
      <c r="DP112" s="424"/>
      <c r="DQ112" s="424"/>
      <c r="DR112" s="424"/>
      <c r="DS112" s="424"/>
      <c r="DT112" s="424"/>
      <c r="DU112" s="424"/>
      <c r="DV112" s="424"/>
      <c r="DW112" s="424"/>
      <c r="DX112" s="424"/>
      <c r="DY112" s="424"/>
      <c r="DZ112" s="424"/>
      <c r="EA112" s="424"/>
      <c r="EB112" s="424"/>
      <c r="EC112" s="424"/>
      <c r="ED112" s="424"/>
      <c r="EE112" s="424"/>
      <c r="EF112" s="424"/>
      <c r="EG112" s="424"/>
      <c r="EH112" s="424"/>
      <c r="EI112" s="424"/>
      <c r="EJ112" s="424"/>
      <c r="EK112" s="424"/>
      <c r="EL112" s="424"/>
      <c r="EM112" s="424"/>
      <c r="EN112" s="424"/>
      <c r="EO112" s="424"/>
      <c r="EP112" s="424"/>
      <c r="EQ112" s="424"/>
      <c r="ER112" s="424"/>
      <c r="ES112" s="424"/>
      <c r="ET112" s="424"/>
      <c r="EU112" s="424"/>
      <c r="EV112" s="424"/>
      <c r="EW112" s="424"/>
      <c r="EX112" s="424"/>
      <c r="EY112" s="424"/>
      <c r="EZ112" s="424"/>
      <c r="FA112" s="424"/>
      <c r="FB112" s="424"/>
      <c r="FC112" s="424"/>
      <c r="FD112" s="424"/>
      <c r="FE112" s="424"/>
      <c r="FF112" s="424"/>
      <c r="FG112" s="424"/>
      <c r="FH112" s="424"/>
      <c r="FI112" s="424"/>
      <c r="FJ112" s="424"/>
      <c r="FK112" s="424"/>
      <c r="FL112" s="424"/>
      <c r="FM112" s="424"/>
      <c r="FN112" s="424"/>
      <c r="FO112" s="424"/>
      <c r="FP112" s="424"/>
      <c r="FQ112" s="424"/>
      <c r="FR112" s="424"/>
      <c r="FS112" s="424"/>
      <c r="FT112" s="424"/>
      <c r="FU112" s="424"/>
      <c r="FV112" s="424"/>
      <c r="FW112" s="424"/>
      <c r="FX112" s="424"/>
      <c r="FY112" s="424"/>
      <c r="FZ112" s="424"/>
      <c r="GA112" s="424"/>
      <c r="GB112" s="424"/>
      <c r="GC112" s="424"/>
      <c r="GD112" s="424"/>
      <c r="GE112" s="424"/>
      <c r="GF112" s="424"/>
      <c r="GG112" s="424"/>
      <c r="GH112" s="424"/>
      <c r="GI112" s="424"/>
      <c r="GJ112" s="424"/>
      <c r="GK112" s="424"/>
      <c r="GL112" s="426"/>
      <c r="GM112" s="426"/>
      <c r="GN112" s="426"/>
      <c r="GO112" s="426"/>
      <c r="GP112" s="426"/>
    </row>
    <row r="113" s="359" customFormat="1" ht="18.75" spans="1:198">
      <c r="A113" s="338">
        <v>6</v>
      </c>
      <c r="B113" s="338"/>
      <c r="C113" s="339" t="s">
        <v>133</v>
      </c>
      <c r="D113" s="393">
        <v>0.6699</v>
      </c>
      <c r="E113" s="391">
        <f t="shared" si="52"/>
        <v>6375.94</v>
      </c>
      <c r="F113" s="339">
        <v>401.94</v>
      </c>
      <c r="G113" s="387">
        <f t="shared" si="48"/>
        <v>5974</v>
      </c>
      <c r="H113" s="394">
        <f t="shared" si="51"/>
        <v>80.1653265923847</v>
      </c>
      <c r="I113" s="414">
        <f t="shared" si="49"/>
        <v>5784</v>
      </c>
      <c r="J113" s="414">
        <v>5721</v>
      </c>
      <c r="K113" s="415">
        <v>63</v>
      </c>
      <c r="L113" s="416">
        <f t="shared" si="53"/>
        <v>0</v>
      </c>
      <c r="M113" s="422"/>
      <c r="N113" s="423"/>
      <c r="O113" s="419"/>
      <c r="P113" s="420">
        <v>109.834673407615</v>
      </c>
      <c r="Q113" s="424"/>
      <c r="R113" s="424"/>
      <c r="S113" s="424"/>
      <c r="T113" s="424"/>
      <c r="U113" s="424"/>
      <c r="V113" s="424"/>
      <c r="W113" s="424"/>
      <c r="X113" s="424"/>
      <c r="Y113" s="424"/>
      <c r="Z113" s="424"/>
      <c r="AA113" s="424"/>
      <c r="AB113" s="424"/>
      <c r="AC113" s="424"/>
      <c r="AD113" s="424"/>
      <c r="AE113" s="424"/>
      <c r="AF113" s="424"/>
      <c r="AG113" s="424"/>
      <c r="AH113" s="424"/>
      <c r="AI113" s="424"/>
      <c r="AJ113" s="424"/>
      <c r="AK113" s="424"/>
      <c r="AL113" s="424"/>
      <c r="AM113" s="424"/>
      <c r="AN113" s="424"/>
      <c r="AO113" s="424"/>
      <c r="AP113" s="424"/>
      <c r="AQ113" s="424"/>
      <c r="AR113" s="424"/>
      <c r="AS113" s="424"/>
      <c r="AT113" s="424"/>
      <c r="AU113" s="424"/>
      <c r="AV113" s="424"/>
      <c r="AW113" s="424"/>
      <c r="AX113" s="424"/>
      <c r="AY113" s="424"/>
      <c r="AZ113" s="424"/>
      <c r="BA113" s="424"/>
      <c r="BB113" s="424"/>
      <c r="BC113" s="424"/>
      <c r="BD113" s="424"/>
      <c r="BE113" s="424"/>
      <c r="BF113" s="424"/>
      <c r="BG113" s="424"/>
      <c r="BH113" s="424"/>
      <c r="BI113" s="424"/>
      <c r="BJ113" s="424"/>
      <c r="BK113" s="424"/>
      <c r="BL113" s="424"/>
      <c r="BM113" s="424"/>
      <c r="BN113" s="424"/>
      <c r="BO113" s="424"/>
      <c r="BP113" s="424"/>
      <c r="BQ113" s="424"/>
      <c r="BR113" s="424"/>
      <c r="BS113" s="424"/>
      <c r="BT113" s="424"/>
      <c r="BU113" s="424"/>
      <c r="BV113" s="424"/>
      <c r="BW113" s="424"/>
      <c r="BX113" s="424"/>
      <c r="BY113" s="424"/>
      <c r="BZ113" s="424"/>
      <c r="CA113" s="424"/>
      <c r="CB113" s="424"/>
      <c r="CC113" s="424"/>
      <c r="CD113" s="424"/>
      <c r="CE113" s="424"/>
      <c r="CF113" s="424"/>
      <c r="CG113" s="424"/>
      <c r="CH113" s="424"/>
      <c r="CI113" s="424"/>
      <c r="CJ113" s="424"/>
      <c r="CK113" s="424"/>
      <c r="CL113" s="424"/>
      <c r="CM113" s="424"/>
      <c r="CN113" s="424"/>
      <c r="CO113" s="424"/>
      <c r="CP113" s="424"/>
      <c r="CQ113" s="424"/>
      <c r="CR113" s="424"/>
      <c r="CS113" s="424"/>
      <c r="CT113" s="424"/>
      <c r="CU113" s="424"/>
      <c r="CV113" s="424"/>
      <c r="CW113" s="424"/>
      <c r="CX113" s="424"/>
      <c r="CY113" s="424"/>
      <c r="CZ113" s="424"/>
      <c r="DA113" s="424"/>
      <c r="DB113" s="424"/>
      <c r="DC113" s="424"/>
      <c r="DD113" s="424"/>
      <c r="DE113" s="424"/>
      <c r="DF113" s="424"/>
      <c r="DG113" s="424"/>
      <c r="DH113" s="424"/>
      <c r="DI113" s="424"/>
      <c r="DJ113" s="424"/>
      <c r="DK113" s="424"/>
      <c r="DL113" s="424"/>
      <c r="DM113" s="424"/>
      <c r="DN113" s="424"/>
      <c r="DO113" s="424"/>
      <c r="DP113" s="424"/>
      <c r="DQ113" s="424"/>
      <c r="DR113" s="424"/>
      <c r="DS113" s="424"/>
      <c r="DT113" s="424"/>
      <c r="DU113" s="424"/>
      <c r="DV113" s="424"/>
      <c r="DW113" s="424"/>
      <c r="DX113" s="424"/>
      <c r="DY113" s="424"/>
      <c r="DZ113" s="424"/>
      <c r="EA113" s="424"/>
      <c r="EB113" s="424"/>
      <c r="EC113" s="424"/>
      <c r="ED113" s="424"/>
      <c r="EE113" s="424"/>
      <c r="EF113" s="424"/>
      <c r="EG113" s="424"/>
      <c r="EH113" s="424"/>
      <c r="EI113" s="424"/>
      <c r="EJ113" s="424"/>
      <c r="EK113" s="424"/>
      <c r="EL113" s="424"/>
      <c r="EM113" s="424"/>
      <c r="EN113" s="424"/>
      <c r="EO113" s="424"/>
      <c r="EP113" s="424"/>
      <c r="EQ113" s="424"/>
      <c r="ER113" s="424"/>
      <c r="ES113" s="424"/>
      <c r="ET113" s="424"/>
      <c r="EU113" s="424"/>
      <c r="EV113" s="424"/>
      <c r="EW113" s="424"/>
      <c r="EX113" s="424"/>
      <c r="EY113" s="424"/>
      <c r="EZ113" s="424"/>
      <c r="FA113" s="424"/>
      <c r="FB113" s="424"/>
      <c r="FC113" s="424"/>
      <c r="FD113" s="424"/>
      <c r="FE113" s="424"/>
      <c r="FF113" s="424"/>
      <c r="FG113" s="424"/>
      <c r="FH113" s="424"/>
      <c r="FI113" s="424"/>
      <c r="FJ113" s="424"/>
      <c r="FK113" s="424"/>
      <c r="FL113" s="424"/>
      <c r="FM113" s="424"/>
      <c r="FN113" s="424"/>
      <c r="FO113" s="424"/>
      <c r="FP113" s="424"/>
      <c r="FQ113" s="424"/>
      <c r="FR113" s="424"/>
      <c r="FS113" s="424"/>
      <c r="FT113" s="424"/>
      <c r="FU113" s="424"/>
      <c r="FV113" s="424"/>
      <c r="FW113" s="424"/>
      <c r="FX113" s="424"/>
      <c r="FY113" s="424"/>
      <c r="FZ113" s="424"/>
      <c r="GA113" s="424"/>
      <c r="GB113" s="424"/>
      <c r="GC113" s="424"/>
      <c r="GD113" s="424"/>
      <c r="GE113" s="424"/>
      <c r="GF113" s="424"/>
      <c r="GG113" s="424"/>
      <c r="GH113" s="424"/>
      <c r="GI113" s="424"/>
      <c r="GJ113" s="424"/>
      <c r="GK113" s="424"/>
      <c r="GL113" s="426"/>
      <c r="GM113" s="426"/>
      <c r="GN113" s="426"/>
      <c r="GO113" s="426"/>
      <c r="GP113" s="426"/>
    </row>
    <row r="114" s="360" customFormat="1" ht="18.75" spans="1:198">
      <c r="A114" s="334" t="s">
        <v>134</v>
      </c>
      <c r="B114" s="334" t="s">
        <v>135</v>
      </c>
      <c r="C114" s="334">
        <v>11</v>
      </c>
      <c r="D114" s="386">
        <v>15.1184</v>
      </c>
      <c r="E114" s="387">
        <f>SUM(E115:E126)</f>
        <v>24247.04</v>
      </c>
      <c r="F114" s="388">
        <v>9071.04</v>
      </c>
      <c r="G114" s="387">
        <f t="shared" si="48"/>
        <v>15176</v>
      </c>
      <c r="H114" s="389">
        <f>SUM(H116:H126)</f>
        <v>1809.18267436081</v>
      </c>
      <c r="I114" s="409">
        <f t="shared" si="49"/>
        <v>8726</v>
      </c>
      <c r="J114" s="409">
        <f t="shared" ref="J114:L114" si="54">SUM(J115:J126)</f>
        <v>5552</v>
      </c>
      <c r="K114" s="429">
        <f t="shared" si="54"/>
        <v>3174</v>
      </c>
      <c r="L114" s="409">
        <f t="shared" si="54"/>
        <v>2100</v>
      </c>
      <c r="M114" s="411">
        <f>SUM(M116:M126)</f>
        <v>500</v>
      </c>
      <c r="N114" s="409">
        <f>SUM(N116:N126)</f>
        <v>1000</v>
      </c>
      <c r="O114" s="412">
        <f>SUM(O115:O126)</f>
        <v>600</v>
      </c>
      <c r="P114" s="413">
        <f>SUM(P115:P126)</f>
        <v>2540.81732563918</v>
      </c>
      <c r="Q114" s="358"/>
      <c r="R114" s="358"/>
      <c r="S114" s="358"/>
      <c r="T114" s="358"/>
      <c r="U114" s="358"/>
      <c r="V114" s="358"/>
      <c r="W114" s="358"/>
      <c r="X114" s="358"/>
      <c r="Y114" s="358"/>
      <c r="Z114" s="358"/>
      <c r="AA114" s="358"/>
      <c r="AB114" s="358"/>
      <c r="AC114" s="358"/>
      <c r="AD114" s="358"/>
      <c r="AE114" s="358"/>
      <c r="AF114" s="358"/>
      <c r="AG114" s="358"/>
      <c r="AH114" s="358"/>
      <c r="AI114" s="358"/>
      <c r="AJ114" s="358"/>
      <c r="AK114" s="358"/>
      <c r="AL114" s="358"/>
      <c r="AM114" s="358"/>
      <c r="AN114" s="358"/>
      <c r="AO114" s="358"/>
      <c r="AP114" s="358"/>
      <c r="AQ114" s="358"/>
      <c r="AR114" s="358"/>
      <c r="AS114" s="358"/>
      <c r="AT114" s="358"/>
      <c r="AU114" s="358"/>
      <c r="AV114" s="358"/>
      <c r="AW114" s="358"/>
      <c r="AX114" s="358"/>
      <c r="AY114" s="358"/>
      <c r="AZ114" s="358"/>
      <c r="BA114" s="358"/>
      <c r="BB114" s="358"/>
      <c r="BC114" s="358"/>
      <c r="BD114" s="358"/>
      <c r="BE114" s="358"/>
      <c r="BF114" s="358"/>
      <c r="BG114" s="358"/>
      <c r="BH114" s="358"/>
      <c r="BI114" s="358"/>
      <c r="BJ114" s="358"/>
      <c r="BK114" s="358"/>
      <c r="BL114" s="358"/>
      <c r="BM114" s="358"/>
      <c r="BN114" s="358"/>
      <c r="BO114" s="358"/>
      <c r="BP114" s="358"/>
      <c r="BQ114" s="358"/>
      <c r="BR114" s="358"/>
      <c r="BS114" s="358"/>
      <c r="BT114" s="358"/>
      <c r="BU114" s="358"/>
      <c r="BV114" s="358"/>
      <c r="BW114" s="358"/>
      <c r="BX114" s="358"/>
      <c r="BY114" s="358"/>
      <c r="BZ114" s="358"/>
      <c r="CA114" s="358"/>
      <c r="CB114" s="358"/>
      <c r="CC114" s="358"/>
      <c r="CD114" s="358"/>
      <c r="CE114" s="358"/>
      <c r="CF114" s="358"/>
      <c r="CG114" s="358"/>
      <c r="CH114" s="358"/>
      <c r="CI114" s="358"/>
      <c r="CJ114" s="358"/>
      <c r="CK114" s="358"/>
      <c r="CL114" s="358"/>
      <c r="CM114" s="358"/>
      <c r="CN114" s="358"/>
      <c r="CO114" s="358"/>
      <c r="CP114" s="358"/>
      <c r="CQ114" s="358"/>
      <c r="CR114" s="358"/>
      <c r="CS114" s="358"/>
      <c r="CT114" s="358"/>
      <c r="CU114" s="358"/>
      <c r="CV114" s="358"/>
      <c r="CW114" s="358"/>
      <c r="CX114" s="358"/>
      <c r="CY114" s="358"/>
      <c r="CZ114" s="358"/>
      <c r="DA114" s="358"/>
      <c r="DB114" s="358"/>
      <c r="DC114" s="358"/>
      <c r="DD114" s="358"/>
      <c r="DE114" s="358"/>
      <c r="DF114" s="358"/>
      <c r="DG114" s="358"/>
      <c r="DH114" s="358"/>
      <c r="DI114" s="358"/>
      <c r="DJ114" s="358"/>
      <c r="DK114" s="358"/>
      <c r="DL114" s="358"/>
      <c r="DM114" s="358"/>
      <c r="DN114" s="358"/>
      <c r="DO114" s="358"/>
      <c r="DP114" s="358"/>
      <c r="DQ114" s="358"/>
      <c r="DR114" s="358"/>
      <c r="DS114" s="358"/>
      <c r="DT114" s="358"/>
      <c r="DU114" s="358"/>
      <c r="DV114" s="358"/>
      <c r="DW114" s="358"/>
      <c r="DX114" s="358"/>
      <c r="DY114" s="358"/>
      <c r="DZ114" s="358"/>
      <c r="EA114" s="358"/>
      <c r="EB114" s="358"/>
      <c r="EC114" s="358"/>
      <c r="ED114" s="358"/>
      <c r="EE114" s="358"/>
      <c r="EF114" s="358"/>
      <c r="EG114" s="358"/>
      <c r="EH114" s="358"/>
      <c r="EI114" s="358"/>
      <c r="EJ114" s="358"/>
      <c r="EK114" s="358"/>
      <c r="EL114" s="358"/>
      <c r="EM114" s="358"/>
      <c r="EN114" s="358"/>
      <c r="EO114" s="358"/>
      <c r="EP114" s="358"/>
      <c r="EQ114" s="358"/>
      <c r="ER114" s="358"/>
      <c r="ES114" s="358"/>
      <c r="ET114" s="358"/>
      <c r="EU114" s="358"/>
      <c r="EV114" s="358"/>
      <c r="EW114" s="358"/>
      <c r="EX114" s="358"/>
      <c r="EY114" s="358"/>
      <c r="EZ114" s="358"/>
      <c r="FA114" s="358"/>
      <c r="FB114" s="358"/>
      <c r="FC114" s="358"/>
      <c r="FD114" s="358"/>
      <c r="FE114" s="358"/>
      <c r="FF114" s="358"/>
      <c r="FG114" s="358"/>
      <c r="FH114" s="358"/>
      <c r="FI114" s="358"/>
      <c r="FJ114" s="358"/>
      <c r="FK114" s="358"/>
      <c r="FL114" s="358"/>
      <c r="FM114" s="358"/>
      <c r="FN114" s="358"/>
      <c r="FO114" s="358"/>
      <c r="FP114" s="358"/>
      <c r="FQ114" s="358"/>
      <c r="FR114" s="358"/>
      <c r="FS114" s="358"/>
      <c r="FT114" s="358"/>
      <c r="FU114" s="358"/>
      <c r="FV114" s="358"/>
      <c r="FW114" s="358"/>
      <c r="FX114" s="358"/>
      <c r="FY114" s="358"/>
      <c r="FZ114" s="358"/>
      <c r="GA114" s="358"/>
      <c r="GB114" s="358"/>
      <c r="GC114" s="358"/>
      <c r="GD114" s="358"/>
      <c r="GE114" s="358"/>
      <c r="GF114" s="358"/>
      <c r="GG114" s="358"/>
      <c r="GH114" s="358"/>
      <c r="GI114" s="358"/>
      <c r="GJ114" s="358"/>
      <c r="GK114" s="358"/>
      <c r="GL114" s="425"/>
      <c r="GM114" s="425"/>
      <c r="GN114" s="425"/>
      <c r="GO114" s="425"/>
      <c r="GP114" s="425"/>
    </row>
    <row r="115" s="359" customFormat="1" ht="18.75" spans="1:198">
      <c r="A115" s="338">
        <v>1</v>
      </c>
      <c r="B115" s="338"/>
      <c r="C115" s="338" t="s">
        <v>31</v>
      </c>
      <c r="D115" s="390"/>
      <c r="E115" s="391">
        <f t="shared" si="52"/>
        <v>0</v>
      </c>
      <c r="F115" s="339">
        <v>0</v>
      </c>
      <c r="G115" s="387">
        <f t="shared" si="48"/>
        <v>0</v>
      </c>
      <c r="H115" s="394">
        <v>0</v>
      </c>
      <c r="I115" s="414">
        <f t="shared" si="49"/>
        <v>0</v>
      </c>
      <c r="J115" s="414">
        <v>0</v>
      </c>
      <c r="K115" s="415"/>
      <c r="L115" s="416">
        <f t="shared" si="53"/>
        <v>0</v>
      </c>
      <c r="M115" s="417"/>
      <c r="N115" s="418"/>
      <c r="O115" s="419"/>
      <c r="P115" s="420">
        <v>0</v>
      </c>
      <c r="Q115" s="424"/>
      <c r="R115" s="424"/>
      <c r="S115" s="424"/>
      <c r="T115" s="424"/>
      <c r="U115" s="424"/>
      <c r="V115" s="424"/>
      <c r="W115" s="424"/>
      <c r="X115" s="424"/>
      <c r="Y115" s="424"/>
      <c r="Z115" s="424"/>
      <c r="AA115" s="424"/>
      <c r="AB115" s="424"/>
      <c r="AC115" s="424"/>
      <c r="AD115" s="424"/>
      <c r="AE115" s="424"/>
      <c r="AF115" s="424"/>
      <c r="AG115" s="424"/>
      <c r="AH115" s="424"/>
      <c r="AI115" s="424"/>
      <c r="AJ115" s="424"/>
      <c r="AK115" s="424"/>
      <c r="AL115" s="424"/>
      <c r="AM115" s="424"/>
      <c r="AN115" s="424"/>
      <c r="AO115" s="424"/>
      <c r="AP115" s="424"/>
      <c r="AQ115" s="424"/>
      <c r="AR115" s="424"/>
      <c r="AS115" s="424"/>
      <c r="AT115" s="424"/>
      <c r="AU115" s="424"/>
      <c r="AV115" s="424"/>
      <c r="AW115" s="424"/>
      <c r="AX115" s="424"/>
      <c r="AY115" s="424"/>
      <c r="AZ115" s="424"/>
      <c r="BA115" s="424"/>
      <c r="BB115" s="424"/>
      <c r="BC115" s="424"/>
      <c r="BD115" s="424"/>
      <c r="BE115" s="424"/>
      <c r="BF115" s="424"/>
      <c r="BG115" s="424"/>
      <c r="BH115" s="424"/>
      <c r="BI115" s="424"/>
      <c r="BJ115" s="424"/>
      <c r="BK115" s="424"/>
      <c r="BL115" s="424"/>
      <c r="BM115" s="424"/>
      <c r="BN115" s="424"/>
      <c r="BO115" s="424"/>
      <c r="BP115" s="424"/>
      <c r="BQ115" s="424"/>
      <c r="BR115" s="424"/>
      <c r="BS115" s="424"/>
      <c r="BT115" s="424"/>
      <c r="BU115" s="424"/>
      <c r="BV115" s="424"/>
      <c r="BW115" s="424"/>
      <c r="BX115" s="424"/>
      <c r="BY115" s="424"/>
      <c r="BZ115" s="424"/>
      <c r="CA115" s="424"/>
      <c r="CB115" s="424"/>
      <c r="CC115" s="424"/>
      <c r="CD115" s="424"/>
      <c r="CE115" s="424"/>
      <c r="CF115" s="424"/>
      <c r="CG115" s="424"/>
      <c r="CH115" s="424"/>
      <c r="CI115" s="424"/>
      <c r="CJ115" s="424"/>
      <c r="CK115" s="424"/>
      <c r="CL115" s="424"/>
      <c r="CM115" s="424"/>
      <c r="CN115" s="424"/>
      <c r="CO115" s="424"/>
      <c r="CP115" s="424"/>
      <c r="CQ115" s="424"/>
      <c r="CR115" s="424"/>
      <c r="CS115" s="424"/>
      <c r="CT115" s="424"/>
      <c r="CU115" s="424"/>
      <c r="CV115" s="424"/>
      <c r="CW115" s="424"/>
      <c r="CX115" s="424"/>
      <c r="CY115" s="424"/>
      <c r="CZ115" s="424"/>
      <c r="DA115" s="424"/>
      <c r="DB115" s="424"/>
      <c r="DC115" s="424"/>
      <c r="DD115" s="424"/>
      <c r="DE115" s="424"/>
      <c r="DF115" s="424"/>
      <c r="DG115" s="424"/>
      <c r="DH115" s="424"/>
      <c r="DI115" s="424"/>
      <c r="DJ115" s="424"/>
      <c r="DK115" s="424"/>
      <c r="DL115" s="424"/>
      <c r="DM115" s="424"/>
      <c r="DN115" s="424"/>
      <c r="DO115" s="424"/>
      <c r="DP115" s="424"/>
      <c r="DQ115" s="424"/>
      <c r="DR115" s="424"/>
      <c r="DS115" s="424"/>
      <c r="DT115" s="424"/>
      <c r="DU115" s="424"/>
      <c r="DV115" s="424"/>
      <c r="DW115" s="424"/>
      <c r="DX115" s="424"/>
      <c r="DY115" s="424"/>
      <c r="DZ115" s="424"/>
      <c r="EA115" s="424"/>
      <c r="EB115" s="424"/>
      <c r="EC115" s="424"/>
      <c r="ED115" s="424"/>
      <c r="EE115" s="424"/>
      <c r="EF115" s="424"/>
      <c r="EG115" s="424"/>
      <c r="EH115" s="424"/>
      <c r="EI115" s="424"/>
      <c r="EJ115" s="424"/>
      <c r="EK115" s="424"/>
      <c r="EL115" s="424"/>
      <c r="EM115" s="424"/>
      <c r="EN115" s="424"/>
      <c r="EO115" s="424"/>
      <c r="EP115" s="424"/>
      <c r="EQ115" s="424"/>
      <c r="ER115" s="424"/>
      <c r="ES115" s="424"/>
      <c r="ET115" s="424"/>
      <c r="EU115" s="424"/>
      <c r="EV115" s="424"/>
      <c r="EW115" s="424"/>
      <c r="EX115" s="424"/>
      <c r="EY115" s="424"/>
      <c r="EZ115" s="424"/>
      <c r="FA115" s="424"/>
      <c r="FB115" s="424"/>
      <c r="FC115" s="424"/>
      <c r="FD115" s="424"/>
      <c r="FE115" s="424"/>
      <c r="FF115" s="424"/>
      <c r="FG115" s="424"/>
      <c r="FH115" s="424"/>
      <c r="FI115" s="424"/>
      <c r="FJ115" s="424"/>
      <c r="FK115" s="424"/>
      <c r="FL115" s="424"/>
      <c r="FM115" s="424"/>
      <c r="FN115" s="424"/>
      <c r="FO115" s="424"/>
      <c r="FP115" s="424"/>
      <c r="FQ115" s="424"/>
      <c r="FR115" s="424"/>
      <c r="FS115" s="424"/>
      <c r="FT115" s="424"/>
      <c r="FU115" s="424"/>
      <c r="FV115" s="424"/>
      <c r="FW115" s="424"/>
      <c r="FX115" s="424"/>
      <c r="FY115" s="424"/>
      <c r="FZ115" s="424"/>
      <c r="GA115" s="424"/>
      <c r="GB115" s="424"/>
      <c r="GC115" s="424"/>
      <c r="GD115" s="424"/>
      <c r="GE115" s="424"/>
      <c r="GF115" s="424"/>
      <c r="GG115" s="424"/>
      <c r="GH115" s="424"/>
      <c r="GI115" s="424"/>
      <c r="GJ115" s="424"/>
      <c r="GK115" s="424"/>
      <c r="GL115" s="426"/>
      <c r="GM115" s="426"/>
      <c r="GN115" s="426"/>
      <c r="GO115" s="426"/>
      <c r="GP115" s="426"/>
    </row>
    <row r="116" s="359" customFormat="1" ht="18.75" spans="1:198">
      <c r="A116" s="338">
        <v>2</v>
      </c>
      <c r="B116" s="338"/>
      <c r="C116" s="339" t="s">
        <v>136</v>
      </c>
      <c r="D116" s="393">
        <v>0.3891</v>
      </c>
      <c r="E116" s="391">
        <f t="shared" ref="E116:E126" si="55">F116+G116</f>
        <v>1087.46</v>
      </c>
      <c r="F116" s="339">
        <v>233.46</v>
      </c>
      <c r="G116" s="387">
        <f t="shared" si="48"/>
        <v>854</v>
      </c>
      <c r="H116" s="394">
        <f t="shared" ref="H116:H126" si="56">119.667602018786*D116</f>
        <v>46.5626639455096</v>
      </c>
      <c r="I116" s="414">
        <f t="shared" si="49"/>
        <v>522</v>
      </c>
      <c r="J116" s="414">
        <v>0</v>
      </c>
      <c r="K116" s="415">
        <v>522</v>
      </c>
      <c r="L116" s="416">
        <f t="shared" ref="L116:L126" si="57">M116+N116+O116</f>
        <v>0</v>
      </c>
      <c r="M116" s="422"/>
      <c r="N116" s="423"/>
      <c r="O116" s="419"/>
      <c r="P116" s="420">
        <v>285.43733605449</v>
      </c>
      <c r="Q116" s="424"/>
      <c r="R116" s="424"/>
      <c r="S116" s="424"/>
      <c r="T116" s="424"/>
      <c r="U116" s="424"/>
      <c r="V116" s="424"/>
      <c r="W116" s="424"/>
      <c r="X116" s="424"/>
      <c r="Y116" s="424"/>
      <c r="Z116" s="424"/>
      <c r="AA116" s="424"/>
      <c r="AB116" s="424"/>
      <c r="AC116" s="424"/>
      <c r="AD116" s="424"/>
      <c r="AE116" s="424"/>
      <c r="AF116" s="424"/>
      <c r="AG116" s="424"/>
      <c r="AH116" s="424"/>
      <c r="AI116" s="424"/>
      <c r="AJ116" s="424"/>
      <c r="AK116" s="424"/>
      <c r="AL116" s="424"/>
      <c r="AM116" s="424"/>
      <c r="AN116" s="424"/>
      <c r="AO116" s="424"/>
      <c r="AP116" s="424"/>
      <c r="AQ116" s="424"/>
      <c r="AR116" s="424"/>
      <c r="AS116" s="424"/>
      <c r="AT116" s="424"/>
      <c r="AU116" s="424"/>
      <c r="AV116" s="424"/>
      <c r="AW116" s="424"/>
      <c r="AX116" s="424"/>
      <c r="AY116" s="424"/>
      <c r="AZ116" s="424"/>
      <c r="BA116" s="424"/>
      <c r="BB116" s="424"/>
      <c r="BC116" s="424"/>
      <c r="BD116" s="424"/>
      <c r="BE116" s="424"/>
      <c r="BF116" s="424"/>
      <c r="BG116" s="424"/>
      <c r="BH116" s="424"/>
      <c r="BI116" s="424"/>
      <c r="BJ116" s="424"/>
      <c r="BK116" s="424"/>
      <c r="BL116" s="424"/>
      <c r="BM116" s="424"/>
      <c r="BN116" s="424"/>
      <c r="BO116" s="424"/>
      <c r="BP116" s="424"/>
      <c r="BQ116" s="424"/>
      <c r="BR116" s="424"/>
      <c r="BS116" s="424"/>
      <c r="BT116" s="424"/>
      <c r="BU116" s="424"/>
      <c r="BV116" s="424"/>
      <c r="BW116" s="424"/>
      <c r="BX116" s="424"/>
      <c r="BY116" s="424"/>
      <c r="BZ116" s="424"/>
      <c r="CA116" s="424"/>
      <c r="CB116" s="424"/>
      <c r="CC116" s="424"/>
      <c r="CD116" s="424"/>
      <c r="CE116" s="424"/>
      <c r="CF116" s="424"/>
      <c r="CG116" s="424"/>
      <c r="CH116" s="424"/>
      <c r="CI116" s="424"/>
      <c r="CJ116" s="424"/>
      <c r="CK116" s="424"/>
      <c r="CL116" s="424"/>
      <c r="CM116" s="424"/>
      <c r="CN116" s="424"/>
      <c r="CO116" s="424"/>
      <c r="CP116" s="424"/>
      <c r="CQ116" s="424"/>
      <c r="CR116" s="424"/>
      <c r="CS116" s="424"/>
      <c r="CT116" s="424"/>
      <c r="CU116" s="424"/>
      <c r="CV116" s="424"/>
      <c r="CW116" s="424"/>
      <c r="CX116" s="424"/>
      <c r="CY116" s="424"/>
      <c r="CZ116" s="424"/>
      <c r="DA116" s="424"/>
      <c r="DB116" s="424"/>
      <c r="DC116" s="424"/>
      <c r="DD116" s="424"/>
      <c r="DE116" s="424"/>
      <c r="DF116" s="424"/>
      <c r="DG116" s="424"/>
      <c r="DH116" s="424"/>
      <c r="DI116" s="424"/>
      <c r="DJ116" s="424"/>
      <c r="DK116" s="424"/>
      <c r="DL116" s="424"/>
      <c r="DM116" s="424"/>
      <c r="DN116" s="424"/>
      <c r="DO116" s="424"/>
      <c r="DP116" s="424"/>
      <c r="DQ116" s="424"/>
      <c r="DR116" s="424"/>
      <c r="DS116" s="424"/>
      <c r="DT116" s="424"/>
      <c r="DU116" s="424"/>
      <c r="DV116" s="424"/>
      <c r="DW116" s="424"/>
      <c r="DX116" s="424"/>
      <c r="DY116" s="424"/>
      <c r="DZ116" s="424"/>
      <c r="EA116" s="424"/>
      <c r="EB116" s="424"/>
      <c r="EC116" s="424"/>
      <c r="ED116" s="424"/>
      <c r="EE116" s="424"/>
      <c r="EF116" s="424"/>
      <c r="EG116" s="424"/>
      <c r="EH116" s="424"/>
      <c r="EI116" s="424"/>
      <c r="EJ116" s="424"/>
      <c r="EK116" s="424"/>
      <c r="EL116" s="424"/>
      <c r="EM116" s="424"/>
      <c r="EN116" s="424"/>
      <c r="EO116" s="424"/>
      <c r="EP116" s="424"/>
      <c r="EQ116" s="424"/>
      <c r="ER116" s="424"/>
      <c r="ES116" s="424"/>
      <c r="ET116" s="424"/>
      <c r="EU116" s="424"/>
      <c r="EV116" s="424"/>
      <c r="EW116" s="424"/>
      <c r="EX116" s="424"/>
      <c r="EY116" s="424"/>
      <c r="EZ116" s="424"/>
      <c r="FA116" s="424"/>
      <c r="FB116" s="424"/>
      <c r="FC116" s="424"/>
      <c r="FD116" s="424"/>
      <c r="FE116" s="424"/>
      <c r="FF116" s="424"/>
      <c r="FG116" s="424"/>
      <c r="FH116" s="424"/>
      <c r="FI116" s="424"/>
      <c r="FJ116" s="424"/>
      <c r="FK116" s="424"/>
      <c r="FL116" s="424"/>
      <c r="FM116" s="424"/>
      <c r="FN116" s="424"/>
      <c r="FO116" s="424"/>
      <c r="FP116" s="424"/>
      <c r="FQ116" s="424"/>
      <c r="FR116" s="424"/>
      <c r="FS116" s="424"/>
      <c r="FT116" s="424"/>
      <c r="FU116" s="424"/>
      <c r="FV116" s="424"/>
      <c r="FW116" s="424"/>
      <c r="FX116" s="424"/>
      <c r="FY116" s="424"/>
      <c r="FZ116" s="424"/>
      <c r="GA116" s="424"/>
      <c r="GB116" s="424"/>
      <c r="GC116" s="424"/>
      <c r="GD116" s="424"/>
      <c r="GE116" s="424"/>
      <c r="GF116" s="424"/>
      <c r="GG116" s="424"/>
      <c r="GH116" s="424"/>
      <c r="GI116" s="424"/>
      <c r="GJ116" s="424"/>
      <c r="GK116" s="424"/>
      <c r="GL116" s="426"/>
      <c r="GM116" s="426"/>
      <c r="GN116" s="426"/>
      <c r="GO116" s="426"/>
      <c r="GP116" s="426"/>
    </row>
    <row r="117" s="359" customFormat="1" ht="18.75" spans="1:198">
      <c r="A117" s="338">
        <v>3</v>
      </c>
      <c r="B117" s="338"/>
      <c r="C117" s="339" t="s">
        <v>137</v>
      </c>
      <c r="D117" s="393">
        <v>0.2685</v>
      </c>
      <c r="E117" s="391">
        <f t="shared" si="55"/>
        <v>392.1</v>
      </c>
      <c r="F117" s="339">
        <v>161.1</v>
      </c>
      <c r="G117" s="387">
        <f t="shared" si="48"/>
        <v>231</v>
      </c>
      <c r="H117" s="394">
        <f t="shared" si="56"/>
        <v>32.130751142044</v>
      </c>
      <c r="I117" s="414">
        <f t="shared" si="49"/>
        <v>0</v>
      </c>
      <c r="J117" s="414">
        <v>0</v>
      </c>
      <c r="K117" s="415"/>
      <c r="L117" s="416">
        <f t="shared" si="57"/>
        <v>0</v>
      </c>
      <c r="M117" s="422"/>
      <c r="N117" s="423"/>
      <c r="O117" s="419"/>
      <c r="P117" s="420">
        <v>198.869248857956</v>
      </c>
      <c r="Q117" s="424"/>
      <c r="R117" s="424"/>
      <c r="S117" s="424"/>
      <c r="T117" s="424"/>
      <c r="U117" s="424"/>
      <c r="V117" s="424"/>
      <c r="W117" s="424"/>
      <c r="X117" s="424"/>
      <c r="Y117" s="424"/>
      <c r="Z117" s="424"/>
      <c r="AA117" s="424"/>
      <c r="AB117" s="424"/>
      <c r="AC117" s="424"/>
      <c r="AD117" s="424"/>
      <c r="AE117" s="424"/>
      <c r="AF117" s="424"/>
      <c r="AG117" s="424"/>
      <c r="AH117" s="424"/>
      <c r="AI117" s="424"/>
      <c r="AJ117" s="424"/>
      <c r="AK117" s="424"/>
      <c r="AL117" s="424"/>
      <c r="AM117" s="424"/>
      <c r="AN117" s="424"/>
      <c r="AO117" s="424"/>
      <c r="AP117" s="424"/>
      <c r="AQ117" s="424"/>
      <c r="AR117" s="424"/>
      <c r="AS117" s="424"/>
      <c r="AT117" s="424"/>
      <c r="AU117" s="424"/>
      <c r="AV117" s="424"/>
      <c r="AW117" s="424"/>
      <c r="AX117" s="424"/>
      <c r="AY117" s="424"/>
      <c r="AZ117" s="424"/>
      <c r="BA117" s="424"/>
      <c r="BB117" s="424"/>
      <c r="BC117" s="424"/>
      <c r="BD117" s="424"/>
      <c r="BE117" s="424"/>
      <c r="BF117" s="424"/>
      <c r="BG117" s="424"/>
      <c r="BH117" s="424"/>
      <c r="BI117" s="424"/>
      <c r="BJ117" s="424"/>
      <c r="BK117" s="424"/>
      <c r="BL117" s="424"/>
      <c r="BM117" s="424"/>
      <c r="BN117" s="424"/>
      <c r="BO117" s="424"/>
      <c r="BP117" s="424"/>
      <c r="BQ117" s="424"/>
      <c r="BR117" s="424"/>
      <c r="BS117" s="424"/>
      <c r="BT117" s="424"/>
      <c r="BU117" s="424"/>
      <c r="BV117" s="424"/>
      <c r="BW117" s="424"/>
      <c r="BX117" s="424"/>
      <c r="BY117" s="424"/>
      <c r="BZ117" s="424"/>
      <c r="CA117" s="424"/>
      <c r="CB117" s="424"/>
      <c r="CC117" s="424"/>
      <c r="CD117" s="424"/>
      <c r="CE117" s="424"/>
      <c r="CF117" s="424"/>
      <c r="CG117" s="424"/>
      <c r="CH117" s="424"/>
      <c r="CI117" s="424"/>
      <c r="CJ117" s="424"/>
      <c r="CK117" s="424"/>
      <c r="CL117" s="424"/>
      <c r="CM117" s="424"/>
      <c r="CN117" s="424"/>
      <c r="CO117" s="424"/>
      <c r="CP117" s="424"/>
      <c r="CQ117" s="424"/>
      <c r="CR117" s="424"/>
      <c r="CS117" s="424"/>
      <c r="CT117" s="424"/>
      <c r="CU117" s="424"/>
      <c r="CV117" s="424"/>
      <c r="CW117" s="424"/>
      <c r="CX117" s="424"/>
      <c r="CY117" s="424"/>
      <c r="CZ117" s="424"/>
      <c r="DA117" s="424"/>
      <c r="DB117" s="424"/>
      <c r="DC117" s="424"/>
      <c r="DD117" s="424"/>
      <c r="DE117" s="424"/>
      <c r="DF117" s="424"/>
      <c r="DG117" s="424"/>
      <c r="DH117" s="424"/>
      <c r="DI117" s="424"/>
      <c r="DJ117" s="424"/>
      <c r="DK117" s="424"/>
      <c r="DL117" s="424"/>
      <c r="DM117" s="424"/>
      <c r="DN117" s="424"/>
      <c r="DO117" s="424"/>
      <c r="DP117" s="424"/>
      <c r="DQ117" s="424"/>
      <c r="DR117" s="424"/>
      <c r="DS117" s="424"/>
      <c r="DT117" s="424"/>
      <c r="DU117" s="424"/>
      <c r="DV117" s="424"/>
      <c r="DW117" s="424"/>
      <c r="DX117" s="424"/>
      <c r="DY117" s="424"/>
      <c r="DZ117" s="424"/>
      <c r="EA117" s="424"/>
      <c r="EB117" s="424"/>
      <c r="EC117" s="424"/>
      <c r="ED117" s="424"/>
      <c r="EE117" s="424"/>
      <c r="EF117" s="424"/>
      <c r="EG117" s="424"/>
      <c r="EH117" s="424"/>
      <c r="EI117" s="424"/>
      <c r="EJ117" s="424"/>
      <c r="EK117" s="424"/>
      <c r="EL117" s="424"/>
      <c r="EM117" s="424"/>
      <c r="EN117" s="424"/>
      <c r="EO117" s="424"/>
      <c r="EP117" s="424"/>
      <c r="EQ117" s="424"/>
      <c r="ER117" s="424"/>
      <c r="ES117" s="424"/>
      <c r="ET117" s="424"/>
      <c r="EU117" s="424"/>
      <c r="EV117" s="424"/>
      <c r="EW117" s="424"/>
      <c r="EX117" s="424"/>
      <c r="EY117" s="424"/>
      <c r="EZ117" s="424"/>
      <c r="FA117" s="424"/>
      <c r="FB117" s="424"/>
      <c r="FC117" s="424"/>
      <c r="FD117" s="424"/>
      <c r="FE117" s="424"/>
      <c r="FF117" s="424"/>
      <c r="FG117" s="424"/>
      <c r="FH117" s="424"/>
      <c r="FI117" s="424"/>
      <c r="FJ117" s="424"/>
      <c r="FK117" s="424"/>
      <c r="FL117" s="424"/>
      <c r="FM117" s="424"/>
      <c r="FN117" s="424"/>
      <c r="FO117" s="424"/>
      <c r="FP117" s="424"/>
      <c r="FQ117" s="424"/>
      <c r="FR117" s="424"/>
      <c r="FS117" s="424"/>
      <c r="FT117" s="424"/>
      <c r="FU117" s="424"/>
      <c r="FV117" s="424"/>
      <c r="FW117" s="424"/>
      <c r="FX117" s="424"/>
      <c r="FY117" s="424"/>
      <c r="FZ117" s="424"/>
      <c r="GA117" s="424"/>
      <c r="GB117" s="424"/>
      <c r="GC117" s="424"/>
      <c r="GD117" s="424"/>
      <c r="GE117" s="424"/>
      <c r="GF117" s="424"/>
      <c r="GG117" s="424"/>
      <c r="GH117" s="424"/>
      <c r="GI117" s="424"/>
      <c r="GJ117" s="424"/>
      <c r="GK117" s="424"/>
      <c r="GL117" s="426"/>
      <c r="GM117" s="426"/>
      <c r="GN117" s="426"/>
      <c r="GO117" s="426"/>
      <c r="GP117" s="426"/>
    </row>
    <row r="118" s="359" customFormat="1" ht="18.75" spans="1:198">
      <c r="A118" s="338">
        <v>4</v>
      </c>
      <c r="B118" s="338"/>
      <c r="C118" s="339" t="s">
        <v>138</v>
      </c>
      <c r="D118" s="393">
        <v>2.8963</v>
      </c>
      <c r="E118" s="391">
        <f t="shared" si="55"/>
        <v>7201.78</v>
      </c>
      <c r="F118" s="339">
        <v>1737.78</v>
      </c>
      <c r="G118" s="387">
        <f t="shared" si="48"/>
        <v>5464</v>
      </c>
      <c r="H118" s="394">
        <f t="shared" si="56"/>
        <v>346.59327572701</v>
      </c>
      <c r="I118" s="414">
        <f t="shared" si="49"/>
        <v>4156</v>
      </c>
      <c r="J118" s="414">
        <v>3552</v>
      </c>
      <c r="K118" s="415">
        <v>604</v>
      </c>
      <c r="L118" s="416">
        <f t="shared" si="57"/>
        <v>500</v>
      </c>
      <c r="M118" s="422"/>
      <c r="N118" s="423">
        <v>500</v>
      </c>
      <c r="O118" s="419"/>
      <c r="P118" s="420">
        <v>461.40672427299</v>
      </c>
      <c r="Q118" s="424"/>
      <c r="R118" s="424"/>
      <c r="S118" s="424"/>
      <c r="T118" s="424"/>
      <c r="U118" s="424"/>
      <c r="V118" s="424"/>
      <c r="W118" s="424"/>
      <c r="X118" s="424"/>
      <c r="Y118" s="424"/>
      <c r="Z118" s="424"/>
      <c r="AA118" s="424"/>
      <c r="AB118" s="424"/>
      <c r="AC118" s="424"/>
      <c r="AD118" s="424"/>
      <c r="AE118" s="424"/>
      <c r="AF118" s="424"/>
      <c r="AG118" s="424"/>
      <c r="AH118" s="424"/>
      <c r="AI118" s="424"/>
      <c r="AJ118" s="424"/>
      <c r="AK118" s="424"/>
      <c r="AL118" s="424"/>
      <c r="AM118" s="424"/>
      <c r="AN118" s="424"/>
      <c r="AO118" s="424"/>
      <c r="AP118" s="424"/>
      <c r="AQ118" s="424"/>
      <c r="AR118" s="424"/>
      <c r="AS118" s="424"/>
      <c r="AT118" s="424"/>
      <c r="AU118" s="424"/>
      <c r="AV118" s="424"/>
      <c r="AW118" s="424"/>
      <c r="AX118" s="424"/>
      <c r="AY118" s="424"/>
      <c r="AZ118" s="424"/>
      <c r="BA118" s="424"/>
      <c r="BB118" s="424"/>
      <c r="BC118" s="424"/>
      <c r="BD118" s="424"/>
      <c r="BE118" s="424"/>
      <c r="BF118" s="424"/>
      <c r="BG118" s="424"/>
      <c r="BH118" s="424"/>
      <c r="BI118" s="424"/>
      <c r="BJ118" s="424"/>
      <c r="BK118" s="424"/>
      <c r="BL118" s="424"/>
      <c r="BM118" s="424"/>
      <c r="BN118" s="424"/>
      <c r="BO118" s="424"/>
      <c r="BP118" s="424"/>
      <c r="BQ118" s="424"/>
      <c r="BR118" s="424"/>
      <c r="BS118" s="424"/>
      <c r="BT118" s="424"/>
      <c r="BU118" s="424"/>
      <c r="BV118" s="424"/>
      <c r="BW118" s="424"/>
      <c r="BX118" s="424"/>
      <c r="BY118" s="424"/>
      <c r="BZ118" s="424"/>
      <c r="CA118" s="424"/>
      <c r="CB118" s="424"/>
      <c r="CC118" s="424"/>
      <c r="CD118" s="424"/>
      <c r="CE118" s="424"/>
      <c r="CF118" s="424"/>
      <c r="CG118" s="424"/>
      <c r="CH118" s="424"/>
      <c r="CI118" s="424"/>
      <c r="CJ118" s="424"/>
      <c r="CK118" s="424"/>
      <c r="CL118" s="424"/>
      <c r="CM118" s="424"/>
      <c r="CN118" s="424"/>
      <c r="CO118" s="424"/>
      <c r="CP118" s="424"/>
      <c r="CQ118" s="424"/>
      <c r="CR118" s="424"/>
      <c r="CS118" s="424"/>
      <c r="CT118" s="424"/>
      <c r="CU118" s="424"/>
      <c r="CV118" s="424"/>
      <c r="CW118" s="424"/>
      <c r="CX118" s="424"/>
      <c r="CY118" s="424"/>
      <c r="CZ118" s="424"/>
      <c r="DA118" s="424"/>
      <c r="DB118" s="424"/>
      <c r="DC118" s="424"/>
      <c r="DD118" s="424"/>
      <c r="DE118" s="424"/>
      <c r="DF118" s="424"/>
      <c r="DG118" s="424"/>
      <c r="DH118" s="424"/>
      <c r="DI118" s="424"/>
      <c r="DJ118" s="424"/>
      <c r="DK118" s="424"/>
      <c r="DL118" s="424"/>
      <c r="DM118" s="424"/>
      <c r="DN118" s="424"/>
      <c r="DO118" s="424"/>
      <c r="DP118" s="424"/>
      <c r="DQ118" s="424"/>
      <c r="DR118" s="424"/>
      <c r="DS118" s="424"/>
      <c r="DT118" s="424"/>
      <c r="DU118" s="424"/>
      <c r="DV118" s="424"/>
      <c r="DW118" s="424"/>
      <c r="DX118" s="424"/>
      <c r="DY118" s="424"/>
      <c r="DZ118" s="424"/>
      <c r="EA118" s="424"/>
      <c r="EB118" s="424"/>
      <c r="EC118" s="424"/>
      <c r="ED118" s="424"/>
      <c r="EE118" s="424"/>
      <c r="EF118" s="424"/>
      <c r="EG118" s="424"/>
      <c r="EH118" s="424"/>
      <c r="EI118" s="424"/>
      <c r="EJ118" s="424"/>
      <c r="EK118" s="424"/>
      <c r="EL118" s="424"/>
      <c r="EM118" s="424"/>
      <c r="EN118" s="424"/>
      <c r="EO118" s="424"/>
      <c r="EP118" s="424"/>
      <c r="EQ118" s="424"/>
      <c r="ER118" s="424"/>
      <c r="ES118" s="424"/>
      <c r="ET118" s="424"/>
      <c r="EU118" s="424"/>
      <c r="EV118" s="424"/>
      <c r="EW118" s="424"/>
      <c r="EX118" s="424"/>
      <c r="EY118" s="424"/>
      <c r="EZ118" s="424"/>
      <c r="FA118" s="424"/>
      <c r="FB118" s="424"/>
      <c r="FC118" s="424"/>
      <c r="FD118" s="424"/>
      <c r="FE118" s="424"/>
      <c r="FF118" s="424"/>
      <c r="FG118" s="424"/>
      <c r="FH118" s="424"/>
      <c r="FI118" s="424"/>
      <c r="FJ118" s="424"/>
      <c r="FK118" s="424"/>
      <c r="FL118" s="424"/>
      <c r="FM118" s="424"/>
      <c r="FN118" s="424"/>
      <c r="FO118" s="424"/>
      <c r="FP118" s="424"/>
      <c r="FQ118" s="424"/>
      <c r="FR118" s="424"/>
      <c r="FS118" s="424"/>
      <c r="FT118" s="424"/>
      <c r="FU118" s="424"/>
      <c r="FV118" s="424"/>
      <c r="FW118" s="424"/>
      <c r="FX118" s="424"/>
      <c r="FY118" s="424"/>
      <c r="FZ118" s="424"/>
      <c r="GA118" s="424"/>
      <c r="GB118" s="424"/>
      <c r="GC118" s="424"/>
      <c r="GD118" s="424"/>
      <c r="GE118" s="424"/>
      <c r="GF118" s="424"/>
      <c r="GG118" s="424"/>
      <c r="GH118" s="424"/>
      <c r="GI118" s="424"/>
      <c r="GJ118" s="424"/>
      <c r="GK118" s="424"/>
      <c r="GL118" s="426"/>
      <c r="GM118" s="426"/>
      <c r="GN118" s="426"/>
      <c r="GO118" s="426"/>
      <c r="GP118" s="426"/>
    </row>
    <row r="119" s="359" customFormat="1" ht="18.75" spans="1:198">
      <c r="A119" s="338">
        <v>5</v>
      </c>
      <c r="B119" s="338"/>
      <c r="C119" s="339" t="s">
        <v>139</v>
      </c>
      <c r="D119" s="393">
        <v>0.1642</v>
      </c>
      <c r="E119" s="391">
        <f t="shared" si="55"/>
        <v>415.52</v>
      </c>
      <c r="F119" s="339">
        <v>98.52</v>
      </c>
      <c r="G119" s="387">
        <f t="shared" si="48"/>
        <v>317</v>
      </c>
      <c r="H119" s="394">
        <f t="shared" si="56"/>
        <v>19.6494202514847</v>
      </c>
      <c r="I119" s="414">
        <f t="shared" si="49"/>
        <v>166</v>
      </c>
      <c r="J119" s="414">
        <v>0</v>
      </c>
      <c r="K119" s="415">
        <v>166</v>
      </c>
      <c r="L119" s="416">
        <f t="shared" si="57"/>
        <v>0</v>
      </c>
      <c r="M119" s="422"/>
      <c r="N119" s="423"/>
      <c r="O119" s="419"/>
      <c r="P119" s="420">
        <v>131.350579748515</v>
      </c>
      <c r="Q119" s="424"/>
      <c r="R119" s="424"/>
      <c r="S119" s="424"/>
      <c r="T119" s="424"/>
      <c r="U119" s="424"/>
      <c r="V119" s="424"/>
      <c r="W119" s="424"/>
      <c r="X119" s="424"/>
      <c r="Y119" s="424"/>
      <c r="Z119" s="424"/>
      <c r="AA119" s="424"/>
      <c r="AB119" s="424"/>
      <c r="AC119" s="424"/>
      <c r="AD119" s="424"/>
      <c r="AE119" s="424"/>
      <c r="AF119" s="424"/>
      <c r="AG119" s="424"/>
      <c r="AH119" s="424"/>
      <c r="AI119" s="424"/>
      <c r="AJ119" s="424"/>
      <c r="AK119" s="424"/>
      <c r="AL119" s="424"/>
      <c r="AM119" s="424"/>
      <c r="AN119" s="424"/>
      <c r="AO119" s="424"/>
      <c r="AP119" s="424"/>
      <c r="AQ119" s="424"/>
      <c r="AR119" s="424"/>
      <c r="AS119" s="424"/>
      <c r="AT119" s="424"/>
      <c r="AU119" s="424"/>
      <c r="AV119" s="424"/>
      <c r="AW119" s="424"/>
      <c r="AX119" s="424"/>
      <c r="AY119" s="424"/>
      <c r="AZ119" s="424"/>
      <c r="BA119" s="424"/>
      <c r="BB119" s="424"/>
      <c r="BC119" s="424"/>
      <c r="BD119" s="424"/>
      <c r="BE119" s="424"/>
      <c r="BF119" s="424"/>
      <c r="BG119" s="424"/>
      <c r="BH119" s="424"/>
      <c r="BI119" s="424"/>
      <c r="BJ119" s="424"/>
      <c r="BK119" s="424"/>
      <c r="BL119" s="424"/>
      <c r="BM119" s="424"/>
      <c r="BN119" s="424"/>
      <c r="BO119" s="424"/>
      <c r="BP119" s="424"/>
      <c r="BQ119" s="424"/>
      <c r="BR119" s="424"/>
      <c r="BS119" s="424"/>
      <c r="BT119" s="424"/>
      <c r="BU119" s="424"/>
      <c r="BV119" s="424"/>
      <c r="BW119" s="424"/>
      <c r="BX119" s="424"/>
      <c r="BY119" s="424"/>
      <c r="BZ119" s="424"/>
      <c r="CA119" s="424"/>
      <c r="CB119" s="424"/>
      <c r="CC119" s="424"/>
      <c r="CD119" s="424"/>
      <c r="CE119" s="424"/>
      <c r="CF119" s="424"/>
      <c r="CG119" s="424"/>
      <c r="CH119" s="424"/>
      <c r="CI119" s="424"/>
      <c r="CJ119" s="424"/>
      <c r="CK119" s="424"/>
      <c r="CL119" s="424"/>
      <c r="CM119" s="424"/>
      <c r="CN119" s="424"/>
      <c r="CO119" s="424"/>
      <c r="CP119" s="424"/>
      <c r="CQ119" s="424"/>
      <c r="CR119" s="424"/>
      <c r="CS119" s="424"/>
      <c r="CT119" s="424"/>
      <c r="CU119" s="424"/>
      <c r="CV119" s="424"/>
      <c r="CW119" s="424"/>
      <c r="CX119" s="424"/>
      <c r="CY119" s="424"/>
      <c r="CZ119" s="424"/>
      <c r="DA119" s="424"/>
      <c r="DB119" s="424"/>
      <c r="DC119" s="424"/>
      <c r="DD119" s="424"/>
      <c r="DE119" s="424"/>
      <c r="DF119" s="424"/>
      <c r="DG119" s="424"/>
      <c r="DH119" s="424"/>
      <c r="DI119" s="424"/>
      <c r="DJ119" s="424"/>
      <c r="DK119" s="424"/>
      <c r="DL119" s="424"/>
      <c r="DM119" s="424"/>
      <c r="DN119" s="424"/>
      <c r="DO119" s="424"/>
      <c r="DP119" s="424"/>
      <c r="DQ119" s="424"/>
      <c r="DR119" s="424"/>
      <c r="DS119" s="424"/>
      <c r="DT119" s="424"/>
      <c r="DU119" s="424"/>
      <c r="DV119" s="424"/>
      <c r="DW119" s="424"/>
      <c r="DX119" s="424"/>
      <c r="DY119" s="424"/>
      <c r="DZ119" s="424"/>
      <c r="EA119" s="424"/>
      <c r="EB119" s="424"/>
      <c r="EC119" s="424"/>
      <c r="ED119" s="424"/>
      <c r="EE119" s="424"/>
      <c r="EF119" s="424"/>
      <c r="EG119" s="424"/>
      <c r="EH119" s="424"/>
      <c r="EI119" s="424"/>
      <c r="EJ119" s="424"/>
      <c r="EK119" s="424"/>
      <c r="EL119" s="424"/>
      <c r="EM119" s="424"/>
      <c r="EN119" s="424"/>
      <c r="EO119" s="424"/>
      <c r="EP119" s="424"/>
      <c r="EQ119" s="424"/>
      <c r="ER119" s="424"/>
      <c r="ES119" s="424"/>
      <c r="ET119" s="424"/>
      <c r="EU119" s="424"/>
      <c r="EV119" s="424"/>
      <c r="EW119" s="424"/>
      <c r="EX119" s="424"/>
      <c r="EY119" s="424"/>
      <c r="EZ119" s="424"/>
      <c r="FA119" s="424"/>
      <c r="FB119" s="424"/>
      <c r="FC119" s="424"/>
      <c r="FD119" s="424"/>
      <c r="FE119" s="424"/>
      <c r="FF119" s="424"/>
      <c r="FG119" s="424"/>
      <c r="FH119" s="424"/>
      <c r="FI119" s="424"/>
      <c r="FJ119" s="424"/>
      <c r="FK119" s="424"/>
      <c r="FL119" s="424"/>
      <c r="FM119" s="424"/>
      <c r="FN119" s="424"/>
      <c r="FO119" s="424"/>
      <c r="FP119" s="424"/>
      <c r="FQ119" s="424"/>
      <c r="FR119" s="424"/>
      <c r="FS119" s="424"/>
      <c r="FT119" s="424"/>
      <c r="FU119" s="424"/>
      <c r="FV119" s="424"/>
      <c r="FW119" s="424"/>
      <c r="FX119" s="424"/>
      <c r="FY119" s="424"/>
      <c r="FZ119" s="424"/>
      <c r="GA119" s="424"/>
      <c r="GB119" s="424"/>
      <c r="GC119" s="424"/>
      <c r="GD119" s="424"/>
      <c r="GE119" s="424"/>
      <c r="GF119" s="424"/>
      <c r="GG119" s="424"/>
      <c r="GH119" s="424"/>
      <c r="GI119" s="424"/>
      <c r="GJ119" s="424"/>
      <c r="GK119" s="424"/>
      <c r="GL119" s="426"/>
      <c r="GM119" s="426"/>
      <c r="GN119" s="426"/>
      <c r="GO119" s="426"/>
      <c r="GP119" s="426"/>
    </row>
    <row r="120" s="359" customFormat="1" ht="18.75" spans="1:198">
      <c r="A120" s="338">
        <v>6</v>
      </c>
      <c r="B120" s="338"/>
      <c r="C120" s="339" t="s">
        <v>140</v>
      </c>
      <c r="D120" s="393">
        <v>2.1691</v>
      </c>
      <c r="E120" s="391">
        <f t="shared" si="55"/>
        <v>2343.46</v>
      </c>
      <c r="F120" s="339">
        <v>1301.46</v>
      </c>
      <c r="G120" s="387">
        <f t="shared" si="48"/>
        <v>1042</v>
      </c>
      <c r="H120" s="394">
        <f t="shared" si="56"/>
        <v>259.570995538949</v>
      </c>
      <c r="I120" s="414">
        <f t="shared" si="49"/>
        <v>296</v>
      </c>
      <c r="J120" s="414">
        <v>0</v>
      </c>
      <c r="K120" s="415">
        <v>296</v>
      </c>
      <c r="L120" s="416">
        <f t="shared" si="57"/>
        <v>300</v>
      </c>
      <c r="M120" s="422"/>
      <c r="N120" s="423"/>
      <c r="O120" s="419">
        <v>300</v>
      </c>
      <c r="P120" s="420">
        <v>186.429004461051</v>
      </c>
      <c r="Q120" s="424"/>
      <c r="R120" s="424"/>
      <c r="S120" s="424"/>
      <c r="T120" s="424"/>
      <c r="U120" s="424"/>
      <c r="V120" s="424"/>
      <c r="W120" s="424"/>
      <c r="X120" s="424"/>
      <c r="Y120" s="424"/>
      <c r="Z120" s="424"/>
      <c r="AA120" s="424"/>
      <c r="AB120" s="424"/>
      <c r="AC120" s="424"/>
      <c r="AD120" s="424"/>
      <c r="AE120" s="424"/>
      <c r="AF120" s="424"/>
      <c r="AG120" s="424"/>
      <c r="AH120" s="424"/>
      <c r="AI120" s="424"/>
      <c r="AJ120" s="424"/>
      <c r="AK120" s="424"/>
      <c r="AL120" s="424"/>
      <c r="AM120" s="424"/>
      <c r="AN120" s="424"/>
      <c r="AO120" s="424"/>
      <c r="AP120" s="424"/>
      <c r="AQ120" s="424"/>
      <c r="AR120" s="424"/>
      <c r="AS120" s="424"/>
      <c r="AT120" s="424"/>
      <c r="AU120" s="424"/>
      <c r="AV120" s="424"/>
      <c r="AW120" s="424"/>
      <c r="AX120" s="424"/>
      <c r="AY120" s="424"/>
      <c r="AZ120" s="424"/>
      <c r="BA120" s="424"/>
      <c r="BB120" s="424"/>
      <c r="BC120" s="424"/>
      <c r="BD120" s="424"/>
      <c r="BE120" s="424"/>
      <c r="BF120" s="424"/>
      <c r="BG120" s="424"/>
      <c r="BH120" s="424"/>
      <c r="BI120" s="424"/>
      <c r="BJ120" s="424"/>
      <c r="BK120" s="424"/>
      <c r="BL120" s="424"/>
      <c r="BM120" s="424"/>
      <c r="BN120" s="424"/>
      <c r="BO120" s="424"/>
      <c r="BP120" s="424"/>
      <c r="BQ120" s="424"/>
      <c r="BR120" s="424"/>
      <c r="BS120" s="424"/>
      <c r="BT120" s="424"/>
      <c r="BU120" s="424"/>
      <c r="BV120" s="424"/>
      <c r="BW120" s="424"/>
      <c r="BX120" s="424"/>
      <c r="BY120" s="424"/>
      <c r="BZ120" s="424"/>
      <c r="CA120" s="424"/>
      <c r="CB120" s="424"/>
      <c r="CC120" s="424"/>
      <c r="CD120" s="424"/>
      <c r="CE120" s="424"/>
      <c r="CF120" s="424"/>
      <c r="CG120" s="424"/>
      <c r="CH120" s="424"/>
      <c r="CI120" s="424"/>
      <c r="CJ120" s="424"/>
      <c r="CK120" s="424"/>
      <c r="CL120" s="424"/>
      <c r="CM120" s="424"/>
      <c r="CN120" s="424"/>
      <c r="CO120" s="424"/>
      <c r="CP120" s="424"/>
      <c r="CQ120" s="424"/>
      <c r="CR120" s="424"/>
      <c r="CS120" s="424"/>
      <c r="CT120" s="424"/>
      <c r="CU120" s="424"/>
      <c r="CV120" s="424"/>
      <c r="CW120" s="424"/>
      <c r="CX120" s="424"/>
      <c r="CY120" s="424"/>
      <c r="CZ120" s="424"/>
      <c r="DA120" s="424"/>
      <c r="DB120" s="424"/>
      <c r="DC120" s="424"/>
      <c r="DD120" s="424"/>
      <c r="DE120" s="424"/>
      <c r="DF120" s="424"/>
      <c r="DG120" s="424"/>
      <c r="DH120" s="424"/>
      <c r="DI120" s="424"/>
      <c r="DJ120" s="424"/>
      <c r="DK120" s="424"/>
      <c r="DL120" s="424"/>
      <c r="DM120" s="424"/>
      <c r="DN120" s="424"/>
      <c r="DO120" s="424"/>
      <c r="DP120" s="424"/>
      <c r="DQ120" s="424"/>
      <c r="DR120" s="424"/>
      <c r="DS120" s="424"/>
      <c r="DT120" s="424"/>
      <c r="DU120" s="424"/>
      <c r="DV120" s="424"/>
      <c r="DW120" s="424"/>
      <c r="DX120" s="424"/>
      <c r="DY120" s="424"/>
      <c r="DZ120" s="424"/>
      <c r="EA120" s="424"/>
      <c r="EB120" s="424"/>
      <c r="EC120" s="424"/>
      <c r="ED120" s="424"/>
      <c r="EE120" s="424"/>
      <c r="EF120" s="424"/>
      <c r="EG120" s="424"/>
      <c r="EH120" s="424"/>
      <c r="EI120" s="424"/>
      <c r="EJ120" s="424"/>
      <c r="EK120" s="424"/>
      <c r="EL120" s="424"/>
      <c r="EM120" s="424"/>
      <c r="EN120" s="424"/>
      <c r="EO120" s="424"/>
      <c r="EP120" s="424"/>
      <c r="EQ120" s="424"/>
      <c r="ER120" s="424"/>
      <c r="ES120" s="424"/>
      <c r="ET120" s="424"/>
      <c r="EU120" s="424"/>
      <c r="EV120" s="424"/>
      <c r="EW120" s="424"/>
      <c r="EX120" s="424"/>
      <c r="EY120" s="424"/>
      <c r="EZ120" s="424"/>
      <c r="FA120" s="424"/>
      <c r="FB120" s="424"/>
      <c r="FC120" s="424"/>
      <c r="FD120" s="424"/>
      <c r="FE120" s="424"/>
      <c r="FF120" s="424"/>
      <c r="FG120" s="424"/>
      <c r="FH120" s="424"/>
      <c r="FI120" s="424"/>
      <c r="FJ120" s="424"/>
      <c r="FK120" s="424"/>
      <c r="FL120" s="424"/>
      <c r="FM120" s="424"/>
      <c r="FN120" s="424"/>
      <c r="FO120" s="424"/>
      <c r="FP120" s="424"/>
      <c r="FQ120" s="424"/>
      <c r="FR120" s="424"/>
      <c r="FS120" s="424"/>
      <c r="FT120" s="424"/>
      <c r="FU120" s="424"/>
      <c r="FV120" s="424"/>
      <c r="FW120" s="424"/>
      <c r="FX120" s="424"/>
      <c r="FY120" s="424"/>
      <c r="FZ120" s="424"/>
      <c r="GA120" s="424"/>
      <c r="GB120" s="424"/>
      <c r="GC120" s="424"/>
      <c r="GD120" s="424"/>
      <c r="GE120" s="424"/>
      <c r="GF120" s="424"/>
      <c r="GG120" s="424"/>
      <c r="GH120" s="424"/>
      <c r="GI120" s="424"/>
      <c r="GJ120" s="424"/>
      <c r="GK120" s="424"/>
      <c r="GL120" s="426"/>
      <c r="GM120" s="426"/>
      <c r="GN120" s="426"/>
      <c r="GO120" s="426"/>
      <c r="GP120" s="426"/>
    </row>
    <row r="121" s="359" customFormat="1" ht="45" customHeight="1" spans="1:198">
      <c r="A121" s="338">
        <v>7</v>
      </c>
      <c r="B121" s="338"/>
      <c r="C121" s="340" t="s">
        <v>141</v>
      </c>
      <c r="D121" s="393">
        <v>0.0811</v>
      </c>
      <c r="E121" s="391">
        <f t="shared" si="55"/>
        <v>200.66</v>
      </c>
      <c r="F121" s="339">
        <v>48.66</v>
      </c>
      <c r="G121" s="387">
        <f t="shared" si="48"/>
        <v>152</v>
      </c>
      <c r="H121" s="394">
        <f t="shared" si="56"/>
        <v>9.70504252372355</v>
      </c>
      <c r="I121" s="414">
        <f t="shared" si="49"/>
        <v>36</v>
      </c>
      <c r="J121" s="414">
        <v>0</v>
      </c>
      <c r="K121" s="415">
        <v>36</v>
      </c>
      <c r="L121" s="416">
        <f t="shared" si="57"/>
        <v>0</v>
      </c>
      <c r="M121" s="422"/>
      <c r="N121" s="423"/>
      <c r="O121" s="419"/>
      <c r="P121" s="420">
        <v>106.294957476276</v>
      </c>
      <c r="Q121" s="424"/>
      <c r="R121" s="424"/>
      <c r="S121" s="424"/>
      <c r="T121" s="424"/>
      <c r="U121" s="424"/>
      <c r="V121" s="424"/>
      <c r="W121" s="424"/>
      <c r="X121" s="424"/>
      <c r="Y121" s="424"/>
      <c r="Z121" s="424"/>
      <c r="AA121" s="424"/>
      <c r="AB121" s="424"/>
      <c r="AC121" s="424"/>
      <c r="AD121" s="424"/>
      <c r="AE121" s="424"/>
      <c r="AF121" s="424"/>
      <c r="AG121" s="424"/>
      <c r="AH121" s="424"/>
      <c r="AI121" s="424"/>
      <c r="AJ121" s="424"/>
      <c r="AK121" s="424"/>
      <c r="AL121" s="424"/>
      <c r="AM121" s="424"/>
      <c r="AN121" s="424"/>
      <c r="AO121" s="424"/>
      <c r="AP121" s="424"/>
      <c r="AQ121" s="424"/>
      <c r="AR121" s="424"/>
      <c r="AS121" s="424"/>
      <c r="AT121" s="424"/>
      <c r="AU121" s="424"/>
      <c r="AV121" s="424"/>
      <c r="AW121" s="424"/>
      <c r="AX121" s="424"/>
      <c r="AY121" s="424"/>
      <c r="AZ121" s="424"/>
      <c r="BA121" s="424"/>
      <c r="BB121" s="424"/>
      <c r="BC121" s="424"/>
      <c r="BD121" s="424"/>
      <c r="BE121" s="424"/>
      <c r="BF121" s="424"/>
      <c r="BG121" s="424"/>
      <c r="BH121" s="424"/>
      <c r="BI121" s="424"/>
      <c r="BJ121" s="424"/>
      <c r="BK121" s="424"/>
      <c r="BL121" s="424"/>
      <c r="BM121" s="424"/>
      <c r="BN121" s="424"/>
      <c r="BO121" s="424"/>
      <c r="BP121" s="424"/>
      <c r="BQ121" s="424"/>
      <c r="BR121" s="424"/>
      <c r="BS121" s="424"/>
      <c r="BT121" s="424"/>
      <c r="BU121" s="424"/>
      <c r="BV121" s="424"/>
      <c r="BW121" s="424"/>
      <c r="BX121" s="424"/>
      <c r="BY121" s="424"/>
      <c r="BZ121" s="424"/>
      <c r="CA121" s="424"/>
      <c r="CB121" s="424"/>
      <c r="CC121" s="424"/>
      <c r="CD121" s="424"/>
      <c r="CE121" s="424"/>
      <c r="CF121" s="424"/>
      <c r="CG121" s="424"/>
      <c r="CH121" s="424"/>
      <c r="CI121" s="424"/>
      <c r="CJ121" s="424"/>
      <c r="CK121" s="424"/>
      <c r="CL121" s="424"/>
      <c r="CM121" s="424"/>
      <c r="CN121" s="424"/>
      <c r="CO121" s="424"/>
      <c r="CP121" s="424"/>
      <c r="CQ121" s="424"/>
      <c r="CR121" s="424"/>
      <c r="CS121" s="424"/>
      <c r="CT121" s="424"/>
      <c r="CU121" s="424"/>
      <c r="CV121" s="424"/>
      <c r="CW121" s="424"/>
      <c r="CX121" s="424"/>
      <c r="CY121" s="424"/>
      <c r="CZ121" s="424"/>
      <c r="DA121" s="424"/>
      <c r="DB121" s="424"/>
      <c r="DC121" s="424"/>
      <c r="DD121" s="424"/>
      <c r="DE121" s="424"/>
      <c r="DF121" s="424"/>
      <c r="DG121" s="424"/>
      <c r="DH121" s="424"/>
      <c r="DI121" s="424"/>
      <c r="DJ121" s="424"/>
      <c r="DK121" s="424"/>
      <c r="DL121" s="424"/>
      <c r="DM121" s="424"/>
      <c r="DN121" s="424"/>
      <c r="DO121" s="424"/>
      <c r="DP121" s="424"/>
      <c r="DQ121" s="424"/>
      <c r="DR121" s="424"/>
      <c r="DS121" s="424"/>
      <c r="DT121" s="424"/>
      <c r="DU121" s="424"/>
      <c r="DV121" s="424"/>
      <c r="DW121" s="424"/>
      <c r="DX121" s="424"/>
      <c r="DY121" s="424"/>
      <c r="DZ121" s="424"/>
      <c r="EA121" s="424"/>
      <c r="EB121" s="424"/>
      <c r="EC121" s="424"/>
      <c r="ED121" s="424"/>
      <c r="EE121" s="424"/>
      <c r="EF121" s="424"/>
      <c r="EG121" s="424"/>
      <c r="EH121" s="424"/>
      <c r="EI121" s="424"/>
      <c r="EJ121" s="424"/>
      <c r="EK121" s="424"/>
      <c r="EL121" s="424"/>
      <c r="EM121" s="424"/>
      <c r="EN121" s="424"/>
      <c r="EO121" s="424"/>
      <c r="EP121" s="424"/>
      <c r="EQ121" s="424"/>
      <c r="ER121" s="424"/>
      <c r="ES121" s="424"/>
      <c r="ET121" s="424"/>
      <c r="EU121" s="424"/>
      <c r="EV121" s="424"/>
      <c r="EW121" s="424"/>
      <c r="EX121" s="424"/>
      <c r="EY121" s="424"/>
      <c r="EZ121" s="424"/>
      <c r="FA121" s="424"/>
      <c r="FB121" s="424"/>
      <c r="FC121" s="424"/>
      <c r="FD121" s="424"/>
      <c r="FE121" s="424"/>
      <c r="FF121" s="424"/>
      <c r="FG121" s="424"/>
      <c r="FH121" s="424"/>
      <c r="FI121" s="424"/>
      <c r="FJ121" s="424"/>
      <c r="FK121" s="424"/>
      <c r="FL121" s="424"/>
      <c r="FM121" s="424"/>
      <c r="FN121" s="424"/>
      <c r="FO121" s="424"/>
      <c r="FP121" s="424"/>
      <c r="FQ121" s="424"/>
      <c r="FR121" s="424"/>
      <c r="FS121" s="424"/>
      <c r="FT121" s="424"/>
      <c r="FU121" s="424"/>
      <c r="FV121" s="424"/>
      <c r="FW121" s="424"/>
      <c r="FX121" s="424"/>
      <c r="FY121" s="424"/>
      <c r="FZ121" s="424"/>
      <c r="GA121" s="424"/>
      <c r="GB121" s="424"/>
      <c r="GC121" s="424"/>
      <c r="GD121" s="424"/>
      <c r="GE121" s="424"/>
      <c r="GF121" s="424"/>
      <c r="GG121" s="424"/>
      <c r="GH121" s="424"/>
      <c r="GI121" s="424"/>
      <c r="GJ121" s="424"/>
      <c r="GK121" s="424"/>
      <c r="GL121" s="426"/>
      <c r="GM121" s="426"/>
      <c r="GN121" s="426"/>
      <c r="GO121" s="426"/>
      <c r="GP121" s="426"/>
    </row>
    <row r="122" s="359" customFormat="1" ht="41" customHeight="1" spans="1:198">
      <c r="A122" s="338">
        <v>8</v>
      </c>
      <c r="B122" s="338"/>
      <c r="C122" s="340" t="s">
        <v>142</v>
      </c>
      <c r="D122" s="393">
        <v>0.0822</v>
      </c>
      <c r="E122" s="391">
        <f t="shared" si="55"/>
        <v>611.32</v>
      </c>
      <c r="F122" s="339">
        <v>49.32</v>
      </c>
      <c r="G122" s="387">
        <f t="shared" si="48"/>
        <v>562</v>
      </c>
      <c r="H122" s="394">
        <f t="shared" si="56"/>
        <v>9.83667688594421</v>
      </c>
      <c r="I122" s="414">
        <f t="shared" si="49"/>
        <v>159</v>
      </c>
      <c r="J122" s="414">
        <v>0</v>
      </c>
      <c r="K122" s="415">
        <v>159</v>
      </c>
      <c r="L122" s="416">
        <f t="shared" si="57"/>
        <v>0</v>
      </c>
      <c r="M122" s="422"/>
      <c r="N122" s="423"/>
      <c r="O122" s="419"/>
      <c r="P122" s="420">
        <v>393.163323114056</v>
      </c>
      <c r="Q122" s="424"/>
      <c r="R122" s="424"/>
      <c r="S122" s="424"/>
      <c r="T122" s="424"/>
      <c r="U122" s="424"/>
      <c r="V122" s="424"/>
      <c r="W122" s="424"/>
      <c r="X122" s="424"/>
      <c r="Y122" s="424"/>
      <c r="Z122" s="424"/>
      <c r="AA122" s="424"/>
      <c r="AB122" s="424"/>
      <c r="AC122" s="424"/>
      <c r="AD122" s="424"/>
      <c r="AE122" s="424"/>
      <c r="AF122" s="424"/>
      <c r="AG122" s="424"/>
      <c r="AH122" s="424"/>
      <c r="AI122" s="424"/>
      <c r="AJ122" s="424"/>
      <c r="AK122" s="424"/>
      <c r="AL122" s="424"/>
      <c r="AM122" s="424"/>
      <c r="AN122" s="424"/>
      <c r="AO122" s="424"/>
      <c r="AP122" s="424"/>
      <c r="AQ122" s="424"/>
      <c r="AR122" s="424"/>
      <c r="AS122" s="424"/>
      <c r="AT122" s="424"/>
      <c r="AU122" s="424"/>
      <c r="AV122" s="424"/>
      <c r="AW122" s="424"/>
      <c r="AX122" s="424"/>
      <c r="AY122" s="424"/>
      <c r="AZ122" s="424"/>
      <c r="BA122" s="424"/>
      <c r="BB122" s="424"/>
      <c r="BC122" s="424"/>
      <c r="BD122" s="424"/>
      <c r="BE122" s="424"/>
      <c r="BF122" s="424"/>
      <c r="BG122" s="424"/>
      <c r="BH122" s="424"/>
      <c r="BI122" s="424"/>
      <c r="BJ122" s="424"/>
      <c r="BK122" s="424"/>
      <c r="BL122" s="424"/>
      <c r="BM122" s="424"/>
      <c r="BN122" s="424"/>
      <c r="BO122" s="424"/>
      <c r="BP122" s="424"/>
      <c r="BQ122" s="424"/>
      <c r="BR122" s="424"/>
      <c r="BS122" s="424"/>
      <c r="BT122" s="424"/>
      <c r="BU122" s="424"/>
      <c r="BV122" s="424"/>
      <c r="BW122" s="424"/>
      <c r="BX122" s="424"/>
      <c r="BY122" s="424"/>
      <c r="BZ122" s="424"/>
      <c r="CA122" s="424"/>
      <c r="CB122" s="424"/>
      <c r="CC122" s="424"/>
      <c r="CD122" s="424"/>
      <c r="CE122" s="424"/>
      <c r="CF122" s="424"/>
      <c r="CG122" s="424"/>
      <c r="CH122" s="424"/>
      <c r="CI122" s="424"/>
      <c r="CJ122" s="424"/>
      <c r="CK122" s="424"/>
      <c r="CL122" s="424"/>
      <c r="CM122" s="424"/>
      <c r="CN122" s="424"/>
      <c r="CO122" s="424"/>
      <c r="CP122" s="424"/>
      <c r="CQ122" s="424"/>
      <c r="CR122" s="424"/>
      <c r="CS122" s="424"/>
      <c r="CT122" s="424"/>
      <c r="CU122" s="424"/>
      <c r="CV122" s="424"/>
      <c r="CW122" s="424"/>
      <c r="CX122" s="424"/>
      <c r="CY122" s="424"/>
      <c r="CZ122" s="424"/>
      <c r="DA122" s="424"/>
      <c r="DB122" s="424"/>
      <c r="DC122" s="424"/>
      <c r="DD122" s="424"/>
      <c r="DE122" s="424"/>
      <c r="DF122" s="424"/>
      <c r="DG122" s="424"/>
      <c r="DH122" s="424"/>
      <c r="DI122" s="424"/>
      <c r="DJ122" s="424"/>
      <c r="DK122" s="424"/>
      <c r="DL122" s="424"/>
      <c r="DM122" s="424"/>
      <c r="DN122" s="424"/>
      <c r="DO122" s="424"/>
      <c r="DP122" s="424"/>
      <c r="DQ122" s="424"/>
      <c r="DR122" s="424"/>
      <c r="DS122" s="424"/>
      <c r="DT122" s="424"/>
      <c r="DU122" s="424"/>
      <c r="DV122" s="424"/>
      <c r="DW122" s="424"/>
      <c r="DX122" s="424"/>
      <c r="DY122" s="424"/>
      <c r="DZ122" s="424"/>
      <c r="EA122" s="424"/>
      <c r="EB122" s="424"/>
      <c r="EC122" s="424"/>
      <c r="ED122" s="424"/>
      <c r="EE122" s="424"/>
      <c r="EF122" s="424"/>
      <c r="EG122" s="424"/>
      <c r="EH122" s="424"/>
      <c r="EI122" s="424"/>
      <c r="EJ122" s="424"/>
      <c r="EK122" s="424"/>
      <c r="EL122" s="424"/>
      <c r="EM122" s="424"/>
      <c r="EN122" s="424"/>
      <c r="EO122" s="424"/>
      <c r="EP122" s="424"/>
      <c r="EQ122" s="424"/>
      <c r="ER122" s="424"/>
      <c r="ES122" s="424"/>
      <c r="ET122" s="424"/>
      <c r="EU122" s="424"/>
      <c r="EV122" s="424"/>
      <c r="EW122" s="424"/>
      <c r="EX122" s="424"/>
      <c r="EY122" s="424"/>
      <c r="EZ122" s="424"/>
      <c r="FA122" s="424"/>
      <c r="FB122" s="424"/>
      <c r="FC122" s="424"/>
      <c r="FD122" s="424"/>
      <c r="FE122" s="424"/>
      <c r="FF122" s="424"/>
      <c r="FG122" s="424"/>
      <c r="FH122" s="424"/>
      <c r="FI122" s="424"/>
      <c r="FJ122" s="424"/>
      <c r="FK122" s="424"/>
      <c r="FL122" s="424"/>
      <c r="FM122" s="424"/>
      <c r="FN122" s="424"/>
      <c r="FO122" s="424"/>
      <c r="FP122" s="424"/>
      <c r="FQ122" s="424"/>
      <c r="FR122" s="424"/>
      <c r="FS122" s="424"/>
      <c r="FT122" s="424"/>
      <c r="FU122" s="424"/>
      <c r="FV122" s="424"/>
      <c r="FW122" s="424"/>
      <c r="FX122" s="424"/>
      <c r="FY122" s="424"/>
      <c r="FZ122" s="424"/>
      <c r="GA122" s="424"/>
      <c r="GB122" s="424"/>
      <c r="GC122" s="424"/>
      <c r="GD122" s="424"/>
      <c r="GE122" s="424"/>
      <c r="GF122" s="424"/>
      <c r="GG122" s="424"/>
      <c r="GH122" s="424"/>
      <c r="GI122" s="424"/>
      <c r="GJ122" s="424"/>
      <c r="GK122" s="424"/>
      <c r="GL122" s="426"/>
      <c r="GM122" s="426"/>
      <c r="GN122" s="426"/>
      <c r="GO122" s="426"/>
      <c r="GP122" s="426"/>
    </row>
    <row r="123" s="359" customFormat="1" ht="37.5" spans="1:198">
      <c r="A123" s="338">
        <v>9</v>
      </c>
      <c r="B123" s="338"/>
      <c r="C123" s="340" t="s">
        <v>143</v>
      </c>
      <c r="D123" s="393">
        <v>1.0536</v>
      </c>
      <c r="E123" s="391">
        <f t="shared" si="55"/>
        <v>3222.16</v>
      </c>
      <c r="F123" s="339">
        <v>632.16</v>
      </c>
      <c r="G123" s="387">
        <f t="shared" si="48"/>
        <v>2590</v>
      </c>
      <c r="H123" s="394">
        <f t="shared" si="56"/>
        <v>126.081785486993</v>
      </c>
      <c r="I123" s="414">
        <f t="shared" si="49"/>
        <v>2213</v>
      </c>
      <c r="J123" s="414">
        <v>2000</v>
      </c>
      <c r="K123" s="415">
        <v>213</v>
      </c>
      <c r="L123" s="416">
        <f t="shared" si="57"/>
        <v>0</v>
      </c>
      <c r="M123" s="422"/>
      <c r="N123" s="423"/>
      <c r="O123" s="419"/>
      <c r="P123" s="420">
        <v>250.918214513007</v>
      </c>
      <c r="Q123" s="424"/>
      <c r="R123" s="424"/>
      <c r="S123" s="424"/>
      <c r="T123" s="424"/>
      <c r="U123" s="424"/>
      <c r="V123" s="424"/>
      <c r="W123" s="424"/>
      <c r="X123" s="424"/>
      <c r="Y123" s="424"/>
      <c r="Z123" s="424"/>
      <c r="AA123" s="424"/>
      <c r="AB123" s="424"/>
      <c r="AC123" s="424"/>
      <c r="AD123" s="424"/>
      <c r="AE123" s="424"/>
      <c r="AF123" s="424"/>
      <c r="AG123" s="424"/>
      <c r="AH123" s="424"/>
      <c r="AI123" s="424"/>
      <c r="AJ123" s="424"/>
      <c r="AK123" s="424"/>
      <c r="AL123" s="424"/>
      <c r="AM123" s="424"/>
      <c r="AN123" s="424"/>
      <c r="AO123" s="424"/>
      <c r="AP123" s="424"/>
      <c r="AQ123" s="424"/>
      <c r="AR123" s="424"/>
      <c r="AS123" s="424"/>
      <c r="AT123" s="424"/>
      <c r="AU123" s="424"/>
      <c r="AV123" s="424"/>
      <c r="AW123" s="424"/>
      <c r="AX123" s="424"/>
      <c r="AY123" s="424"/>
      <c r="AZ123" s="424"/>
      <c r="BA123" s="424"/>
      <c r="BB123" s="424"/>
      <c r="BC123" s="424"/>
      <c r="BD123" s="424"/>
      <c r="BE123" s="424"/>
      <c r="BF123" s="424"/>
      <c r="BG123" s="424"/>
      <c r="BH123" s="424"/>
      <c r="BI123" s="424"/>
      <c r="BJ123" s="424"/>
      <c r="BK123" s="424"/>
      <c r="BL123" s="424"/>
      <c r="BM123" s="424"/>
      <c r="BN123" s="424"/>
      <c r="BO123" s="424"/>
      <c r="BP123" s="424"/>
      <c r="BQ123" s="424"/>
      <c r="BR123" s="424"/>
      <c r="BS123" s="424"/>
      <c r="BT123" s="424"/>
      <c r="BU123" s="424"/>
      <c r="BV123" s="424"/>
      <c r="BW123" s="424"/>
      <c r="BX123" s="424"/>
      <c r="BY123" s="424"/>
      <c r="BZ123" s="424"/>
      <c r="CA123" s="424"/>
      <c r="CB123" s="424"/>
      <c r="CC123" s="424"/>
      <c r="CD123" s="424"/>
      <c r="CE123" s="424"/>
      <c r="CF123" s="424"/>
      <c r="CG123" s="424"/>
      <c r="CH123" s="424"/>
      <c r="CI123" s="424"/>
      <c r="CJ123" s="424"/>
      <c r="CK123" s="424"/>
      <c r="CL123" s="424"/>
      <c r="CM123" s="424"/>
      <c r="CN123" s="424"/>
      <c r="CO123" s="424"/>
      <c r="CP123" s="424"/>
      <c r="CQ123" s="424"/>
      <c r="CR123" s="424"/>
      <c r="CS123" s="424"/>
      <c r="CT123" s="424"/>
      <c r="CU123" s="424"/>
      <c r="CV123" s="424"/>
      <c r="CW123" s="424"/>
      <c r="CX123" s="424"/>
      <c r="CY123" s="424"/>
      <c r="CZ123" s="424"/>
      <c r="DA123" s="424"/>
      <c r="DB123" s="424"/>
      <c r="DC123" s="424"/>
      <c r="DD123" s="424"/>
      <c r="DE123" s="424"/>
      <c r="DF123" s="424"/>
      <c r="DG123" s="424"/>
      <c r="DH123" s="424"/>
      <c r="DI123" s="424"/>
      <c r="DJ123" s="424"/>
      <c r="DK123" s="424"/>
      <c r="DL123" s="424"/>
      <c r="DM123" s="424"/>
      <c r="DN123" s="424"/>
      <c r="DO123" s="424"/>
      <c r="DP123" s="424"/>
      <c r="DQ123" s="424"/>
      <c r="DR123" s="424"/>
      <c r="DS123" s="424"/>
      <c r="DT123" s="424"/>
      <c r="DU123" s="424"/>
      <c r="DV123" s="424"/>
      <c r="DW123" s="424"/>
      <c r="DX123" s="424"/>
      <c r="DY123" s="424"/>
      <c r="DZ123" s="424"/>
      <c r="EA123" s="424"/>
      <c r="EB123" s="424"/>
      <c r="EC123" s="424"/>
      <c r="ED123" s="424"/>
      <c r="EE123" s="424"/>
      <c r="EF123" s="424"/>
      <c r="EG123" s="424"/>
      <c r="EH123" s="424"/>
      <c r="EI123" s="424"/>
      <c r="EJ123" s="424"/>
      <c r="EK123" s="424"/>
      <c r="EL123" s="424"/>
      <c r="EM123" s="424"/>
      <c r="EN123" s="424"/>
      <c r="EO123" s="424"/>
      <c r="EP123" s="424"/>
      <c r="EQ123" s="424"/>
      <c r="ER123" s="424"/>
      <c r="ES123" s="424"/>
      <c r="ET123" s="424"/>
      <c r="EU123" s="424"/>
      <c r="EV123" s="424"/>
      <c r="EW123" s="424"/>
      <c r="EX123" s="424"/>
      <c r="EY123" s="424"/>
      <c r="EZ123" s="424"/>
      <c r="FA123" s="424"/>
      <c r="FB123" s="424"/>
      <c r="FC123" s="424"/>
      <c r="FD123" s="424"/>
      <c r="FE123" s="424"/>
      <c r="FF123" s="424"/>
      <c r="FG123" s="424"/>
      <c r="FH123" s="424"/>
      <c r="FI123" s="424"/>
      <c r="FJ123" s="424"/>
      <c r="FK123" s="424"/>
      <c r="FL123" s="424"/>
      <c r="FM123" s="424"/>
      <c r="FN123" s="424"/>
      <c r="FO123" s="424"/>
      <c r="FP123" s="424"/>
      <c r="FQ123" s="424"/>
      <c r="FR123" s="424"/>
      <c r="FS123" s="424"/>
      <c r="FT123" s="424"/>
      <c r="FU123" s="424"/>
      <c r="FV123" s="424"/>
      <c r="FW123" s="424"/>
      <c r="FX123" s="424"/>
      <c r="FY123" s="424"/>
      <c r="FZ123" s="424"/>
      <c r="GA123" s="424"/>
      <c r="GB123" s="424"/>
      <c r="GC123" s="424"/>
      <c r="GD123" s="424"/>
      <c r="GE123" s="424"/>
      <c r="GF123" s="424"/>
      <c r="GG123" s="424"/>
      <c r="GH123" s="424"/>
      <c r="GI123" s="424"/>
      <c r="GJ123" s="424"/>
      <c r="GK123" s="424"/>
      <c r="GL123" s="426"/>
      <c r="GM123" s="426"/>
      <c r="GN123" s="426"/>
      <c r="GO123" s="426"/>
      <c r="GP123" s="426"/>
    </row>
    <row r="124" s="359" customFormat="1" ht="37.5" spans="1:198">
      <c r="A124" s="338">
        <v>10</v>
      </c>
      <c r="B124" s="338"/>
      <c r="C124" s="340" t="s">
        <v>144</v>
      </c>
      <c r="D124" s="393">
        <v>1.1646</v>
      </c>
      <c r="E124" s="391">
        <f t="shared" si="55"/>
        <v>2374.76</v>
      </c>
      <c r="F124" s="339">
        <v>698.76</v>
      </c>
      <c r="G124" s="387">
        <f t="shared" si="48"/>
        <v>1676</v>
      </c>
      <c r="H124" s="394">
        <f t="shared" si="56"/>
        <v>139.364889311078</v>
      </c>
      <c r="I124" s="414">
        <f t="shared" si="49"/>
        <v>739</v>
      </c>
      <c r="J124" s="414">
        <v>0</v>
      </c>
      <c r="K124" s="415">
        <v>739</v>
      </c>
      <c r="L124" s="416">
        <f t="shared" si="57"/>
        <v>500</v>
      </c>
      <c r="M124" s="422"/>
      <c r="N124" s="423">
        <v>500</v>
      </c>
      <c r="O124" s="419"/>
      <c r="P124" s="420">
        <v>297.635110688922</v>
      </c>
      <c r="Q124" s="424"/>
      <c r="R124" s="424"/>
      <c r="S124" s="424"/>
      <c r="T124" s="424"/>
      <c r="U124" s="424"/>
      <c r="V124" s="424"/>
      <c r="W124" s="424"/>
      <c r="X124" s="424"/>
      <c r="Y124" s="424"/>
      <c r="Z124" s="424"/>
      <c r="AA124" s="424"/>
      <c r="AB124" s="424"/>
      <c r="AC124" s="424"/>
      <c r="AD124" s="424"/>
      <c r="AE124" s="424"/>
      <c r="AF124" s="424"/>
      <c r="AG124" s="424"/>
      <c r="AH124" s="424"/>
      <c r="AI124" s="424"/>
      <c r="AJ124" s="424"/>
      <c r="AK124" s="424"/>
      <c r="AL124" s="424"/>
      <c r="AM124" s="424"/>
      <c r="AN124" s="424"/>
      <c r="AO124" s="424"/>
      <c r="AP124" s="424"/>
      <c r="AQ124" s="424"/>
      <c r="AR124" s="424"/>
      <c r="AS124" s="424"/>
      <c r="AT124" s="424"/>
      <c r="AU124" s="424"/>
      <c r="AV124" s="424"/>
      <c r="AW124" s="424"/>
      <c r="AX124" s="424"/>
      <c r="AY124" s="424"/>
      <c r="AZ124" s="424"/>
      <c r="BA124" s="424"/>
      <c r="BB124" s="424"/>
      <c r="BC124" s="424"/>
      <c r="BD124" s="424"/>
      <c r="BE124" s="424"/>
      <c r="BF124" s="424"/>
      <c r="BG124" s="424"/>
      <c r="BH124" s="424"/>
      <c r="BI124" s="424"/>
      <c r="BJ124" s="424"/>
      <c r="BK124" s="424"/>
      <c r="BL124" s="424"/>
      <c r="BM124" s="424"/>
      <c r="BN124" s="424"/>
      <c r="BO124" s="424"/>
      <c r="BP124" s="424"/>
      <c r="BQ124" s="424"/>
      <c r="BR124" s="424"/>
      <c r="BS124" s="424"/>
      <c r="BT124" s="424"/>
      <c r="BU124" s="424"/>
      <c r="BV124" s="424"/>
      <c r="BW124" s="424"/>
      <c r="BX124" s="424"/>
      <c r="BY124" s="424"/>
      <c r="BZ124" s="424"/>
      <c r="CA124" s="424"/>
      <c r="CB124" s="424"/>
      <c r="CC124" s="424"/>
      <c r="CD124" s="424"/>
      <c r="CE124" s="424"/>
      <c r="CF124" s="424"/>
      <c r="CG124" s="424"/>
      <c r="CH124" s="424"/>
      <c r="CI124" s="424"/>
      <c r="CJ124" s="424"/>
      <c r="CK124" s="424"/>
      <c r="CL124" s="424"/>
      <c r="CM124" s="424"/>
      <c r="CN124" s="424"/>
      <c r="CO124" s="424"/>
      <c r="CP124" s="424"/>
      <c r="CQ124" s="424"/>
      <c r="CR124" s="424"/>
      <c r="CS124" s="424"/>
      <c r="CT124" s="424"/>
      <c r="CU124" s="424"/>
      <c r="CV124" s="424"/>
      <c r="CW124" s="424"/>
      <c r="CX124" s="424"/>
      <c r="CY124" s="424"/>
      <c r="CZ124" s="424"/>
      <c r="DA124" s="424"/>
      <c r="DB124" s="424"/>
      <c r="DC124" s="424"/>
      <c r="DD124" s="424"/>
      <c r="DE124" s="424"/>
      <c r="DF124" s="424"/>
      <c r="DG124" s="424"/>
      <c r="DH124" s="424"/>
      <c r="DI124" s="424"/>
      <c r="DJ124" s="424"/>
      <c r="DK124" s="424"/>
      <c r="DL124" s="424"/>
      <c r="DM124" s="424"/>
      <c r="DN124" s="424"/>
      <c r="DO124" s="424"/>
      <c r="DP124" s="424"/>
      <c r="DQ124" s="424"/>
      <c r="DR124" s="424"/>
      <c r="DS124" s="424"/>
      <c r="DT124" s="424"/>
      <c r="DU124" s="424"/>
      <c r="DV124" s="424"/>
      <c r="DW124" s="424"/>
      <c r="DX124" s="424"/>
      <c r="DY124" s="424"/>
      <c r="DZ124" s="424"/>
      <c r="EA124" s="424"/>
      <c r="EB124" s="424"/>
      <c r="EC124" s="424"/>
      <c r="ED124" s="424"/>
      <c r="EE124" s="424"/>
      <c r="EF124" s="424"/>
      <c r="EG124" s="424"/>
      <c r="EH124" s="424"/>
      <c r="EI124" s="424"/>
      <c r="EJ124" s="424"/>
      <c r="EK124" s="424"/>
      <c r="EL124" s="424"/>
      <c r="EM124" s="424"/>
      <c r="EN124" s="424"/>
      <c r="EO124" s="424"/>
      <c r="EP124" s="424"/>
      <c r="EQ124" s="424"/>
      <c r="ER124" s="424"/>
      <c r="ES124" s="424"/>
      <c r="ET124" s="424"/>
      <c r="EU124" s="424"/>
      <c r="EV124" s="424"/>
      <c r="EW124" s="424"/>
      <c r="EX124" s="424"/>
      <c r="EY124" s="424"/>
      <c r="EZ124" s="424"/>
      <c r="FA124" s="424"/>
      <c r="FB124" s="424"/>
      <c r="FC124" s="424"/>
      <c r="FD124" s="424"/>
      <c r="FE124" s="424"/>
      <c r="FF124" s="424"/>
      <c r="FG124" s="424"/>
      <c r="FH124" s="424"/>
      <c r="FI124" s="424"/>
      <c r="FJ124" s="424"/>
      <c r="FK124" s="424"/>
      <c r="FL124" s="424"/>
      <c r="FM124" s="424"/>
      <c r="FN124" s="424"/>
      <c r="FO124" s="424"/>
      <c r="FP124" s="424"/>
      <c r="FQ124" s="424"/>
      <c r="FR124" s="424"/>
      <c r="FS124" s="424"/>
      <c r="FT124" s="424"/>
      <c r="FU124" s="424"/>
      <c r="FV124" s="424"/>
      <c r="FW124" s="424"/>
      <c r="FX124" s="424"/>
      <c r="FY124" s="424"/>
      <c r="FZ124" s="424"/>
      <c r="GA124" s="424"/>
      <c r="GB124" s="424"/>
      <c r="GC124" s="424"/>
      <c r="GD124" s="424"/>
      <c r="GE124" s="424"/>
      <c r="GF124" s="424"/>
      <c r="GG124" s="424"/>
      <c r="GH124" s="424"/>
      <c r="GI124" s="424"/>
      <c r="GJ124" s="424"/>
      <c r="GK124" s="424"/>
      <c r="GL124" s="426"/>
      <c r="GM124" s="426"/>
      <c r="GN124" s="426"/>
      <c r="GO124" s="426"/>
      <c r="GP124" s="426"/>
    </row>
    <row r="125" s="359" customFormat="1" ht="37.5" spans="1:198">
      <c r="A125" s="338">
        <v>11</v>
      </c>
      <c r="B125" s="338"/>
      <c r="C125" s="340" t="s">
        <v>145</v>
      </c>
      <c r="D125" s="393">
        <v>5.8029</v>
      </c>
      <c r="E125" s="391">
        <f t="shared" si="55"/>
        <v>5419.74</v>
      </c>
      <c r="F125" s="339">
        <v>3481.74</v>
      </c>
      <c r="G125" s="387">
        <f t="shared" si="48"/>
        <v>1938</v>
      </c>
      <c r="H125" s="394">
        <f t="shared" si="56"/>
        <v>694.419127754813</v>
      </c>
      <c r="I125" s="414">
        <f t="shared" si="49"/>
        <v>439</v>
      </c>
      <c r="J125" s="414">
        <v>0</v>
      </c>
      <c r="K125" s="415">
        <v>439</v>
      </c>
      <c r="L125" s="416">
        <f t="shared" si="57"/>
        <v>800</v>
      </c>
      <c r="M125" s="422">
        <v>500</v>
      </c>
      <c r="N125" s="423"/>
      <c r="O125" s="419">
        <v>300</v>
      </c>
      <c r="P125" s="420">
        <v>4.58087224518704</v>
      </c>
      <c r="Q125" s="424"/>
      <c r="R125" s="424"/>
      <c r="S125" s="424"/>
      <c r="T125" s="424"/>
      <c r="U125" s="424"/>
      <c r="V125" s="424"/>
      <c r="W125" s="424"/>
      <c r="X125" s="424"/>
      <c r="Y125" s="424"/>
      <c r="Z125" s="424"/>
      <c r="AA125" s="424"/>
      <c r="AB125" s="424"/>
      <c r="AC125" s="424"/>
      <c r="AD125" s="424"/>
      <c r="AE125" s="424"/>
      <c r="AF125" s="424"/>
      <c r="AG125" s="424"/>
      <c r="AH125" s="424"/>
      <c r="AI125" s="424"/>
      <c r="AJ125" s="424"/>
      <c r="AK125" s="424"/>
      <c r="AL125" s="424"/>
      <c r="AM125" s="424"/>
      <c r="AN125" s="424"/>
      <c r="AO125" s="424"/>
      <c r="AP125" s="424"/>
      <c r="AQ125" s="424"/>
      <c r="AR125" s="424"/>
      <c r="AS125" s="424"/>
      <c r="AT125" s="424"/>
      <c r="AU125" s="424"/>
      <c r="AV125" s="424"/>
      <c r="AW125" s="424"/>
      <c r="AX125" s="424"/>
      <c r="AY125" s="424"/>
      <c r="AZ125" s="424"/>
      <c r="BA125" s="424"/>
      <c r="BB125" s="424"/>
      <c r="BC125" s="424"/>
      <c r="BD125" s="424"/>
      <c r="BE125" s="424"/>
      <c r="BF125" s="424"/>
      <c r="BG125" s="424"/>
      <c r="BH125" s="424"/>
      <c r="BI125" s="424"/>
      <c r="BJ125" s="424"/>
      <c r="BK125" s="424"/>
      <c r="BL125" s="424"/>
      <c r="BM125" s="424"/>
      <c r="BN125" s="424"/>
      <c r="BO125" s="424"/>
      <c r="BP125" s="424"/>
      <c r="BQ125" s="424"/>
      <c r="BR125" s="424"/>
      <c r="BS125" s="424"/>
      <c r="BT125" s="424"/>
      <c r="BU125" s="424"/>
      <c r="BV125" s="424"/>
      <c r="BW125" s="424"/>
      <c r="BX125" s="424"/>
      <c r="BY125" s="424"/>
      <c r="BZ125" s="424"/>
      <c r="CA125" s="424"/>
      <c r="CB125" s="424"/>
      <c r="CC125" s="424"/>
      <c r="CD125" s="424"/>
      <c r="CE125" s="424"/>
      <c r="CF125" s="424"/>
      <c r="CG125" s="424"/>
      <c r="CH125" s="424"/>
      <c r="CI125" s="424"/>
      <c r="CJ125" s="424"/>
      <c r="CK125" s="424"/>
      <c r="CL125" s="424"/>
      <c r="CM125" s="424"/>
      <c r="CN125" s="424"/>
      <c r="CO125" s="424"/>
      <c r="CP125" s="424"/>
      <c r="CQ125" s="424"/>
      <c r="CR125" s="424"/>
      <c r="CS125" s="424"/>
      <c r="CT125" s="424"/>
      <c r="CU125" s="424"/>
      <c r="CV125" s="424"/>
      <c r="CW125" s="424"/>
      <c r="CX125" s="424"/>
      <c r="CY125" s="424"/>
      <c r="CZ125" s="424"/>
      <c r="DA125" s="424"/>
      <c r="DB125" s="424"/>
      <c r="DC125" s="424"/>
      <c r="DD125" s="424"/>
      <c r="DE125" s="424"/>
      <c r="DF125" s="424"/>
      <c r="DG125" s="424"/>
      <c r="DH125" s="424"/>
      <c r="DI125" s="424"/>
      <c r="DJ125" s="424"/>
      <c r="DK125" s="424"/>
      <c r="DL125" s="424"/>
      <c r="DM125" s="424"/>
      <c r="DN125" s="424"/>
      <c r="DO125" s="424"/>
      <c r="DP125" s="424"/>
      <c r="DQ125" s="424"/>
      <c r="DR125" s="424"/>
      <c r="DS125" s="424"/>
      <c r="DT125" s="424"/>
      <c r="DU125" s="424"/>
      <c r="DV125" s="424"/>
      <c r="DW125" s="424"/>
      <c r="DX125" s="424"/>
      <c r="DY125" s="424"/>
      <c r="DZ125" s="424"/>
      <c r="EA125" s="424"/>
      <c r="EB125" s="424"/>
      <c r="EC125" s="424"/>
      <c r="ED125" s="424"/>
      <c r="EE125" s="424"/>
      <c r="EF125" s="424"/>
      <c r="EG125" s="424"/>
      <c r="EH125" s="424"/>
      <c r="EI125" s="424"/>
      <c r="EJ125" s="424"/>
      <c r="EK125" s="424"/>
      <c r="EL125" s="424"/>
      <c r="EM125" s="424"/>
      <c r="EN125" s="424"/>
      <c r="EO125" s="424"/>
      <c r="EP125" s="424"/>
      <c r="EQ125" s="424"/>
      <c r="ER125" s="424"/>
      <c r="ES125" s="424"/>
      <c r="ET125" s="424"/>
      <c r="EU125" s="424"/>
      <c r="EV125" s="424"/>
      <c r="EW125" s="424"/>
      <c r="EX125" s="424"/>
      <c r="EY125" s="424"/>
      <c r="EZ125" s="424"/>
      <c r="FA125" s="424"/>
      <c r="FB125" s="424"/>
      <c r="FC125" s="424"/>
      <c r="FD125" s="424"/>
      <c r="FE125" s="424"/>
      <c r="FF125" s="424"/>
      <c r="FG125" s="424"/>
      <c r="FH125" s="424"/>
      <c r="FI125" s="424"/>
      <c r="FJ125" s="424"/>
      <c r="FK125" s="424"/>
      <c r="FL125" s="424"/>
      <c r="FM125" s="424"/>
      <c r="FN125" s="424"/>
      <c r="FO125" s="424"/>
      <c r="FP125" s="424"/>
      <c r="FQ125" s="424"/>
      <c r="FR125" s="424"/>
      <c r="FS125" s="424"/>
      <c r="FT125" s="424"/>
      <c r="FU125" s="424"/>
      <c r="FV125" s="424"/>
      <c r="FW125" s="424"/>
      <c r="FX125" s="424"/>
      <c r="FY125" s="424"/>
      <c r="FZ125" s="424"/>
      <c r="GA125" s="424"/>
      <c r="GB125" s="424"/>
      <c r="GC125" s="424"/>
      <c r="GD125" s="424"/>
      <c r="GE125" s="424"/>
      <c r="GF125" s="424"/>
      <c r="GG125" s="424"/>
      <c r="GH125" s="424"/>
      <c r="GI125" s="424"/>
      <c r="GJ125" s="424"/>
      <c r="GK125" s="424"/>
      <c r="GL125" s="426"/>
      <c r="GM125" s="426"/>
      <c r="GN125" s="426"/>
      <c r="GO125" s="426"/>
      <c r="GP125" s="426"/>
    </row>
    <row r="126" s="359" customFormat="1" ht="18.75" spans="1:198">
      <c r="A126" s="338">
        <v>12</v>
      </c>
      <c r="B126" s="338"/>
      <c r="C126" s="339" t="s">
        <v>146</v>
      </c>
      <c r="D126" s="393">
        <v>1.0468</v>
      </c>
      <c r="E126" s="391">
        <f t="shared" si="55"/>
        <v>978.08</v>
      </c>
      <c r="F126" s="339">
        <v>628.08</v>
      </c>
      <c r="G126" s="387">
        <f t="shared" si="48"/>
        <v>350</v>
      </c>
      <c r="H126" s="427">
        <f t="shared" si="56"/>
        <v>125.268045793265</v>
      </c>
      <c r="I126" s="414">
        <f t="shared" si="49"/>
        <v>0</v>
      </c>
      <c r="J126" s="414">
        <v>0</v>
      </c>
      <c r="K126" s="415"/>
      <c r="L126" s="416">
        <f t="shared" si="57"/>
        <v>0</v>
      </c>
      <c r="M126" s="422"/>
      <c r="N126" s="423"/>
      <c r="O126" s="419"/>
      <c r="P126" s="420">
        <v>224.731954206735</v>
      </c>
      <c r="Q126" s="424"/>
      <c r="R126" s="424"/>
      <c r="S126" s="424"/>
      <c r="T126" s="424"/>
      <c r="U126" s="424"/>
      <c r="V126" s="424"/>
      <c r="W126" s="424"/>
      <c r="X126" s="424"/>
      <c r="Y126" s="424"/>
      <c r="Z126" s="424"/>
      <c r="AA126" s="424"/>
      <c r="AB126" s="424"/>
      <c r="AC126" s="424"/>
      <c r="AD126" s="424"/>
      <c r="AE126" s="424"/>
      <c r="AF126" s="424"/>
      <c r="AG126" s="424"/>
      <c r="AH126" s="424"/>
      <c r="AI126" s="424"/>
      <c r="AJ126" s="424"/>
      <c r="AK126" s="424"/>
      <c r="AL126" s="424"/>
      <c r="AM126" s="424"/>
      <c r="AN126" s="424"/>
      <c r="AO126" s="424"/>
      <c r="AP126" s="424"/>
      <c r="AQ126" s="424"/>
      <c r="AR126" s="424"/>
      <c r="AS126" s="424"/>
      <c r="AT126" s="424"/>
      <c r="AU126" s="424"/>
      <c r="AV126" s="424"/>
      <c r="AW126" s="424"/>
      <c r="AX126" s="424"/>
      <c r="AY126" s="424"/>
      <c r="AZ126" s="424"/>
      <c r="BA126" s="424"/>
      <c r="BB126" s="424"/>
      <c r="BC126" s="424"/>
      <c r="BD126" s="424"/>
      <c r="BE126" s="424"/>
      <c r="BF126" s="424"/>
      <c r="BG126" s="424"/>
      <c r="BH126" s="424"/>
      <c r="BI126" s="424"/>
      <c r="BJ126" s="424"/>
      <c r="BK126" s="424"/>
      <c r="BL126" s="424"/>
      <c r="BM126" s="424"/>
      <c r="BN126" s="424"/>
      <c r="BO126" s="424"/>
      <c r="BP126" s="424"/>
      <c r="BQ126" s="424"/>
      <c r="BR126" s="424"/>
      <c r="BS126" s="424"/>
      <c r="BT126" s="424"/>
      <c r="BU126" s="424"/>
      <c r="BV126" s="424"/>
      <c r="BW126" s="424"/>
      <c r="BX126" s="424"/>
      <c r="BY126" s="424"/>
      <c r="BZ126" s="424"/>
      <c r="CA126" s="424"/>
      <c r="CB126" s="424"/>
      <c r="CC126" s="424"/>
      <c r="CD126" s="424"/>
      <c r="CE126" s="424"/>
      <c r="CF126" s="424"/>
      <c r="CG126" s="424"/>
      <c r="CH126" s="424"/>
      <c r="CI126" s="424"/>
      <c r="CJ126" s="424"/>
      <c r="CK126" s="424"/>
      <c r="CL126" s="424"/>
      <c r="CM126" s="424"/>
      <c r="CN126" s="424"/>
      <c r="CO126" s="424"/>
      <c r="CP126" s="424"/>
      <c r="CQ126" s="424"/>
      <c r="CR126" s="424"/>
      <c r="CS126" s="424"/>
      <c r="CT126" s="424"/>
      <c r="CU126" s="424"/>
      <c r="CV126" s="424"/>
      <c r="CW126" s="424"/>
      <c r="CX126" s="424"/>
      <c r="CY126" s="424"/>
      <c r="CZ126" s="424"/>
      <c r="DA126" s="424"/>
      <c r="DB126" s="424"/>
      <c r="DC126" s="424"/>
      <c r="DD126" s="424"/>
      <c r="DE126" s="424"/>
      <c r="DF126" s="424"/>
      <c r="DG126" s="424"/>
      <c r="DH126" s="424"/>
      <c r="DI126" s="424"/>
      <c r="DJ126" s="424"/>
      <c r="DK126" s="424"/>
      <c r="DL126" s="424"/>
      <c r="DM126" s="424"/>
      <c r="DN126" s="424"/>
      <c r="DO126" s="424"/>
      <c r="DP126" s="424"/>
      <c r="DQ126" s="424"/>
      <c r="DR126" s="424"/>
      <c r="DS126" s="424"/>
      <c r="DT126" s="424"/>
      <c r="DU126" s="424"/>
      <c r="DV126" s="424"/>
      <c r="DW126" s="424"/>
      <c r="DX126" s="424"/>
      <c r="DY126" s="424"/>
      <c r="DZ126" s="424"/>
      <c r="EA126" s="424"/>
      <c r="EB126" s="424"/>
      <c r="EC126" s="424"/>
      <c r="ED126" s="424"/>
      <c r="EE126" s="424"/>
      <c r="EF126" s="424"/>
      <c r="EG126" s="424"/>
      <c r="EH126" s="424"/>
      <c r="EI126" s="424"/>
      <c r="EJ126" s="424"/>
      <c r="EK126" s="424"/>
      <c r="EL126" s="424"/>
      <c r="EM126" s="424"/>
      <c r="EN126" s="424"/>
      <c r="EO126" s="424"/>
      <c r="EP126" s="424"/>
      <c r="EQ126" s="424"/>
      <c r="ER126" s="424"/>
      <c r="ES126" s="424"/>
      <c r="ET126" s="424"/>
      <c r="EU126" s="424"/>
      <c r="EV126" s="424"/>
      <c r="EW126" s="424"/>
      <c r="EX126" s="424"/>
      <c r="EY126" s="424"/>
      <c r="EZ126" s="424"/>
      <c r="FA126" s="424"/>
      <c r="FB126" s="424"/>
      <c r="FC126" s="424"/>
      <c r="FD126" s="424"/>
      <c r="FE126" s="424"/>
      <c r="FF126" s="424"/>
      <c r="FG126" s="424"/>
      <c r="FH126" s="424"/>
      <c r="FI126" s="424"/>
      <c r="FJ126" s="424"/>
      <c r="FK126" s="424"/>
      <c r="FL126" s="424"/>
      <c r="FM126" s="424"/>
      <c r="FN126" s="424"/>
      <c r="FO126" s="424"/>
      <c r="FP126" s="424"/>
      <c r="FQ126" s="424"/>
      <c r="FR126" s="424"/>
      <c r="FS126" s="424"/>
      <c r="FT126" s="424"/>
      <c r="FU126" s="424"/>
      <c r="FV126" s="424"/>
      <c r="FW126" s="424"/>
      <c r="FX126" s="424"/>
      <c r="FY126" s="424"/>
      <c r="FZ126" s="424"/>
      <c r="GA126" s="424"/>
      <c r="GB126" s="424"/>
      <c r="GC126" s="424"/>
      <c r="GD126" s="424"/>
      <c r="GE126" s="424"/>
      <c r="GF126" s="424"/>
      <c r="GG126" s="424"/>
      <c r="GH126" s="424"/>
      <c r="GI126" s="424"/>
      <c r="GJ126" s="424"/>
      <c r="GK126" s="424"/>
      <c r="GL126" s="426"/>
      <c r="GM126" s="426"/>
      <c r="GN126" s="426"/>
      <c r="GO126" s="426"/>
      <c r="GP126" s="426"/>
    </row>
    <row r="127" s="360" customFormat="1" ht="18.75" spans="1:198">
      <c r="A127" s="334" t="s">
        <v>147</v>
      </c>
      <c r="B127" s="334" t="s">
        <v>148</v>
      </c>
      <c r="C127" s="334">
        <v>6</v>
      </c>
      <c r="D127" s="386">
        <v>8.656</v>
      </c>
      <c r="E127" s="387">
        <f>SUM(E128:E134)</f>
        <v>7947.6</v>
      </c>
      <c r="F127" s="388">
        <v>5193.6</v>
      </c>
      <c r="G127" s="387">
        <f t="shared" si="48"/>
        <v>2754</v>
      </c>
      <c r="H127" s="389">
        <f>SUM(H129:H134)</f>
        <v>1035.84276307461</v>
      </c>
      <c r="I127" s="409">
        <f t="shared" si="49"/>
        <v>263</v>
      </c>
      <c r="J127" s="409">
        <f t="shared" ref="J127:L127" si="58">SUM(J128:J134)</f>
        <v>0</v>
      </c>
      <c r="K127" s="429">
        <f t="shared" si="58"/>
        <v>263</v>
      </c>
      <c r="L127" s="409">
        <f t="shared" si="58"/>
        <v>1300</v>
      </c>
      <c r="M127" s="411">
        <f>SUM(M129:M134)</f>
        <v>0</v>
      </c>
      <c r="N127" s="409">
        <f>SUM(N129:N134)</f>
        <v>1000</v>
      </c>
      <c r="O127" s="412">
        <f>SUM(O128:O134)</f>
        <v>300</v>
      </c>
      <c r="P127" s="413">
        <f>SUM(P128:P134)</f>
        <v>155.157236925389</v>
      </c>
      <c r="Q127" s="358"/>
      <c r="R127" s="358"/>
      <c r="S127" s="358"/>
      <c r="T127" s="358"/>
      <c r="U127" s="358"/>
      <c r="V127" s="358"/>
      <c r="W127" s="358"/>
      <c r="X127" s="358"/>
      <c r="Y127" s="358"/>
      <c r="Z127" s="358"/>
      <c r="AA127" s="358"/>
      <c r="AB127" s="358"/>
      <c r="AC127" s="358"/>
      <c r="AD127" s="358"/>
      <c r="AE127" s="358"/>
      <c r="AF127" s="358"/>
      <c r="AG127" s="358"/>
      <c r="AH127" s="358"/>
      <c r="AI127" s="358"/>
      <c r="AJ127" s="358"/>
      <c r="AK127" s="358"/>
      <c r="AL127" s="358"/>
      <c r="AM127" s="358"/>
      <c r="AN127" s="358"/>
      <c r="AO127" s="358"/>
      <c r="AP127" s="358"/>
      <c r="AQ127" s="358"/>
      <c r="AR127" s="358"/>
      <c r="AS127" s="358"/>
      <c r="AT127" s="358"/>
      <c r="AU127" s="358"/>
      <c r="AV127" s="358"/>
      <c r="AW127" s="358"/>
      <c r="AX127" s="358"/>
      <c r="AY127" s="358"/>
      <c r="AZ127" s="358"/>
      <c r="BA127" s="358"/>
      <c r="BB127" s="358"/>
      <c r="BC127" s="358"/>
      <c r="BD127" s="358"/>
      <c r="BE127" s="358"/>
      <c r="BF127" s="358"/>
      <c r="BG127" s="358"/>
      <c r="BH127" s="358"/>
      <c r="BI127" s="358"/>
      <c r="BJ127" s="358"/>
      <c r="BK127" s="358"/>
      <c r="BL127" s="358"/>
      <c r="BM127" s="358"/>
      <c r="BN127" s="358"/>
      <c r="BO127" s="358"/>
      <c r="BP127" s="358"/>
      <c r="BQ127" s="358"/>
      <c r="BR127" s="358"/>
      <c r="BS127" s="358"/>
      <c r="BT127" s="358"/>
      <c r="BU127" s="358"/>
      <c r="BV127" s="358"/>
      <c r="BW127" s="358"/>
      <c r="BX127" s="358"/>
      <c r="BY127" s="358"/>
      <c r="BZ127" s="358"/>
      <c r="CA127" s="358"/>
      <c r="CB127" s="358"/>
      <c r="CC127" s="358"/>
      <c r="CD127" s="358"/>
      <c r="CE127" s="358"/>
      <c r="CF127" s="358"/>
      <c r="CG127" s="358"/>
      <c r="CH127" s="358"/>
      <c r="CI127" s="358"/>
      <c r="CJ127" s="358"/>
      <c r="CK127" s="358"/>
      <c r="CL127" s="358"/>
      <c r="CM127" s="358"/>
      <c r="CN127" s="358"/>
      <c r="CO127" s="358"/>
      <c r="CP127" s="358"/>
      <c r="CQ127" s="358"/>
      <c r="CR127" s="358"/>
      <c r="CS127" s="358"/>
      <c r="CT127" s="358"/>
      <c r="CU127" s="358"/>
      <c r="CV127" s="358"/>
      <c r="CW127" s="358"/>
      <c r="CX127" s="358"/>
      <c r="CY127" s="358"/>
      <c r="CZ127" s="358"/>
      <c r="DA127" s="358"/>
      <c r="DB127" s="358"/>
      <c r="DC127" s="358"/>
      <c r="DD127" s="358"/>
      <c r="DE127" s="358"/>
      <c r="DF127" s="358"/>
      <c r="DG127" s="358"/>
      <c r="DH127" s="358"/>
      <c r="DI127" s="358"/>
      <c r="DJ127" s="358"/>
      <c r="DK127" s="358"/>
      <c r="DL127" s="358"/>
      <c r="DM127" s="358"/>
      <c r="DN127" s="358"/>
      <c r="DO127" s="358"/>
      <c r="DP127" s="358"/>
      <c r="DQ127" s="358"/>
      <c r="DR127" s="358"/>
      <c r="DS127" s="358"/>
      <c r="DT127" s="358"/>
      <c r="DU127" s="358"/>
      <c r="DV127" s="358"/>
      <c r="DW127" s="358"/>
      <c r="DX127" s="358"/>
      <c r="DY127" s="358"/>
      <c r="DZ127" s="358"/>
      <c r="EA127" s="358"/>
      <c r="EB127" s="358"/>
      <c r="EC127" s="358"/>
      <c r="ED127" s="358"/>
      <c r="EE127" s="358"/>
      <c r="EF127" s="358"/>
      <c r="EG127" s="358"/>
      <c r="EH127" s="358"/>
      <c r="EI127" s="358"/>
      <c r="EJ127" s="358"/>
      <c r="EK127" s="358"/>
      <c r="EL127" s="358"/>
      <c r="EM127" s="358"/>
      <c r="EN127" s="358"/>
      <c r="EO127" s="358"/>
      <c r="EP127" s="358"/>
      <c r="EQ127" s="358"/>
      <c r="ER127" s="358"/>
      <c r="ES127" s="358"/>
      <c r="ET127" s="358"/>
      <c r="EU127" s="358"/>
      <c r="EV127" s="358"/>
      <c r="EW127" s="358"/>
      <c r="EX127" s="358"/>
      <c r="EY127" s="358"/>
      <c r="EZ127" s="358"/>
      <c r="FA127" s="358"/>
      <c r="FB127" s="358"/>
      <c r="FC127" s="358"/>
      <c r="FD127" s="358"/>
      <c r="FE127" s="358"/>
      <c r="FF127" s="358"/>
      <c r="FG127" s="358"/>
      <c r="FH127" s="358"/>
      <c r="FI127" s="358"/>
      <c r="FJ127" s="358"/>
      <c r="FK127" s="358"/>
      <c r="FL127" s="358"/>
      <c r="FM127" s="358"/>
      <c r="FN127" s="358"/>
      <c r="FO127" s="358"/>
      <c r="FP127" s="358"/>
      <c r="FQ127" s="358"/>
      <c r="FR127" s="358"/>
      <c r="FS127" s="358"/>
      <c r="FT127" s="358"/>
      <c r="FU127" s="358"/>
      <c r="FV127" s="358"/>
      <c r="FW127" s="358"/>
      <c r="FX127" s="358"/>
      <c r="FY127" s="358"/>
      <c r="FZ127" s="358"/>
      <c r="GA127" s="358"/>
      <c r="GB127" s="358"/>
      <c r="GC127" s="358"/>
      <c r="GD127" s="358"/>
      <c r="GE127" s="358"/>
      <c r="GF127" s="358"/>
      <c r="GG127" s="358"/>
      <c r="GH127" s="358"/>
      <c r="GI127" s="358"/>
      <c r="GJ127" s="358"/>
      <c r="GK127" s="358"/>
      <c r="GL127" s="425"/>
      <c r="GM127" s="425"/>
      <c r="GN127" s="425"/>
      <c r="GO127" s="425"/>
      <c r="GP127" s="425"/>
    </row>
    <row r="128" s="359" customFormat="1" ht="18.75" spans="1:198">
      <c r="A128" s="338">
        <v>1</v>
      </c>
      <c r="B128" s="338"/>
      <c r="C128" s="338" t="s">
        <v>31</v>
      </c>
      <c r="D128" s="390"/>
      <c r="E128" s="391">
        <f>F128+G128</f>
        <v>0</v>
      </c>
      <c r="F128" s="339">
        <v>0</v>
      </c>
      <c r="G128" s="387">
        <f t="shared" si="48"/>
        <v>0</v>
      </c>
      <c r="H128" s="394">
        <v>0</v>
      </c>
      <c r="I128" s="414">
        <f t="shared" si="49"/>
        <v>0</v>
      </c>
      <c r="J128" s="414">
        <v>0</v>
      </c>
      <c r="K128" s="415"/>
      <c r="L128" s="416">
        <f>M128+N128+O128</f>
        <v>0</v>
      </c>
      <c r="M128" s="417"/>
      <c r="N128" s="418"/>
      <c r="O128" s="419"/>
      <c r="P128" s="420">
        <v>0</v>
      </c>
      <c r="Q128" s="424"/>
      <c r="R128" s="424"/>
      <c r="S128" s="424"/>
      <c r="T128" s="424"/>
      <c r="U128" s="424"/>
      <c r="V128" s="424"/>
      <c r="W128" s="424"/>
      <c r="X128" s="424"/>
      <c r="Y128" s="424"/>
      <c r="Z128" s="424"/>
      <c r="AA128" s="424"/>
      <c r="AB128" s="424"/>
      <c r="AC128" s="424"/>
      <c r="AD128" s="424"/>
      <c r="AE128" s="424"/>
      <c r="AF128" s="424"/>
      <c r="AG128" s="424"/>
      <c r="AH128" s="424"/>
      <c r="AI128" s="424"/>
      <c r="AJ128" s="424"/>
      <c r="AK128" s="424"/>
      <c r="AL128" s="424"/>
      <c r="AM128" s="424"/>
      <c r="AN128" s="424"/>
      <c r="AO128" s="424"/>
      <c r="AP128" s="424"/>
      <c r="AQ128" s="424"/>
      <c r="AR128" s="424"/>
      <c r="AS128" s="424"/>
      <c r="AT128" s="424"/>
      <c r="AU128" s="424"/>
      <c r="AV128" s="424"/>
      <c r="AW128" s="424"/>
      <c r="AX128" s="424"/>
      <c r="AY128" s="424"/>
      <c r="AZ128" s="424"/>
      <c r="BA128" s="424"/>
      <c r="BB128" s="424"/>
      <c r="BC128" s="424"/>
      <c r="BD128" s="424"/>
      <c r="BE128" s="424"/>
      <c r="BF128" s="424"/>
      <c r="BG128" s="424"/>
      <c r="BH128" s="424"/>
      <c r="BI128" s="424"/>
      <c r="BJ128" s="424"/>
      <c r="BK128" s="424"/>
      <c r="BL128" s="424"/>
      <c r="BM128" s="424"/>
      <c r="BN128" s="424"/>
      <c r="BO128" s="424"/>
      <c r="BP128" s="424"/>
      <c r="BQ128" s="424"/>
      <c r="BR128" s="424"/>
      <c r="BS128" s="424"/>
      <c r="BT128" s="424"/>
      <c r="BU128" s="424"/>
      <c r="BV128" s="424"/>
      <c r="BW128" s="424"/>
      <c r="BX128" s="424"/>
      <c r="BY128" s="424"/>
      <c r="BZ128" s="424"/>
      <c r="CA128" s="424"/>
      <c r="CB128" s="424"/>
      <c r="CC128" s="424"/>
      <c r="CD128" s="424"/>
      <c r="CE128" s="424"/>
      <c r="CF128" s="424"/>
      <c r="CG128" s="424"/>
      <c r="CH128" s="424"/>
      <c r="CI128" s="424"/>
      <c r="CJ128" s="424"/>
      <c r="CK128" s="424"/>
      <c r="CL128" s="424"/>
      <c r="CM128" s="424"/>
      <c r="CN128" s="424"/>
      <c r="CO128" s="424"/>
      <c r="CP128" s="424"/>
      <c r="CQ128" s="424"/>
      <c r="CR128" s="424"/>
      <c r="CS128" s="424"/>
      <c r="CT128" s="424"/>
      <c r="CU128" s="424"/>
      <c r="CV128" s="424"/>
      <c r="CW128" s="424"/>
      <c r="CX128" s="424"/>
      <c r="CY128" s="424"/>
      <c r="CZ128" s="424"/>
      <c r="DA128" s="424"/>
      <c r="DB128" s="424"/>
      <c r="DC128" s="424"/>
      <c r="DD128" s="424"/>
      <c r="DE128" s="424"/>
      <c r="DF128" s="424"/>
      <c r="DG128" s="424"/>
      <c r="DH128" s="424"/>
      <c r="DI128" s="424"/>
      <c r="DJ128" s="424"/>
      <c r="DK128" s="424"/>
      <c r="DL128" s="424"/>
      <c r="DM128" s="424"/>
      <c r="DN128" s="424"/>
      <c r="DO128" s="424"/>
      <c r="DP128" s="424"/>
      <c r="DQ128" s="424"/>
      <c r="DR128" s="424"/>
      <c r="DS128" s="424"/>
      <c r="DT128" s="424"/>
      <c r="DU128" s="424"/>
      <c r="DV128" s="424"/>
      <c r="DW128" s="424"/>
      <c r="DX128" s="424"/>
      <c r="DY128" s="424"/>
      <c r="DZ128" s="424"/>
      <c r="EA128" s="424"/>
      <c r="EB128" s="424"/>
      <c r="EC128" s="424"/>
      <c r="ED128" s="424"/>
      <c r="EE128" s="424"/>
      <c r="EF128" s="424"/>
      <c r="EG128" s="424"/>
      <c r="EH128" s="424"/>
      <c r="EI128" s="424"/>
      <c r="EJ128" s="424"/>
      <c r="EK128" s="424"/>
      <c r="EL128" s="424"/>
      <c r="EM128" s="424"/>
      <c r="EN128" s="424"/>
      <c r="EO128" s="424"/>
      <c r="EP128" s="424"/>
      <c r="EQ128" s="424"/>
      <c r="ER128" s="424"/>
      <c r="ES128" s="424"/>
      <c r="ET128" s="424"/>
      <c r="EU128" s="424"/>
      <c r="EV128" s="424"/>
      <c r="EW128" s="424"/>
      <c r="EX128" s="424"/>
      <c r="EY128" s="424"/>
      <c r="EZ128" s="424"/>
      <c r="FA128" s="424"/>
      <c r="FB128" s="424"/>
      <c r="FC128" s="424"/>
      <c r="FD128" s="424"/>
      <c r="FE128" s="424"/>
      <c r="FF128" s="424"/>
      <c r="FG128" s="424"/>
      <c r="FH128" s="424"/>
      <c r="FI128" s="424"/>
      <c r="FJ128" s="424"/>
      <c r="FK128" s="424"/>
      <c r="FL128" s="424"/>
      <c r="FM128" s="424"/>
      <c r="FN128" s="424"/>
      <c r="FO128" s="424"/>
      <c r="FP128" s="424"/>
      <c r="FQ128" s="424"/>
      <c r="FR128" s="424"/>
      <c r="FS128" s="424"/>
      <c r="FT128" s="424"/>
      <c r="FU128" s="424"/>
      <c r="FV128" s="424"/>
      <c r="FW128" s="424"/>
      <c r="FX128" s="424"/>
      <c r="FY128" s="424"/>
      <c r="FZ128" s="424"/>
      <c r="GA128" s="424"/>
      <c r="GB128" s="424"/>
      <c r="GC128" s="424"/>
      <c r="GD128" s="424"/>
      <c r="GE128" s="424"/>
      <c r="GF128" s="424"/>
      <c r="GG128" s="424"/>
      <c r="GH128" s="424"/>
      <c r="GI128" s="424"/>
      <c r="GJ128" s="424"/>
      <c r="GK128" s="424"/>
      <c r="GL128" s="426"/>
      <c r="GM128" s="426"/>
      <c r="GN128" s="426"/>
      <c r="GO128" s="426"/>
      <c r="GP128" s="426"/>
    </row>
    <row r="129" s="359" customFormat="1" ht="18.75" spans="1:198">
      <c r="A129" s="338">
        <v>2</v>
      </c>
      <c r="B129" s="338"/>
      <c r="C129" s="339" t="s">
        <v>149</v>
      </c>
      <c r="D129" s="393">
        <v>3.7855</v>
      </c>
      <c r="E129" s="391">
        <f t="shared" ref="E129:E134" si="59">F129+G129</f>
        <v>2772.3</v>
      </c>
      <c r="F129" s="339">
        <v>2271.3</v>
      </c>
      <c r="G129" s="387">
        <f t="shared" si="48"/>
        <v>501</v>
      </c>
      <c r="H129" s="394">
        <f t="shared" ref="H129:H134" si="60">119.667602018786*D129</f>
        <v>453.001707442114</v>
      </c>
      <c r="I129" s="414">
        <f t="shared" si="49"/>
        <v>0</v>
      </c>
      <c r="J129" s="414">
        <v>0</v>
      </c>
      <c r="K129" s="415"/>
      <c r="L129" s="416">
        <f t="shared" ref="L129:L134" si="61">M129+N129+O129</f>
        <v>0</v>
      </c>
      <c r="M129" s="422"/>
      <c r="N129" s="423"/>
      <c r="O129" s="419"/>
      <c r="P129" s="420">
        <v>47.998292557886</v>
      </c>
      <c r="Q129" s="424"/>
      <c r="R129" s="424"/>
      <c r="S129" s="424"/>
      <c r="T129" s="424"/>
      <c r="U129" s="424"/>
      <c r="V129" s="424"/>
      <c r="W129" s="424"/>
      <c r="X129" s="424"/>
      <c r="Y129" s="424"/>
      <c r="Z129" s="424"/>
      <c r="AA129" s="424"/>
      <c r="AB129" s="424"/>
      <c r="AC129" s="424"/>
      <c r="AD129" s="424"/>
      <c r="AE129" s="424"/>
      <c r="AF129" s="424"/>
      <c r="AG129" s="424"/>
      <c r="AH129" s="424"/>
      <c r="AI129" s="424"/>
      <c r="AJ129" s="424"/>
      <c r="AK129" s="424"/>
      <c r="AL129" s="424"/>
      <c r="AM129" s="424"/>
      <c r="AN129" s="424"/>
      <c r="AO129" s="424"/>
      <c r="AP129" s="424"/>
      <c r="AQ129" s="424"/>
      <c r="AR129" s="424"/>
      <c r="AS129" s="424"/>
      <c r="AT129" s="424"/>
      <c r="AU129" s="424"/>
      <c r="AV129" s="424"/>
      <c r="AW129" s="424"/>
      <c r="AX129" s="424"/>
      <c r="AY129" s="424"/>
      <c r="AZ129" s="424"/>
      <c r="BA129" s="424"/>
      <c r="BB129" s="424"/>
      <c r="BC129" s="424"/>
      <c r="BD129" s="424"/>
      <c r="BE129" s="424"/>
      <c r="BF129" s="424"/>
      <c r="BG129" s="424"/>
      <c r="BH129" s="424"/>
      <c r="BI129" s="424"/>
      <c r="BJ129" s="424"/>
      <c r="BK129" s="424"/>
      <c r="BL129" s="424"/>
      <c r="BM129" s="424"/>
      <c r="BN129" s="424"/>
      <c r="BO129" s="424"/>
      <c r="BP129" s="424"/>
      <c r="BQ129" s="424"/>
      <c r="BR129" s="424"/>
      <c r="BS129" s="424"/>
      <c r="BT129" s="424"/>
      <c r="BU129" s="424"/>
      <c r="BV129" s="424"/>
      <c r="BW129" s="424"/>
      <c r="BX129" s="424"/>
      <c r="BY129" s="424"/>
      <c r="BZ129" s="424"/>
      <c r="CA129" s="424"/>
      <c r="CB129" s="424"/>
      <c r="CC129" s="424"/>
      <c r="CD129" s="424"/>
      <c r="CE129" s="424"/>
      <c r="CF129" s="424"/>
      <c r="CG129" s="424"/>
      <c r="CH129" s="424"/>
      <c r="CI129" s="424"/>
      <c r="CJ129" s="424"/>
      <c r="CK129" s="424"/>
      <c r="CL129" s="424"/>
      <c r="CM129" s="424"/>
      <c r="CN129" s="424"/>
      <c r="CO129" s="424"/>
      <c r="CP129" s="424"/>
      <c r="CQ129" s="424"/>
      <c r="CR129" s="424"/>
      <c r="CS129" s="424"/>
      <c r="CT129" s="424"/>
      <c r="CU129" s="424"/>
      <c r="CV129" s="424"/>
      <c r="CW129" s="424"/>
      <c r="CX129" s="424"/>
      <c r="CY129" s="424"/>
      <c r="CZ129" s="424"/>
      <c r="DA129" s="424"/>
      <c r="DB129" s="424"/>
      <c r="DC129" s="424"/>
      <c r="DD129" s="424"/>
      <c r="DE129" s="424"/>
      <c r="DF129" s="424"/>
      <c r="DG129" s="424"/>
      <c r="DH129" s="424"/>
      <c r="DI129" s="424"/>
      <c r="DJ129" s="424"/>
      <c r="DK129" s="424"/>
      <c r="DL129" s="424"/>
      <c r="DM129" s="424"/>
      <c r="DN129" s="424"/>
      <c r="DO129" s="424"/>
      <c r="DP129" s="424"/>
      <c r="DQ129" s="424"/>
      <c r="DR129" s="424"/>
      <c r="DS129" s="424"/>
      <c r="DT129" s="424"/>
      <c r="DU129" s="424"/>
      <c r="DV129" s="424"/>
      <c r="DW129" s="424"/>
      <c r="DX129" s="424"/>
      <c r="DY129" s="424"/>
      <c r="DZ129" s="424"/>
      <c r="EA129" s="424"/>
      <c r="EB129" s="424"/>
      <c r="EC129" s="424"/>
      <c r="ED129" s="424"/>
      <c r="EE129" s="424"/>
      <c r="EF129" s="424"/>
      <c r="EG129" s="424"/>
      <c r="EH129" s="424"/>
      <c r="EI129" s="424"/>
      <c r="EJ129" s="424"/>
      <c r="EK129" s="424"/>
      <c r="EL129" s="424"/>
      <c r="EM129" s="424"/>
      <c r="EN129" s="424"/>
      <c r="EO129" s="424"/>
      <c r="EP129" s="424"/>
      <c r="EQ129" s="424"/>
      <c r="ER129" s="424"/>
      <c r="ES129" s="424"/>
      <c r="ET129" s="424"/>
      <c r="EU129" s="424"/>
      <c r="EV129" s="424"/>
      <c r="EW129" s="424"/>
      <c r="EX129" s="424"/>
      <c r="EY129" s="424"/>
      <c r="EZ129" s="424"/>
      <c r="FA129" s="424"/>
      <c r="FB129" s="424"/>
      <c r="FC129" s="424"/>
      <c r="FD129" s="424"/>
      <c r="FE129" s="424"/>
      <c r="FF129" s="424"/>
      <c r="FG129" s="424"/>
      <c r="FH129" s="424"/>
      <c r="FI129" s="424"/>
      <c r="FJ129" s="424"/>
      <c r="FK129" s="424"/>
      <c r="FL129" s="424"/>
      <c r="FM129" s="424"/>
      <c r="FN129" s="424"/>
      <c r="FO129" s="424"/>
      <c r="FP129" s="424"/>
      <c r="FQ129" s="424"/>
      <c r="FR129" s="424"/>
      <c r="FS129" s="424"/>
      <c r="FT129" s="424"/>
      <c r="FU129" s="424"/>
      <c r="FV129" s="424"/>
      <c r="FW129" s="424"/>
      <c r="FX129" s="424"/>
      <c r="FY129" s="424"/>
      <c r="FZ129" s="424"/>
      <c r="GA129" s="424"/>
      <c r="GB129" s="424"/>
      <c r="GC129" s="424"/>
      <c r="GD129" s="424"/>
      <c r="GE129" s="424"/>
      <c r="GF129" s="424"/>
      <c r="GG129" s="424"/>
      <c r="GH129" s="424"/>
      <c r="GI129" s="424"/>
      <c r="GJ129" s="424"/>
      <c r="GK129" s="424"/>
      <c r="GL129" s="426"/>
      <c r="GM129" s="426"/>
      <c r="GN129" s="426"/>
      <c r="GO129" s="426"/>
      <c r="GP129" s="426"/>
    </row>
    <row r="130" s="359" customFormat="1" ht="18.75" spans="1:198">
      <c r="A130" s="338">
        <v>3</v>
      </c>
      <c r="B130" s="338"/>
      <c r="C130" s="339" t="s">
        <v>150</v>
      </c>
      <c r="D130" s="393">
        <v>0.1102</v>
      </c>
      <c r="E130" s="391">
        <f t="shared" si="59"/>
        <v>116.12</v>
      </c>
      <c r="F130" s="339">
        <v>66.12</v>
      </c>
      <c r="G130" s="387">
        <f t="shared" si="48"/>
        <v>50</v>
      </c>
      <c r="H130" s="394">
        <f t="shared" si="60"/>
        <v>13.1873697424702</v>
      </c>
      <c r="I130" s="414">
        <f t="shared" si="49"/>
        <v>0</v>
      </c>
      <c r="J130" s="414">
        <v>0</v>
      </c>
      <c r="K130" s="415"/>
      <c r="L130" s="416">
        <f t="shared" si="61"/>
        <v>0</v>
      </c>
      <c r="M130" s="422"/>
      <c r="N130" s="423"/>
      <c r="O130" s="419"/>
      <c r="P130" s="420">
        <v>36.8126302575298</v>
      </c>
      <c r="Q130" s="424"/>
      <c r="R130" s="424"/>
      <c r="S130" s="424"/>
      <c r="T130" s="424"/>
      <c r="U130" s="424"/>
      <c r="V130" s="424"/>
      <c r="W130" s="424"/>
      <c r="X130" s="424"/>
      <c r="Y130" s="424"/>
      <c r="Z130" s="424"/>
      <c r="AA130" s="424"/>
      <c r="AB130" s="424"/>
      <c r="AC130" s="424"/>
      <c r="AD130" s="424"/>
      <c r="AE130" s="424"/>
      <c r="AF130" s="424"/>
      <c r="AG130" s="424"/>
      <c r="AH130" s="424"/>
      <c r="AI130" s="424"/>
      <c r="AJ130" s="424"/>
      <c r="AK130" s="424"/>
      <c r="AL130" s="424"/>
      <c r="AM130" s="424"/>
      <c r="AN130" s="424"/>
      <c r="AO130" s="424"/>
      <c r="AP130" s="424"/>
      <c r="AQ130" s="424"/>
      <c r="AR130" s="424"/>
      <c r="AS130" s="424"/>
      <c r="AT130" s="424"/>
      <c r="AU130" s="424"/>
      <c r="AV130" s="424"/>
      <c r="AW130" s="424"/>
      <c r="AX130" s="424"/>
      <c r="AY130" s="424"/>
      <c r="AZ130" s="424"/>
      <c r="BA130" s="424"/>
      <c r="BB130" s="424"/>
      <c r="BC130" s="424"/>
      <c r="BD130" s="424"/>
      <c r="BE130" s="424"/>
      <c r="BF130" s="424"/>
      <c r="BG130" s="424"/>
      <c r="BH130" s="424"/>
      <c r="BI130" s="424"/>
      <c r="BJ130" s="424"/>
      <c r="BK130" s="424"/>
      <c r="BL130" s="424"/>
      <c r="BM130" s="424"/>
      <c r="BN130" s="424"/>
      <c r="BO130" s="424"/>
      <c r="BP130" s="424"/>
      <c r="BQ130" s="424"/>
      <c r="BR130" s="424"/>
      <c r="BS130" s="424"/>
      <c r="BT130" s="424"/>
      <c r="BU130" s="424"/>
      <c r="BV130" s="424"/>
      <c r="BW130" s="424"/>
      <c r="BX130" s="424"/>
      <c r="BY130" s="424"/>
      <c r="BZ130" s="424"/>
      <c r="CA130" s="424"/>
      <c r="CB130" s="424"/>
      <c r="CC130" s="424"/>
      <c r="CD130" s="424"/>
      <c r="CE130" s="424"/>
      <c r="CF130" s="424"/>
      <c r="CG130" s="424"/>
      <c r="CH130" s="424"/>
      <c r="CI130" s="424"/>
      <c r="CJ130" s="424"/>
      <c r="CK130" s="424"/>
      <c r="CL130" s="424"/>
      <c r="CM130" s="424"/>
      <c r="CN130" s="424"/>
      <c r="CO130" s="424"/>
      <c r="CP130" s="424"/>
      <c r="CQ130" s="424"/>
      <c r="CR130" s="424"/>
      <c r="CS130" s="424"/>
      <c r="CT130" s="424"/>
      <c r="CU130" s="424"/>
      <c r="CV130" s="424"/>
      <c r="CW130" s="424"/>
      <c r="CX130" s="424"/>
      <c r="CY130" s="424"/>
      <c r="CZ130" s="424"/>
      <c r="DA130" s="424"/>
      <c r="DB130" s="424"/>
      <c r="DC130" s="424"/>
      <c r="DD130" s="424"/>
      <c r="DE130" s="424"/>
      <c r="DF130" s="424"/>
      <c r="DG130" s="424"/>
      <c r="DH130" s="424"/>
      <c r="DI130" s="424"/>
      <c r="DJ130" s="424"/>
      <c r="DK130" s="424"/>
      <c r="DL130" s="424"/>
      <c r="DM130" s="424"/>
      <c r="DN130" s="424"/>
      <c r="DO130" s="424"/>
      <c r="DP130" s="424"/>
      <c r="DQ130" s="424"/>
      <c r="DR130" s="424"/>
      <c r="DS130" s="424"/>
      <c r="DT130" s="424"/>
      <c r="DU130" s="424"/>
      <c r="DV130" s="424"/>
      <c r="DW130" s="424"/>
      <c r="DX130" s="424"/>
      <c r="DY130" s="424"/>
      <c r="DZ130" s="424"/>
      <c r="EA130" s="424"/>
      <c r="EB130" s="424"/>
      <c r="EC130" s="424"/>
      <c r="ED130" s="424"/>
      <c r="EE130" s="424"/>
      <c r="EF130" s="424"/>
      <c r="EG130" s="424"/>
      <c r="EH130" s="424"/>
      <c r="EI130" s="424"/>
      <c r="EJ130" s="424"/>
      <c r="EK130" s="424"/>
      <c r="EL130" s="424"/>
      <c r="EM130" s="424"/>
      <c r="EN130" s="424"/>
      <c r="EO130" s="424"/>
      <c r="EP130" s="424"/>
      <c r="EQ130" s="424"/>
      <c r="ER130" s="424"/>
      <c r="ES130" s="424"/>
      <c r="ET130" s="424"/>
      <c r="EU130" s="424"/>
      <c r="EV130" s="424"/>
      <c r="EW130" s="424"/>
      <c r="EX130" s="424"/>
      <c r="EY130" s="424"/>
      <c r="EZ130" s="424"/>
      <c r="FA130" s="424"/>
      <c r="FB130" s="424"/>
      <c r="FC130" s="424"/>
      <c r="FD130" s="424"/>
      <c r="FE130" s="424"/>
      <c r="FF130" s="424"/>
      <c r="FG130" s="424"/>
      <c r="FH130" s="424"/>
      <c r="FI130" s="424"/>
      <c r="FJ130" s="424"/>
      <c r="FK130" s="424"/>
      <c r="FL130" s="424"/>
      <c r="FM130" s="424"/>
      <c r="FN130" s="424"/>
      <c r="FO130" s="424"/>
      <c r="FP130" s="424"/>
      <c r="FQ130" s="424"/>
      <c r="FR130" s="424"/>
      <c r="FS130" s="424"/>
      <c r="FT130" s="424"/>
      <c r="FU130" s="424"/>
      <c r="FV130" s="424"/>
      <c r="FW130" s="424"/>
      <c r="FX130" s="424"/>
      <c r="FY130" s="424"/>
      <c r="FZ130" s="424"/>
      <c r="GA130" s="424"/>
      <c r="GB130" s="424"/>
      <c r="GC130" s="424"/>
      <c r="GD130" s="424"/>
      <c r="GE130" s="424"/>
      <c r="GF130" s="424"/>
      <c r="GG130" s="424"/>
      <c r="GH130" s="424"/>
      <c r="GI130" s="424"/>
      <c r="GJ130" s="424"/>
      <c r="GK130" s="424"/>
      <c r="GL130" s="426"/>
      <c r="GM130" s="426"/>
      <c r="GN130" s="426"/>
      <c r="GO130" s="426"/>
      <c r="GP130" s="426"/>
    </row>
    <row r="131" s="359" customFormat="1" ht="18.75" spans="1:198">
      <c r="A131" s="338">
        <v>4</v>
      </c>
      <c r="B131" s="338"/>
      <c r="C131" s="339" t="s">
        <v>151</v>
      </c>
      <c r="D131" s="393">
        <v>1.5888</v>
      </c>
      <c r="E131" s="391">
        <f t="shared" si="59"/>
        <v>1632.28</v>
      </c>
      <c r="F131" s="339">
        <v>953.28</v>
      </c>
      <c r="G131" s="387">
        <f t="shared" si="48"/>
        <v>679</v>
      </c>
      <c r="H131" s="394">
        <f t="shared" si="60"/>
        <v>190.127886087447</v>
      </c>
      <c r="I131" s="414">
        <f t="shared" si="49"/>
        <v>0</v>
      </c>
      <c r="J131" s="414">
        <v>0</v>
      </c>
      <c r="K131" s="415"/>
      <c r="L131" s="416">
        <f t="shared" si="61"/>
        <v>300</v>
      </c>
      <c r="M131" s="422"/>
      <c r="N131" s="423"/>
      <c r="O131" s="419">
        <v>300</v>
      </c>
      <c r="P131" s="420">
        <v>188.872113912553</v>
      </c>
      <c r="Q131" s="424"/>
      <c r="R131" s="424"/>
      <c r="S131" s="424"/>
      <c r="T131" s="424"/>
      <c r="U131" s="424"/>
      <c r="V131" s="424"/>
      <c r="W131" s="424"/>
      <c r="X131" s="424"/>
      <c r="Y131" s="424"/>
      <c r="Z131" s="424"/>
      <c r="AA131" s="424"/>
      <c r="AB131" s="424"/>
      <c r="AC131" s="424"/>
      <c r="AD131" s="424"/>
      <c r="AE131" s="424"/>
      <c r="AF131" s="424"/>
      <c r="AG131" s="424"/>
      <c r="AH131" s="424"/>
      <c r="AI131" s="424"/>
      <c r="AJ131" s="424"/>
      <c r="AK131" s="424"/>
      <c r="AL131" s="424"/>
      <c r="AM131" s="424"/>
      <c r="AN131" s="424"/>
      <c r="AO131" s="424"/>
      <c r="AP131" s="424"/>
      <c r="AQ131" s="424"/>
      <c r="AR131" s="424"/>
      <c r="AS131" s="424"/>
      <c r="AT131" s="424"/>
      <c r="AU131" s="424"/>
      <c r="AV131" s="424"/>
      <c r="AW131" s="424"/>
      <c r="AX131" s="424"/>
      <c r="AY131" s="424"/>
      <c r="AZ131" s="424"/>
      <c r="BA131" s="424"/>
      <c r="BB131" s="424"/>
      <c r="BC131" s="424"/>
      <c r="BD131" s="424"/>
      <c r="BE131" s="424"/>
      <c r="BF131" s="424"/>
      <c r="BG131" s="424"/>
      <c r="BH131" s="424"/>
      <c r="BI131" s="424"/>
      <c r="BJ131" s="424"/>
      <c r="BK131" s="424"/>
      <c r="BL131" s="424"/>
      <c r="BM131" s="424"/>
      <c r="BN131" s="424"/>
      <c r="BO131" s="424"/>
      <c r="BP131" s="424"/>
      <c r="BQ131" s="424"/>
      <c r="BR131" s="424"/>
      <c r="BS131" s="424"/>
      <c r="BT131" s="424"/>
      <c r="BU131" s="424"/>
      <c r="BV131" s="424"/>
      <c r="BW131" s="424"/>
      <c r="BX131" s="424"/>
      <c r="BY131" s="424"/>
      <c r="BZ131" s="424"/>
      <c r="CA131" s="424"/>
      <c r="CB131" s="424"/>
      <c r="CC131" s="424"/>
      <c r="CD131" s="424"/>
      <c r="CE131" s="424"/>
      <c r="CF131" s="424"/>
      <c r="CG131" s="424"/>
      <c r="CH131" s="424"/>
      <c r="CI131" s="424"/>
      <c r="CJ131" s="424"/>
      <c r="CK131" s="424"/>
      <c r="CL131" s="424"/>
      <c r="CM131" s="424"/>
      <c r="CN131" s="424"/>
      <c r="CO131" s="424"/>
      <c r="CP131" s="424"/>
      <c r="CQ131" s="424"/>
      <c r="CR131" s="424"/>
      <c r="CS131" s="424"/>
      <c r="CT131" s="424"/>
      <c r="CU131" s="424"/>
      <c r="CV131" s="424"/>
      <c r="CW131" s="424"/>
      <c r="CX131" s="424"/>
      <c r="CY131" s="424"/>
      <c r="CZ131" s="424"/>
      <c r="DA131" s="424"/>
      <c r="DB131" s="424"/>
      <c r="DC131" s="424"/>
      <c r="DD131" s="424"/>
      <c r="DE131" s="424"/>
      <c r="DF131" s="424"/>
      <c r="DG131" s="424"/>
      <c r="DH131" s="424"/>
      <c r="DI131" s="424"/>
      <c r="DJ131" s="424"/>
      <c r="DK131" s="424"/>
      <c r="DL131" s="424"/>
      <c r="DM131" s="424"/>
      <c r="DN131" s="424"/>
      <c r="DO131" s="424"/>
      <c r="DP131" s="424"/>
      <c r="DQ131" s="424"/>
      <c r="DR131" s="424"/>
      <c r="DS131" s="424"/>
      <c r="DT131" s="424"/>
      <c r="DU131" s="424"/>
      <c r="DV131" s="424"/>
      <c r="DW131" s="424"/>
      <c r="DX131" s="424"/>
      <c r="DY131" s="424"/>
      <c r="DZ131" s="424"/>
      <c r="EA131" s="424"/>
      <c r="EB131" s="424"/>
      <c r="EC131" s="424"/>
      <c r="ED131" s="424"/>
      <c r="EE131" s="424"/>
      <c r="EF131" s="424"/>
      <c r="EG131" s="424"/>
      <c r="EH131" s="424"/>
      <c r="EI131" s="424"/>
      <c r="EJ131" s="424"/>
      <c r="EK131" s="424"/>
      <c r="EL131" s="424"/>
      <c r="EM131" s="424"/>
      <c r="EN131" s="424"/>
      <c r="EO131" s="424"/>
      <c r="EP131" s="424"/>
      <c r="EQ131" s="424"/>
      <c r="ER131" s="424"/>
      <c r="ES131" s="424"/>
      <c r="ET131" s="424"/>
      <c r="EU131" s="424"/>
      <c r="EV131" s="424"/>
      <c r="EW131" s="424"/>
      <c r="EX131" s="424"/>
      <c r="EY131" s="424"/>
      <c r="EZ131" s="424"/>
      <c r="FA131" s="424"/>
      <c r="FB131" s="424"/>
      <c r="FC131" s="424"/>
      <c r="FD131" s="424"/>
      <c r="FE131" s="424"/>
      <c r="FF131" s="424"/>
      <c r="FG131" s="424"/>
      <c r="FH131" s="424"/>
      <c r="FI131" s="424"/>
      <c r="FJ131" s="424"/>
      <c r="FK131" s="424"/>
      <c r="FL131" s="424"/>
      <c r="FM131" s="424"/>
      <c r="FN131" s="424"/>
      <c r="FO131" s="424"/>
      <c r="FP131" s="424"/>
      <c r="FQ131" s="424"/>
      <c r="FR131" s="424"/>
      <c r="FS131" s="424"/>
      <c r="FT131" s="424"/>
      <c r="FU131" s="424"/>
      <c r="FV131" s="424"/>
      <c r="FW131" s="424"/>
      <c r="FX131" s="424"/>
      <c r="FY131" s="424"/>
      <c r="FZ131" s="424"/>
      <c r="GA131" s="424"/>
      <c r="GB131" s="424"/>
      <c r="GC131" s="424"/>
      <c r="GD131" s="424"/>
      <c r="GE131" s="424"/>
      <c r="GF131" s="424"/>
      <c r="GG131" s="424"/>
      <c r="GH131" s="424"/>
      <c r="GI131" s="424"/>
      <c r="GJ131" s="424"/>
      <c r="GK131" s="424"/>
      <c r="GL131" s="426"/>
      <c r="GM131" s="426"/>
      <c r="GN131" s="426"/>
      <c r="GO131" s="426"/>
      <c r="GP131" s="426"/>
    </row>
    <row r="132" s="359" customFormat="1" ht="18.75" spans="1:198">
      <c r="A132" s="338">
        <v>5</v>
      </c>
      <c r="B132" s="338"/>
      <c r="C132" s="339" t="s">
        <v>152</v>
      </c>
      <c r="D132" s="393">
        <v>2.9706</v>
      </c>
      <c r="E132" s="391">
        <f t="shared" si="59"/>
        <v>3306.36</v>
      </c>
      <c r="F132" s="339">
        <v>1782.36</v>
      </c>
      <c r="G132" s="387">
        <f t="shared" si="48"/>
        <v>1524</v>
      </c>
      <c r="H132" s="394">
        <f t="shared" si="60"/>
        <v>355.484578557006</v>
      </c>
      <c r="I132" s="414">
        <f t="shared" si="49"/>
        <v>263</v>
      </c>
      <c r="J132" s="414">
        <v>0</v>
      </c>
      <c r="K132" s="415">
        <v>263</v>
      </c>
      <c r="L132" s="416">
        <f t="shared" si="61"/>
        <v>1000</v>
      </c>
      <c r="M132" s="422"/>
      <c r="N132" s="423">
        <v>1000</v>
      </c>
      <c r="O132" s="419"/>
      <c r="P132" s="420">
        <v>-94.484578557006</v>
      </c>
      <c r="Q132" s="424"/>
      <c r="R132" s="424"/>
      <c r="S132" s="424"/>
      <c r="T132" s="424"/>
      <c r="U132" s="424"/>
      <c r="V132" s="424"/>
      <c r="W132" s="424"/>
      <c r="X132" s="424"/>
      <c r="Y132" s="424"/>
      <c r="Z132" s="424"/>
      <c r="AA132" s="424"/>
      <c r="AB132" s="424"/>
      <c r="AC132" s="424"/>
      <c r="AD132" s="424"/>
      <c r="AE132" s="424"/>
      <c r="AF132" s="424"/>
      <c r="AG132" s="424"/>
      <c r="AH132" s="424"/>
      <c r="AI132" s="424"/>
      <c r="AJ132" s="424"/>
      <c r="AK132" s="424"/>
      <c r="AL132" s="424"/>
      <c r="AM132" s="424"/>
      <c r="AN132" s="424"/>
      <c r="AO132" s="424"/>
      <c r="AP132" s="424"/>
      <c r="AQ132" s="424"/>
      <c r="AR132" s="424"/>
      <c r="AS132" s="424"/>
      <c r="AT132" s="424"/>
      <c r="AU132" s="424"/>
      <c r="AV132" s="424"/>
      <c r="AW132" s="424"/>
      <c r="AX132" s="424"/>
      <c r="AY132" s="424"/>
      <c r="AZ132" s="424"/>
      <c r="BA132" s="424"/>
      <c r="BB132" s="424"/>
      <c r="BC132" s="424"/>
      <c r="BD132" s="424"/>
      <c r="BE132" s="424"/>
      <c r="BF132" s="424"/>
      <c r="BG132" s="424"/>
      <c r="BH132" s="424"/>
      <c r="BI132" s="424"/>
      <c r="BJ132" s="424"/>
      <c r="BK132" s="424"/>
      <c r="BL132" s="424"/>
      <c r="BM132" s="424"/>
      <c r="BN132" s="424"/>
      <c r="BO132" s="424"/>
      <c r="BP132" s="424"/>
      <c r="BQ132" s="424"/>
      <c r="BR132" s="424"/>
      <c r="BS132" s="424"/>
      <c r="BT132" s="424"/>
      <c r="BU132" s="424"/>
      <c r="BV132" s="424"/>
      <c r="BW132" s="424"/>
      <c r="BX132" s="424"/>
      <c r="BY132" s="424"/>
      <c r="BZ132" s="424"/>
      <c r="CA132" s="424"/>
      <c r="CB132" s="424"/>
      <c r="CC132" s="424"/>
      <c r="CD132" s="424"/>
      <c r="CE132" s="424"/>
      <c r="CF132" s="424"/>
      <c r="CG132" s="424"/>
      <c r="CH132" s="424"/>
      <c r="CI132" s="424"/>
      <c r="CJ132" s="424"/>
      <c r="CK132" s="424"/>
      <c r="CL132" s="424"/>
      <c r="CM132" s="424"/>
      <c r="CN132" s="424"/>
      <c r="CO132" s="424"/>
      <c r="CP132" s="424"/>
      <c r="CQ132" s="424"/>
      <c r="CR132" s="424"/>
      <c r="CS132" s="424"/>
      <c r="CT132" s="424"/>
      <c r="CU132" s="424"/>
      <c r="CV132" s="424"/>
      <c r="CW132" s="424"/>
      <c r="CX132" s="424"/>
      <c r="CY132" s="424"/>
      <c r="CZ132" s="424"/>
      <c r="DA132" s="424"/>
      <c r="DB132" s="424"/>
      <c r="DC132" s="424"/>
      <c r="DD132" s="424"/>
      <c r="DE132" s="424"/>
      <c r="DF132" s="424"/>
      <c r="DG132" s="424"/>
      <c r="DH132" s="424"/>
      <c r="DI132" s="424"/>
      <c r="DJ132" s="424"/>
      <c r="DK132" s="424"/>
      <c r="DL132" s="424"/>
      <c r="DM132" s="424"/>
      <c r="DN132" s="424"/>
      <c r="DO132" s="424"/>
      <c r="DP132" s="424"/>
      <c r="DQ132" s="424"/>
      <c r="DR132" s="424"/>
      <c r="DS132" s="424"/>
      <c r="DT132" s="424"/>
      <c r="DU132" s="424"/>
      <c r="DV132" s="424"/>
      <c r="DW132" s="424"/>
      <c r="DX132" s="424"/>
      <c r="DY132" s="424"/>
      <c r="DZ132" s="424"/>
      <c r="EA132" s="424"/>
      <c r="EB132" s="424"/>
      <c r="EC132" s="424"/>
      <c r="ED132" s="424"/>
      <c r="EE132" s="424"/>
      <c r="EF132" s="424"/>
      <c r="EG132" s="424"/>
      <c r="EH132" s="424"/>
      <c r="EI132" s="424"/>
      <c r="EJ132" s="424"/>
      <c r="EK132" s="424"/>
      <c r="EL132" s="424"/>
      <c r="EM132" s="424"/>
      <c r="EN132" s="424"/>
      <c r="EO132" s="424"/>
      <c r="EP132" s="424"/>
      <c r="EQ132" s="424"/>
      <c r="ER132" s="424"/>
      <c r="ES132" s="424"/>
      <c r="ET132" s="424"/>
      <c r="EU132" s="424"/>
      <c r="EV132" s="424"/>
      <c r="EW132" s="424"/>
      <c r="EX132" s="424"/>
      <c r="EY132" s="424"/>
      <c r="EZ132" s="424"/>
      <c r="FA132" s="424"/>
      <c r="FB132" s="424"/>
      <c r="FC132" s="424"/>
      <c r="FD132" s="424"/>
      <c r="FE132" s="424"/>
      <c r="FF132" s="424"/>
      <c r="FG132" s="424"/>
      <c r="FH132" s="424"/>
      <c r="FI132" s="424"/>
      <c r="FJ132" s="424"/>
      <c r="FK132" s="424"/>
      <c r="FL132" s="424"/>
      <c r="FM132" s="424"/>
      <c r="FN132" s="424"/>
      <c r="FO132" s="424"/>
      <c r="FP132" s="424"/>
      <c r="FQ132" s="424"/>
      <c r="FR132" s="424"/>
      <c r="FS132" s="424"/>
      <c r="FT132" s="424"/>
      <c r="FU132" s="424"/>
      <c r="FV132" s="424"/>
      <c r="FW132" s="424"/>
      <c r="FX132" s="424"/>
      <c r="FY132" s="424"/>
      <c r="FZ132" s="424"/>
      <c r="GA132" s="424"/>
      <c r="GB132" s="424"/>
      <c r="GC132" s="424"/>
      <c r="GD132" s="424"/>
      <c r="GE132" s="424"/>
      <c r="GF132" s="424"/>
      <c r="GG132" s="424"/>
      <c r="GH132" s="424"/>
      <c r="GI132" s="424"/>
      <c r="GJ132" s="424"/>
      <c r="GK132" s="424"/>
      <c r="GL132" s="426"/>
      <c r="GM132" s="426"/>
      <c r="GN132" s="426"/>
      <c r="GO132" s="426"/>
      <c r="GP132" s="426"/>
    </row>
    <row r="133" s="359" customFormat="1" ht="37.5" spans="1:198">
      <c r="A133" s="338">
        <v>6</v>
      </c>
      <c r="B133" s="338"/>
      <c r="C133" s="340" t="s">
        <v>153</v>
      </c>
      <c r="D133" s="393">
        <v>0.1096</v>
      </c>
      <c r="E133" s="391">
        <f t="shared" si="59"/>
        <v>65.76</v>
      </c>
      <c r="F133" s="339">
        <v>65.76</v>
      </c>
      <c r="G133" s="387">
        <f t="shared" si="48"/>
        <v>4.61852778244065e-14</v>
      </c>
      <c r="H133" s="394">
        <f t="shared" si="60"/>
        <v>13.1155691812589</v>
      </c>
      <c r="I133" s="414">
        <f t="shared" si="49"/>
        <v>0</v>
      </c>
      <c r="J133" s="414">
        <v>0</v>
      </c>
      <c r="K133" s="415"/>
      <c r="L133" s="416">
        <f t="shared" si="61"/>
        <v>0</v>
      </c>
      <c r="M133" s="422"/>
      <c r="N133" s="423"/>
      <c r="O133" s="419"/>
      <c r="P133" s="420">
        <v>-13.1155691812589</v>
      </c>
      <c r="Q133" s="424"/>
      <c r="R133" s="424"/>
      <c r="S133" s="424"/>
      <c r="T133" s="424"/>
      <c r="U133" s="424"/>
      <c r="V133" s="424"/>
      <c r="W133" s="424"/>
      <c r="X133" s="424"/>
      <c r="Y133" s="424"/>
      <c r="Z133" s="424"/>
      <c r="AA133" s="424"/>
      <c r="AB133" s="424"/>
      <c r="AC133" s="424"/>
      <c r="AD133" s="424"/>
      <c r="AE133" s="424"/>
      <c r="AF133" s="424"/>
      <c r="AG133" s="424"/>
      <c r="AH133" s="424"/>
      <c r="AI133" s="424"/>
      <c r="AJ133" s="424"/>
      <c r="AK133" s="424"/>
      <c r="AL133" s="424"/>
      <c r="AM133" s="424"/>
      <c r="AN133" s="424"/>
      <c r="AO133" s="424"/>
      <c r="AP133" s="424"/>
      <c r="AQ133" s="424"/>
      <c r="AR133" s="424"/>
      <c r="AS133" s="424"/>
      <c r="AT133" s="424"/>
      <c r="AU133" s="424"/>
      <c r="AV133" s="424"/>
      <c r="AW133" s="424"/>
      <c r="AX133" s="424"/>
      <c r="AY133" s="424"/>
      <c r="AZ133" s="424"/>
      <c r="BA133" s="424"/>
      <c r="BB133" s="424"/>
      <c r="BC133" s="424"/>
      <c r="BD133" s="424"/>
      <c r="BE133" s="424"/>
      <c r="BF133" s="424"/>
      <c r="BG133" s="424"/>
      <c r="BH133" s="424"/>
      <c r="BI133" s="424"/>
      <c r="BJ133" s="424"/>
      <c r="BK133" s="424"/>
      <c r="BL133" s="424"/>
      <c r="BM133" s="424"/>
      <c r="BN133" s="424"/>
      <c r="BO133" s="424"/>
      <c r="BP133" s="424"/>
      <c r="BQ133" s="424"/>
      <c r="BR133" s="424"/>
      <c r="BS133" s="424"/>
      <c r="BT133" s="424"/>
      <c r="BU133" s="424"/>
      <c r="BV133" s="424"/>
      <c r="BW133" s="424"/>
      <c r="BX133" s="424"/>
      <c r="BY133" s="424"/>
      <c r="BZ133" s="424"/>
      <c r="CA133" s="424"/>
      <c r="CB133" s="424"/>
      <c r="CC133" s="424"/>
      <c r="CD133" s="424"/>
      <c r="CE133" s="424"/>
      <c r="CF133" s="424"/>
      <c r="CG133" s="424"/>
      <c r="CH133" s="424"/>
      <c r="CI133" s="424"/>
      <c r="CJ133" s="424"/>
      <c r="CK133" s="424"/>
      <c r="CL133" s="424"/>
      <c r="CM133" s="424"/>
      <c r="CN133" s="424"/>
      <c r="CO133" s="424"/>
      <c r="CP133" s="424"/>
      <c r="CQ133" s="424"/>
      <c r="CR133" s="424"/>
      <c r="CS133" s="424"/>
      <c r="CT133" s="424"/>
      <c r="CU133" s="424"/>
      <c r="CV133" s="424"/>
      <c r="CW133" s="424"/>
      <c r="CX133" s="424"/>
      <c r="CY133" s="424"/>
      <c r="CZ133" s="424"/>
      <c r="DA133" s="424"/>
      <c r="DB133" s="424"/>
      <c r="DC133" s="424"/>
      <c r="DD133" s="424"/>
      <c r="DE133" s="424"/>
      <c r="DF133" s="424"/>
      <c r="DG133" s="424"/>
      <c r="DH133" s="424"/>
      <c r="DI133" s="424"/>
      <c r="DJ133" s="424"/>
      <c r="DK133" s="424"/>
      <c r="DL133" s="424"/>
      <c r="DM133" s="424"/>
      <c r="DN133" s="424"/>
      <c r="DO133" s="424"/>
      <c r="DP133" s="424"/>
      <c r="DQ133" s="424"/>
      <c r="DR133" s="424"/>
      <c r="DS133" s="424"/>
      <c r="DT133" s="424"/>
      <c r="DU133" s="424"/>
      <c r="DV133" s="424"/>
      <c r="DW133" s="424"/>
      <c r="DX133" s="424"/>
      <c r="DY133" s="424"/>
      <c r="DZ133" s="424"/>
      <c r="EA133" s="424"/>
      <c r="EB133" s="424"/>
      <c r="EC133" s="424"/>
      <c r="ED133" s="424"/>
      <c r="EE133" s="424"/>
      <c r="EF133" s="424"/>
      <c r="EG133" s="424"/>
      <c r="EH133" s="424"/>
      <c r="EI133" s="424"/>
      <c r="EJ133" s="424"/>
      <c r="EK133" s="424"/>
      <c r="EL133" s="424"/>
      <c r="EM133" s="424"/>
      <c r="EN133" s="424"/>
      <c r="EO133" s="424"/>
      <c r="EP133" s="424"/>
      <c r="EQ133" s="424"/>
      <c r="ER133" s="424"/>
      <c r="ES133" s="424"/>
      <c r="ET133" s="424"/>
      <c r="EU133" s="424"/>
      <c r="EV133" s="424"/>
      <c r="EW133" s="424"/>
      <c r="EX133" s="424"/>
      <c r="EY133" s="424"/>
      <c r="EZ133" s="424"/>
      <c r="FA133" s="424"/>
      <c r="FB133" s="424"/>
      <c r="FC133" s="424"/>
      <c r="FD133" s="424"/>
      <c r="FE133" s="424"/>
      <c r="FF133" s="424"/>
      <c r="FG133" s="424"/>
      <c r="FH133" s="424"/>
      <c r="FI133" s="424"/>
      <c r="FJ133" s="424"/>
      <c r="FK133" s="424"/>
      <c r="FL133" s="424"/>
      <c r="FM133" s="424"/>
      <c r="FN133" s="424"/>
      <c r="FO133" s="424"/>
      <c r="FP133" s="424"/>
      <c r="FQ133" s="424"/>
      <c r="FR133" s="424"/>
      <c r="FS133" s="424"/>
      <c r="FT133" s="424"/>
      <c r="FU133" s="424"/>
      <c r="FV133" s="424"/>
      <c r="FW133" s="424"/>
      <c r="FX133" s="424"/>
      <c r="FY133" s="424"/>
      <c r="FZ133" s="424"/>
      <c r="GA133" s="424"/>
      <c r="GB133" s="424"/>
      <c r="GC133" s="424"/>
      <c r="GD133" s="424"/>
      <c r="GE133" s="424"/>
      <c r="GF133" s="424"/>
      <c r="GG133" s="424"/>
      <c r="GH133" s="424"/>
      <c r="GI133" s="424"/>
      <c r="GJ133" s="424"/>
      <c r="GK133" s="424"/>
      <c r="GL133" s="426"/>
      <c r="GM133" s="426"/>
      <c r="GN133" s="426"/>
      <c r="GO133" s="426"/>
      <c r="GP133" s="426"/>
    </row>
    <row r="134" s="359" customFormat="1" ht="18.75" spans="1:198">
      <c r="A134" s="338">
        <v>7</v>
      </c>
      <c r="B134" s="338"/>
      <c r="C134" s="339" t="s">
        <v>154</v>
      </c>
      <c r="D134" s="393">
        <v>0.0913</v>
      </c>
      <c r="E134" s="391">
        <f t="shared" si="59"/>
        <v>54.78</v>
      </c>
      <c r="F134" s="339">
        <v>54.78</v>
      </c>
      <c r="G134" s="387">
        <f t="shared" si="48"/>
        <v>-3.73034936274053e-14</v>
      </c>
      <c r="H134" s="394">
        <f t="shared" si="60"/>
        <v>10.9256520643152</v>
      </c>
      <c r="I134" s="414">
        <f t="shared" si="49"/>
        <v>0</v>
      </c>
      <c r="J134" s="414">
        <v>0</v>
      </c>
      <c r="K134" s="415"/>
      <c r="L134" s="416">
        <f t="shared" si="61"/>
        <v>0</v>
      </c>
      <c r="M134" s="422"/>
      <c r="N134" s="423"/>
      <c r="O134" s="419"/>
      <c r="P134" s="420">
        <v>-10.9256520643152</v>
      </c>
      <c r="Q134" s="424"/>
      <c r="R134" s="424"/>
      <c r="S134" s="424"/>
      <c r="T134" s="424"/>
      <c r="U134" s="424"/>
      <c r="V134" s="424"/>
      <c r="W134" s="424"/>
      <c r="X134" s="424"/>
      <c r="Y134" s="424"/>
      <c r="Z134" s="424"/>
      <c r="AA134" s="424"/>
      <c r="AB134" s="424"/>
      <c r="AC134" s="424"/>
      <c r="AD134" s="424"/>
      <c r="AE134" s="424"/>
      <c r="AF134" s="424"/>
      <c r="AG134" s="424"/>
      <c r="AH134" s="424"/>
      <c r="AI134" s="424"/>
      <c r="AJ134" s="424"/>
      <c r="AK134" s="424"/>
      <c r="AL134" s="424"/>
      <c r="AM134" s="424"/>
      <c r="AN134" s="424"/>
      <c r="AO134" s="424"/>
      <c r="AP134" s="424"/>
      <c r="AQ134" s="424"/>
      <c r="AR134" s="424"/>
      <c r="AS134" s="424"/>
      <c r="AT134" s="424"/>
      <c r="AU134" s="424"/>
      <c r="AV134" s="424"/>
      <c r="AW134" s="424"/>
      <c r="AX134" s="424"/>
      <c r="AY134" s="424"/>
      <c r="AZ134" s="424"/>
      <c r="BA134" s="424"/>
      <c r="BB134" s="424"/>
      <c r="BC134" s="424"/>
      <c r="BD134" s="424"/>
      <c r="BE134" s="424"/>
      <c r="BF134" s="424"/>
      <c r="BG134" s="424"/>
      <c r="BH134" s="424"/>
      <c r="BI134" s="424"/>
      <c r="BJ134" s="424"/>
      <c r="BK134" s="424"/>
      <c r="BL134" s="424"/>
      <c r="BM134" s="424"/>
      <c r="BN134" s="424"/>
      <c r="BO134" s="424"/>
      <c r="BP134" s="424"/>
      <c r="BQ134" s="424"/>
      <c r="BR134" s="424"/>
      <c r="BS134" s="424"/>
      <c r="BT134" s="424"/>
      <c r="BU134" s="424"/>
      <c r="BV134" s="424"/>
      <c r="BW134" s="424"/>
      <c r="BX134" s="424"/>
      <c r="BY134" s="424"/>
      <c r="BZ134" s="424"/>
      <c r="CA134" s="424"/>
      <c r="CB134" s="424"/>
      <c r="CC134" s="424"/>
      <c r="CD134" s="424"/>
      <c r="CE134" s="424"/>
      <c r="CF134" s="424"/>
      <c r="CG134" s="424"/>
      <c r="CH134" s="424"/>
      <c r="CI134" s="424"/>
      <c r="CJ134" s="424"/>
      <c r="CK134" s="424"/>
      <c r="CL134" s="424"/>
      <c r="CM134" s="424"/>
      <c r="CN134" s="424"/>
      <c r="CO134" s="424"/>
      <c r="CP134" s="424"/>
      <c r="CQ134" s="424"/>
      <c r="CR134" s="424"/>
      <c r="CS134" s="424"/>
      <c r="CT134" s="424"/>
      <c r="CU134" s="424"/>
      <c r="CV134" s="424"/>
      <c r="CW134" s="424"/>
      <c r="CX134" s="424"/>
      <c r="CY134" s="424"/>
      <c r="CZ134" s="424"/>
      <c r="DA134" s="424"/>
      <c r="DB134" s="424"/>
      <c r="DC134" s="424"/>
      <c r="DD134" s="424"/>
      <c r="DE134" s="424"/>
      <c r="DF134" s="424"/>
      <c r="DG134" s="424"/>
      <c r="DH134" s="424"/>
      <c r="DI134" s="424"/>
      <c r="DJ134" s="424"/>
      <c r="DK134" s="424"/>
      <c r="DL134" s="424"/>
      <c r="DM134" s="424"/>
      <c r="DN134" s="424"/>
      <c r="DO134" s="424"/>
      <c r="DP134" s="424"/>
      <c r="DQ134" s="424"/>
      <c r="DR134" s="424"/>
      <c r="DS134" s="424"/>
      <c r="DT134" s="424"/>
      <c r="DU134" s="424"/>
      <c r="DV134" s="424"/>
      <c r="DW134" s="424"/>
      <c r="DX134" s="424"/>
      <c r="DY134" s="424"/>
      <c r="DZ134" s="424"/>
      <c r="EA134" s="424"/>
      <c r="EB134" s="424"/>
      <c r="EC134" s="424"/>
      <c r="ED134" s="424"/>
      <c r="EE134" s="424"/>
      <c r="EF134" s="424"/>
      <c r="EG134" s="424"/>
      <c r="EH134" s="424"/>
      <c r="EI134" s="424"/>
      <c r="EJ134" s="424"/>
      <c r="EK134" s="424"/>
      <c r="EL134" s="424"/>
      <c r="EM134" s="424"/>
      <c r="EN134" s="424"/>
      <c r="EO134" s="424"/>
      <c r="EP134" s="424"/>
      <c r="EQ134" s="424"/>
      <c r="ER134" s="424"/>
      <c r="ES134" s="424"/>
      <c r="ET134" s="424"/>
      <c r="EU134" s="424"/>
      <c r="EV134" s="424"/>
      <c r="EW134" s="424"/>
      <c r="EX134" s="424"/>
      <c r="EY134" s="424"/>
      <c r="EZ134" s="424"/>
      <c r="FA134" s="424"/>
      <c r="FB134" s="424"/>
      <c r="FC134" s="424"/>
      <c r="FD134" s="424"/>
      <c r="FE134" s="424"/>
      <c r="FF134" s="424"/>
      <c r="FG134" s="424"/>
      <c r="FH134" s="424"/>
      <c r="FI134" s="424"/>
      <c r="FJ134" s="424"/>
      <c r="FK134" s="424"/>
      <c r="FL134" s="424"/>
      <c r="FM134" s="424"/>
      <c r="FN134" s="424"/>
      <c r="FO134" s="424"/>
      <c r="FP134" s="424"/>
      <c r="FQ134" s="424"/>
      <c r="FR134" s="424"/>
      <c r="FS134" s="424"/>
      <c r="FT134" s="424"/>
      <c r="FU134" s="424"/>
      <c r="FV134" s="424"/>
      <c r="FW134" s="424"/>
      <c r="FX134" s="424"/>
      <c r="FY134" s="424"/>
      <c r="FZ134" s="424"/>
      <c r="GA134" s="424"/>
      <c r="GB134" s="424"/>
      <c r="GC134" s="424"/>
      <c r="GD134" s="424"/>
      <c r="GE134" s="424"/>
      <c r="GF134" s="424"/>
      <c r="GG134" s="424"/>
      <c r="GH134" s="424"/>
      <c r="GI134" s="424"/>
      <c r="GJ134" s="424"/>
      <c r="GK134" s="424"/>
      <c r="GL134" s="426"/>
      <c r="GM134" s="426"/>
      <c r="GN134" s="426"/>
      <c r="GO134" s="426"/>
      <c r="GP134" s="426"/>
    </row>
    <row r="135" s="360" customFormat="1" ht="18.75" spans="1:198">
      <c r="A135" s="334" t="s">
        <v>155</v>
      </c>
      <c r="B135" s="334" t="s">
        <v>156</v>
      </c>
      <c r="C135" s="334">
        <v>7</v>
      </c>
      <c r="D135" s="386">
        <v>3.423</v>
      </c>
      <c r="E135" s="387">
        <f>SUM(E136:E143)</f>
        <v>8750.8</v>
      </c>
      <c r="F135" s="388">
        <v>2053.8</v>
      </c>
      <c r="G135" s="387">
        <f t="shared" si="48"/>
        <v>6697</v>
      </c>
      <c r="H135" s="389">
        <f>SUM(H137:H143)</f>
        <v>409.622201710304</v>
      </c>
      <c r="I135" s="409">
        <f t="shared" si="49"/>
        <v>4775</v>
      </c>
      <c r="J135" s="409">
        <f t="shared" ref="J135:L135" si="62">SUM(J136:J143)</f>
        <v>4700</v>
      </c>
      <c r="K135" s="429">
        <f t="shared" si="62"/>
        <v>75</v>
      </c>
      <c r="L135" s="409">
        <f t="shared" si="62"/>
        <v>1300</v>
      </c>
      <c r="M135" s="411">
        <f>SUM(M137:M143)</f>
        <v>0</v>
      </c>
      <c r="N135" s="409">
        <f>SUM(N137:N143)</f>
        <v>1000</v>
      </c>
      <c r="O135" s="412">
        <f>SUM(O136:O143)</f>
        <v>300</v>
      </c>
      <c r="P135" s="413">
        <f>SUM(P136:P143)</f>
        <v>212.377798289695</v>
      </c>
      <c r="Q135" s="358"/>
      <c r="R135" s="358"/>
      <c r="S135" s="358"/>
      <c r="T135" s="358"/>
      <c r="U135" s="358"/>
      <c r="V135" s="358"/>
      <c r="W135" s="358"/>
      <c r="X135" s="358"/>
      <c r="Y135" s="358"/>
      <c r="Z135" s="358"/>
      <c r="AA135" s="358"/>
      <c r="AB135" s="358"/>
      <c r="AC135" s="358"/>
      <c r="AD135" s="358"/>
      <c r="AE135" s="358"/>
      <c r="AF135" s="358"/>
      <c r="AG135" s="358"/>
      <c r="AH135" s="358"/>
      <c r="AI135" s="358"/>
      <c r="AJ135" s="358"/>
      <c r="AK135" s="358"/>
      <c r="AL135" s="358"/>
      <c r="AM135" s="358"/>
      <c r="AN135" s="358"/>
      <c r="AO135" s="358"/>
      <c r="AP135" s="358"/>
      <c r="AQ135" s="358"/>
      <c r="AR135" s="358"/>
      <c r="AS135" s="358"/>
      <c r="AT135" s="358"/>
      <c r="AU135" s="358"/>
      <c r="AV135" s="358"/>
      <c r="AW135" s="358"/>
      <c r="AX135" s="358"/>
      <c r="AY135" s="358"/>
      <c r="AZ135" s="358"/>
      <c r="BA135" s="358"/>
      <c r="BB135" s="358"/>
      <c r="BC135" s="358"/>
      <c r="BD135" s="358"/>
      <c r="BE135" s="358"/>
      <c r="BF135" s="358"/>
      <c r="BG135" s="358"/>
      <c r="BH135" s="358"/>
      <c r="BI135" s="358"/>
      <c r="BJ135" s="358"/>
      <c r="BK135" s="358"/>
      <c r="BL135" s="358"/>
      <c r="BM135" s="358"/>
      <c r="BN135" s="358"/>
      <c r="BO135" s="358"/>
      <c r="BP135" s="358"/>
      <c r="BQ135" s="358"/>
      <c r="BR135" s="358"/>
      <c r="BS135" s="358"/>
      <c r="BT135" s="358"/>
      <c r="BU135" s="358"/>
      <c r="BV135" s="358"/>
      <c r="BW135" s="358"/>
      <c r="BX135" s="358"/>
      <c r="BY135" s="358"/>
      <c r="BZ135" s="358"/>
      <c r="CA135" s="358"/>
      <c r="CB135" s="358"/>
      <c r="CC135" s="358"/>
      <c r="CD135" s="358"/>
      <c r="CE135" s="358"/>
      <c r="CF135" s="358"/>
      <c r="CG135" s="358"/>
      <c r="CH135" s="358"/>
      <c r="CI135" s="358"/>
      <c r="CJ135" s="358"/>
      <c r="CK135" s="358"/>
      <c r="CL135" s="358"/>
      <c r="CM135" s="358"/>
      <c r="CN135" s="358"/>
      <c r="CO135" s="358"/>
      <c r="CP135" s="358"/>
      <c r="CQ135" s="358"/>
      <c r="CR135" s="358"/>
      <c r="CS135" s="358"/>
      <c r="CT135" s="358"/>
      <c r="CU135" s="358"/>
      <c r="CV135" s="358"/>
      <c r="CW135" s="358"/>
      <c r="CX135" s="358"/>
      <c r="CY135" s="358"/>
      <c r="CZ135" s="358"/>
      <c r="DA135" s="358"/>
      <c r="DB135" s="358"/>
      <c r="DC135" s="358"/>
      <c r="DD135" s="358"/>
      <c r="DE135" s="358"/>
      <c r="DF135" s="358"/>
      <c r="DG135" s="358"/>
      <c r="DH135" s="358"/>
      <c r="DI135" s="358"/>
      <c r="DJ135" s="358"/>
      <c r="DK135" s="358"/>
      <c r="DL135" s="358"/>
      <c r="DM135" s="358"/>
      <c r="DN135" s="358"/>
      <c r="DO135" s="358"/>
      <c r="DP135" s="358"/>
      <c r="DQ135" s="358"/>
      <c r="DR135" s="358"/>
      <c r="DS135" s="358"/>
      <c r="DT135" s="358"/>
      <c r="DU135" s="358"/>
      <c r="DV135" s="358"/>
      <c r="DW135" s="358"/>
      <c r="DX135" s="358"/>
      <c r="DY135" s="358"/>
      <c r="DZ135" s="358"/>
      <c r="EA135" s="358"/>
      <c r="EB135" s="358"/>
      <c r="EC135" s="358"/>
      <c r="ED135" s="358"/>
      <c r="EE135" s="358"/>
      <c r="EF135" s="358"/>
      <c r="EG135" s="358"/>
      <c r="EH135" s="358"/>
      <c r="EI135" s="358"/>
      <c r="EJ135" s="358"/>
      <c r="EK135" s="358"/>
      <c r="EL135" s="358"/>
      <c r="EM135" s="358"/>
      <c r="EN135" s="358"/>
      <c r="EO135" s="358"/>
      <c r="EP135" s="358"/>
      <c r="EQ135" s="358"/>
      <c r="ER135" s="358"/>
      <c r="ES135" s="358"/>
      <c r="ET135" s="358"/>
      <c r="EU135" s="358"/>
      <c r="EV135" s="358"/>
      <c r="EW135" s="358"/>
      <c r="EX135" s="358"/>
      <c r="EY135" s="358"/>
      <c r="EZ135" s="358"/>
      <c r="FA135" s="358"/>
      <c r="FB135" s="358"/>
      <c r="FC135" s="358"/>
      <c r="FD135" s="358"/>
      <c r="FE135" s="358"/>
      <c r="FF135" s="358"/>
      <c r="FG135" s="358"/>
      <c r="FH135" s="358"/>
      <c r="FI135" s="358"/>
      <c r="FJ135" s="358"/>
      <c r="FK135" s="358"/>
      <c r="FL135" s="358"/>
      <c r="FM135" s="358"/>
      <c r="FN135" s="358"/>
      <c r="FO135" s="358"/>
      <c r="FP135" s="358"/>
      <c r="FQ135" s="358"/>
      <c r="FR135" s="358"/>
      <c r="FS135" s="358"/>
      <c r="FT135" s="358"/>
      <c r="FU135" s="358"/>
      <c r="FV135" s="358"/>
      <c r="FW135" s="358"/>
      <c r="FX135" s="358"/>
      <c r="FY135" s="358"/>
      <c r="FZ135" s="358"/>
      <c r="GA135" s="358"/>
      <c r="GB135" s="358"/>
      <c r="GC135" s="358"/>
      <c r="GD135" s="358"/>
      <c r="GE135" s="358"/>
      <c r="GF135" s="358"/>
      <c r="GG135" s="358"/>
      <c r="GH135" s="358"/>
      <c r="GI135" s="358"/>
      <c r="GJ135" s="358"/>
      <c r="GK135" s="358"/>
      <c r="GL135" s="425"/>
      <c r="GM135" s="425"/>
      <c r="GN135" s="425"/>
      <c r="GO135" s="425"/>
      <c r="GP135" s="425"/>
    </row>
    <row r="136" s="359" customFormat="1" ht="18.75" spans="1:198">
      <c r="A136" s="338">
        <v>1</v>
      </c>
      <c r="B136" s="338"/>
      <c r="C136" s="338" t="s">
        <v>31</v>
      </c>
      <c r="D136" s="390"/>
      <c r="E136" s="391">
        <f>F136+G136</f>
        <v>0</v>
      </c>
      <c r="F136" s="339">
        <v>0</v>
      </c>
      <c r="G136" s="387">
        <f t="shared" si="48"/>
        <v>0</v>
      </c>
      <c r="H136" s="394">
        <v>0</v>
      </c>
      <c r="I136" s="414">
        <f t="shared" si="49"/>
        <v>0</v>
      </c>
      <c r="J136" s="414">
        <v>0</v>
      </c>
      <c r="K136" s="415"/>
      <c r="L136" s="416">
        <f>M136+N136+O136</f>
        <v>0</v>
      </c>
      <c r="M136" s="417"/>
      <c r="N136" s="418"/>
      <c r="O136" s="419"/>
      <c r="P136" s="420">
        <v>0</v>
      </c>
      <c r="Q136" s="424"/>
      <c r="R136" s="424"/>
      <c r="S136" s="424"/>
      <c r="T136" s="424"/>
      <c r="U136" s="424"/>
      <c r="V136" s="424"/>
      <c r="W136" s="424"/>
      <c r="X136" s="424"/>
      <c r="Y136" s="424"/>
      <c r="Z136" s="424"/>
      <c r="AA136" s="424"/>
      <c r="AB136" s="424"/>
      <c r="AC136" s="424"/>
      <c r="AD136" s="424"/>
      <c r="AE136" s="424"/>
      <c r="AF136" s="424"/>
      <c r="AG136" s="424"/>
      <c r="AH136" s="424"/>
      <c r="AI136" s="424"/>
      <c r="AJ136" s="424"/>
      <c r="AK136" s="424"/>
      <c r="AL136" s="424"/>
      <c r="AM136" s="424"/>
      <c r="AN136" s="424"/>
      <c r="AO136" s="424"/>
      <c r="AP136" s="424"/>
      <c r="AQ136" s="424"/>
      <c r="AR136" s="424"/>
      <c r="AS136" s="424"/>
      <c r="AT136" s="424"/>
      <c r="AU136" s="424"/>
      <c r="AV136" s="424"/>
      <c r="AW136" s="424"/>
      <c r="AX136" s="424"/>
      <c r="AY136" s="424"/>
      <c r="AZ136" s="424"/>
      <c r="BA136" s="424"/>
      <c r="BB136" s="424"/>
      <c r="BC136" s="424"/>
      <c r="BD136" s="424"/>
      <c r="BE136" s="424"/>
      <c r="BF136" s="424"/>
      <c r="BG136" s="424"/>
      <c r="BH136" s="424"/>
      <c r="BI136" s="424"/>
      <c r="BJ136" s="424"/>
      <c r="BK136" s="424"/>
      <c r="BL136" s="424"/>
      <c r="BM136" s="424"/>
      <c r="BN136" s="424"/>
      <c r="BO136" s="424"/>
      <c r="BP136" s="424"/>
      <c r="BQ136" s="424"/>
      <c r="BR136" s="424"/>
      <c r="BS136" s="424"/>
      <c r="BT136" s="424"/>
      <c r="BU136" s="424"/>
      <c r="BV136" s="424"/>
      <c r="BW136" s="424"/>
      <c r="BX136" s="424"/>
      <c r="BY136" s="424"/>
      <c r="BZ136" s="424"/>
      <c r="CA136" s="424"/>
      <c r="CB136" s="424"/>
      <c r="CC136" s="424"/>
      <c r="CD136" s="424"/>
      <c r="CE136" s="424"/>
      <c r="CF136" s="424"/>
      <c r="CG136" s="424"/>
      <c r="CH136" s="424"/>
      <c r="CI136" s="424"/>
      <c r="CJ136" s="424"/>
      <c r="CK136" s="424"/>
      <c r="CL136" s="424"/>
      <c r="CM136" s="424"/>
      <c r="CN136" s="424"/>
      <c r="CO136" s="424"/>
      <c r="CP136" s="424"/>
      <c r="CQ136" s="424"/>
      <c r="CR136" s="424"/>
      <c r="CS136" s="424"/>
      <c r="CT136" s="424"/>
      <c r="CU136" s="424"/>
      <c r="CV136" s="424"/>
      <c r="CW136" s="424"/>
      <c r="CX136" s="424"/>
      <c r="CY136" s="424"/>
      <c r="CZ136" s="424"/>
      <c r="DA136" s="424"/>
      <c r="DB136" s="424"/>
      <c r="DC136" s="424"/>
      <c r="DD136" s="424"/>
      <c r="DE136" s="424"/>
      <c r="DF136" s="424"/>
      <c r="DG136" s="424"/>
      <c r="DH136" s="424"/>
      <c r="DI136" s="424"/>
      <c r="DJ136" s="424"/>
      <c r="DK136" s="424"/>
      <c r="DL136" s="424"/>
      <c r="DM136" s="424"/>
      <c r="DN136" s="424"/>
      <c r="DO136" s="424"/>
      <c r="DP136" s="424"/>
      <c r="DQ136" s="424"/>
      <c r="DR136" s="424"/>
      <c r="DS136" s="424"/>
      <c r="DT136" s="424"/>
      <c r="DU136" s="424"/>
      <c r="DV136" s="424"/>
      <c r="DW136" s="424"/>
      <c r="DX136" s="424"/>
      <c r="DY136" s="424"/>
      <c r="DZ136" s="424"/>
      <c r="EA136" s="424"/>
      <c r="EB136" s="424"/>
      <c r="EC136" s="424"/>
      <c r="ED136" s="424"/>
      <c r="EE136" s="424"/>
      <c r="EF136" s="424"/>
      <c r="EG136" s="424"/>
      <c r="EH136" s="424"/>
      <c r="EI136" s="424"/>
      <c r="EJ136" s="424"/>
      <c r="EK136" s="424"/>
      <c r="EL136" s="424"/>
      <c r="EM136" s="424"/>
      <c r="EN136" s="424"/>
      <c r="EO136" s="424"/>
      <c r="EP136" s="424"/>
      <c r="EQ136" s="424"/>
      <c r="ER136" s="424"/>
      <c r="ES136" s="424"/>
      <c r="ET136" s="424"/>
      <c r="EU136" s="424"/>
      <c r="EV136" s="424"/>
      <c r="EW136" s="424"/>
      <c r="EX136" s="424"/>
      <c r="EY136" s="424"/>
      <c r="EZ136" s="424"/>
      <c r="FA136" s="424"/>
      <c r="FB136" s="424"/>
      <c r="FC136" s="424"/>
      <c r="FD136" s="424"/>
      <c r="FE136" s="424"/>
      <c r="FF136" s="424"/>
      <c r="FG136" s="424"/>
      <c r="FH136" s="424"/>
      <c r="FI136" s="424"/>
      <c r="FJ136" s="424"/>
      <c r="FK136" s="424"/>
      <c r="FL136" s="424"/>
      <c r="FM136" s="424"/>
      <c r="FN136" s="424"/>
      <c r="FO136" s="424"/>
      <c r="FP136" s="424"/>
      <c r="FQ136" s="424"/>
      <c r="FR136" s="424"/>
      <c r="FS136" s="424"/>
      <c r="FT136" s="424"/>
      <c r="FU136" s="424"/>
      <c r="FV136" s="424"/>
      <c r="FW136" s="424"/>
      <c r="FX136" s="424"/>
      <c r="FY136" s="424"/>
      <c r="FZ136" s="424"/>
      <c r="GA136" s="424"/>
      <c r="GB136" s="424"/>
      <c r="GC136" s="424"/>
      <c r="GD136" s="424"/>
      <c r="GE136" s="424"/>
      <c r="GF136" s="424"/>
      <c r="GG136" s="424"/>
      <c r="GH136" s="424"/>
      <c r="GI136" s="424"/>
      <c r="GJ136" s="424"/>
      <c r="GK136" s="424"/>
      <c r="GL136" s="426"/>
      <c r="GM136" s="426"/>
      <c r="GN136" s="426"/>
      <c r="GO136" s="426"/>
      <c r="GP136" s="426"/>
    </row>
    <row r="137" s="359" customFormat="1" ht="18.75" spans="1:198">
      <c r="A137" s="338">
        <v>2</v>
      </c>
      <c r="B137" s="338"/>
      <c r="C137" s="339" t="s">
        <v>157</v>
      </c>
      <c r="D137" s="393">
        <v>0.9986</v>
      </c>
      <c r="E137" s="391">
        <f t="shared" ref="E137:E143" si="63">F137+G137</f>
        <v>3299.16</v>
      </c>
      <c r="F137" s="339">
        <v>599.16</v>
      </c>
      <c r="G137" s="387">
        <f t="shared" si="48"/>
        <v>2700</v>
      </c>
      <c r="H137" s="394">
        <f t="shared" ref="H137:H143" si="64">119.667602018786*D137</f>
        <v>119.50006737596</v>
      </c>
      <c r="I137" s="414">
        <f t="shared" si="49"/>
        <v>2350</v>
      </c>
      <c r="J137" s="414">
        <v>2350</v>
      </c>
      <c r="K137" s="415"/>
      <c r="L137" s="416">
        <f t="shared" ref="L137:L143" si="65">M137+N137+O137</f>
        <v>0</v>
      </c>
      <c r="M137" s="422"/>
      <c r="N137" s="423"/>
      <c r="O137" s="419"/>
      <c r="P137" s="420">
        <v>230.49993262404</v>
      </c>
      <c r="Q137" s="424"/>
      <c r="R137" s="424"/>
      <c r="S137" s="424"/>
      <c r="T137" s="424"/>
      <c r="U137" s="424"/>
      <c r="V137" s="424"/>
      <c r="W137" s="424"/>
      <c r="X137" s="424"/>
      <c r="Y137" s="424"/>
      <c r="Z137" s="424"/>
      <c r="AA137" s="424"/>
      <c r="AB137" s="424"/>
      <c r="AC137" s="424"/>
      <c r="AD137" s="424"/>
      <c r="AE137" s="424"/>
      <c r="AF137" s="424"/>
      <c r="AG137" s="424"/>
      <c r="AH137" s="424"/>
      <c r="AI137" s="424"/>
      <c r="AJ137" s="424"/>
      <c r="AK137" s="424"/>
      <c r="AL137" s="424"/>
      <c r="AM137" s="424"/>
      <c r="AN137" s="424"/>
      <c r="AO137" s="424"/>
      <c r="AP137" s="424"/>
      <c r="AQ137" s="424"/>
      <c r="AR137" s="424"/>
      <c r="AS137" s="424"/>
      <c r="AT137" s="424"/>
      <c r="AU137" s="424"/>
      <c r="AV137" s="424"/>
      <c r="AW137" s="424"/>
      <c r="AX137" s="424"/>
      <c r="AY137" s="424"/>
      <c r="AZ137" s="424"/>
      <c r="BA137" s="424"/>
      <c r="BB137" s="424"/>
      <c r="BC137" s="424"/>
      <c r="BD137" s="424"/>
      <c r="BE137" s="424"/>
      <c r="BF137" s="424"/>
      <c r="BG137" s="424"/>
      <c r="BH137" s="424"/>
      <c r="BI137" s="424"/>
      <c r="BJ137" s="424"/>
      <c r="BK137" s="424"/>
      <c r="BL137" s="424"/>
      <c r="BM137" s="424"/>
      <c r="BN137" s="424"/>
      <c r="BO137" s="424"/>
      <c r="BP137" s="424"/>
      <c r="BQ137" s="424"/>
      <c r="BR137" s="424"/>
      <c r="BS137" s="424"/>
      <c r="BT137" s="424"/>
      <c r="BU137" s="424"/>
      <c r="BV137" s="424"/>
      <c r="BW137" s="424"/>
      <c r="BX137" s="424"/>
      <c r="BY137" s="424"/>
      <c r="BZ137" s="424"/>
      <c r="CA137" s="424"/>
      <c r="CB137" s="424"/>
      <c r="CC137" s="424"/>
      <c r="CD137" s="424"/>
      <c r="CE137" s="424"/>
      <c r="CF137" s="424"/>
      <c r="CG137" s="424"/>
      <c r="CH137" s="424"/>
      <c r="CI137" s="424"/>
      <c r="CJ137" s="424"/>
      <c r="CK137" s="424"/>
      <c r="CL137" s="424"/>
      <c r="CM137" s="424"/>
      <c r="CN137" s="424"/>
      <c r="CO137" s="424"/>
      <c r="CP137" s="424"/>
      <c r="CQ137" s="424"/>
      <c r="CR137" s="424"/>
      <c r="CS137" s="424"/>
      <c r="CT137" s="424"/>
      <c r="CU137" s="424"/>
      <c r="CV137" s="424"/>
      <c r="CW137" s="424"/>
      <c r="CX137" s="424"/>
      <c r="CY137" s="424"/>
      <c r="CZ137" s="424"/>
      <c r="DA137" s="424"/>
      <c r="DB137" s="424"/>
      <c r="DC137" s="424"/>
      <c r="DD137" s="424"/>
      <c r="DE137" s="424"/>
      <c r="DF137" s="424"/>
      <c r="DG137" s="424"/>
      <c r="DH137" s="424"/>
      <c r="DI137" s="424"/>
      <c r="DJ137" s="424"/>
      <c r="DK137" s="424"/>
      <c r="DL137" s="424"/>
      <c r="DM137" s="424"/>
      <c r="DN137" s="424"/>
      <c r="DO137" s="424"/>
      <c r="DP137" s="424"/>
      <c r="DQ137" s="424"/>
      <c r="DR137" s="424"/>
      <c r="DS137" s="424"/>
      <c r="DT137" s="424"/>
      <c r="DU137" s="424"/>
      <c r="DV137" s="424"/>
      <c r="DW137" s="424"/>
      <c r="DX137" s="424"/>
      <c r="DY137" s="424"/>
      <c r="DZ137" s="424"/>
      <c r="EA137" s="424"/>
      <c r="EB137" s="424"/>
      <c r="EC137" s="424"/>
      <c r="ED137" s="424"/>
      <c r="EE137" s="424"/>
      <c r="EF137" s="424"/>
      <c r="EG137" s="424"/>
      <c r="EH137" s="424"/>
      <c r="EI137" s="424"/>
      <c r="EJ137" s="424"/>
      <c r="EK137" s="424"/>
      <c r="EL137" s="424"/>
      <c r="EM137" s="424"/>
      <c r="EN137" s="424"/>
      <c r="EO137" s="424"/>
      <c r="EP137" s="424"/>
      <c r="EQ137" s="424"/>
      <c r="ER137" s="424"/>
      <c r="ES137" s="424"/>
      <c r="ET137" s="424"/>
      <c r="EU137" s="424"/>
      <c r="EV137" s="424"/>
      <c r="EW137" s="424"/>
      <c r="EX137" s="424"/>
      <c r="EY137" s="424"/>
      <c r="EZ137" s="424"/>
      <c r="FA137" s="424"/>
      <c r="FB137" s="424"/>
      <c r="FC137" s="424"/>
      <c r="FD137" s="424"/>
      <c r="FE137" s="424"/>
      <c r="FF137" s="424"/>
      <c r="FG137" s="424"/>
      <c r="FH137" s="424"/>
      <c r="FI137" s="424"/>
      <c r="FJ137" s="424"/>
      <c r="FK137" s="424"/>
      <c r="FL137" s="424"/>
      <c r="FM137" s="424"/>
      <c r="FN137" s="424"/>
      <c r="FO137" s="424"/>
      <c r="FP137" s="424"/>
      <c r="FQ137" s="424"/>
      <c r="FR137" s="424"/>
      <c r="FS137" s="424"/>
      <c r="FT137" s="424"/>
      <c r="FU137" s="424"/>
      <c r="FV137" s="424"/>
      <c r="FW137" s="424"/>
      <c r="FX137" s="424"/>
      <c r="FY137" s="424"/>
      <c r="FZ137" s="424"/>
      <c r="GA137" s="424"/>
      <c r="GB137" s="424"/>
      <c r="GC137" s="424"/>
      <c r="GD137" s="424"/>
      <c r="GE137" s="424"/>
      <c r="GF137" s="424"/>
      <c r="GG137" s="424"/>
      <c r="GH137" s="424"/>
      <c r="GI137" s="424"/>
      <c r="GJ137" s="424"/>
      <c r="GK137" s="424"/>
      <c r="GL137" s="426"/>
      <c r="GM137" s="426"/>
      <c r="GN137" s="426"/>
      <c r="GO137" s="426"/>
      <c r="GP137" s="426"/>
    </row>
    <row r="138" s="359" customFormat="1" ht="18.75" spans="1:198">
      <c r="A138" s="338">
        <v>3</v>
      </c>
      <c r="B138" s="338"/>
      <c r="C138" s="339" t="s">
        <v>158</v>
      </c>
      <c r="D138" s="393">
        <v>0.9662</v>
      </c>
      <c r="E138" s="391">
        <f t="shared" si="63"/>
        <v>3745.72</v>
      </c>
      <c r="F138" s="339">
        <v>579.72</v>
      </c>
      <c r="G138" s="387">
        <f t="shared" si="48"/>
        <v>3166</v>
      </c>
      <c r="H138" s="394">
        <f t="shared" si="64"/>
        <v>115.622837070551</v>
      </c>
      <c r="I138" s="414">
        <f t="shared" si="49"/>
        <v>2350</v>
      </c>
      <c r="J138" s="414">
        <v>2350</v>
      </c>
      <c r="K138" s="415"/>
      <c r="L138" s="416">
        <f t="shared" si="65"/>
        <v>1000</v>
      </c>
      <c r="M138" s="422"/>
      <c r="N138" s="423">
        <v>1000</v>
      </c>
      <c r="O138" s="419"/>
      <c r="P138" s="420">
        <v>-299.622837070551</v>
      </c>
      <c r="Q138" s="424"/>
      <c r="R138" s="424"/>
      <c r="S138" s="424"/>
      <c r="T138" s="424"/>
      <c r="U138" s="424"/>
      <c r="V138" s="424"/>
      <c r="W138" s="424"/>
      <c r="X138" s="424"/>
      <c r="Y138" s="424"/>
      <c r="Z138" s="424"/>
      <c r="AA138" s="424"/>
      <c r="AB138" s="424"/>
      <c r="AC138" s="424"/>
      <c r="AD138" s="424"/>
      <c r="AE138" s="424"/>
      <c r="AF138" s="424"/>
      <c r="AG138" s="424"/>
      <c r="AH138" s="424"/>
      <c r="AI138" s="424"/>
      <c r="AJ138" s="424"/>
      <c r="AK138" s="424"/>
      <c r="AL138" s="424"/>
      <c r="AM138" s="424"/>
      <c r="AN138" s="424"/>
      <c r="AO138" s="424"/>
      <c r="AP138" s="424"/>
      <c r="AQ138" s="424"/>
      <c r="AR138" s="424"/>
      <c r="AS138" s="424"/>
      <c r="AT138" s="424"/>
      <c r="AU138" s="424"/>
      <c r="AV138" s="424"/>
      <c r="AW138" s="424"/>
      <c r="AX138" s="424"/>
      <c r="AY138" s="424"/>
      <c r="AZ138" s="424"/>
      <c r="BA138" s="424"/>
      <c r="BB138" s="424"/>
      <c r="BC138" s="424"/>
      <c r="BD138" s="424"/>
      <c r="BE138" s="424"/>
      <c r="BF138" s="424"/>
      <c r="BG138" s="424"/>
      <c r="BH138" s="424"/>
      <c r="BI138" s="424"/>
      <c r="BJ138" s="424"/>
      <c r="BK138" s="424"/>
      <c r="BL138" s="424"/>
      <c r="BM138" s="424"/>
      <c r="BN138" s="424"/>
      <c r="BO138" s="424"/>
      <c r="BP138" s="424"/>
      <c r="BQ138" s="424"/>
      <c r="BR138" s="424"/>
      <c r="BS138" s="424"/>
      <c r="BT138" s="424"/>
      <c r="BU138" s="424"/>
      <c r="BV138" s="424"/>
      <c r="BW138" s="424"/>
      <c r="BX138" s="424"/>
      <c r="BY138" s="424"/>
      <c r="BZ138" s="424"/>
      <c r="CA138" s="424"/>
      <c r="CB138" s="424"/>
      <c r="CC138" s="424"/>
      <c r="CD138" s="424"/>
      <c r="CE138" s="424"/>
      <c r="CF138" s="424"/>
      <c r="CG138" s="424"/>
      <c r="CH138" s="424"/>
      <c r="CI138" s="424"/>
      <c r="CJ138" s="424"/>
      <c r="CK138" s="424"/>
      <c r="CL138" s="424"/>
      <c r="CM138" s="424"/>
      <c r="CN138" s="424"/>
      <c r="CO138" s="424"/>
      <c r="CP138" s="424"/>
      <c r="CQ138" s="424"/>
      <c r="CR138" s="424"/>
      <c r="CS138" s="424"/>
      <c r="CT138" s="424"/>
      <c r="CU138" s="424"/>
      <c r="CV138" s="424"/>
      <c r="CW138" s="424"/>
      <c r="CX138" s="424"/>
      <c r="CY138" s="424"/>
      <c r="CZ138" s="424"/>
      <c r="DA138" s="424"/>
      <c r="DB138" s="424"/>
      <c r="DC138" s="424"/>
      <c r="DD138" s="424"/>
      <c r="DE138" s="424"/>
      <c r="DF138" s="424"/>
      <c r="DG138" s="424"/>
      <c r="DH138" s="424"/>
      <c r="DI138" s="424"/>
      <c r="DJ138" s="424"/>
      <c r="DK138" s="424"/>
      <c r="DL138" s="424"/>
      <c r="DM138" s="424"/>
      <c r="DN138" s="424"/>
      <c r="DO138" s="424"/>
      <c r="DP138" s="424"/>
      <c r="DQ138" s="424"/>
      <c r="DR138" s="424"/>
      <c r="DS138" s="424"/>
      <c r="DT138" s="424"/>
      <c r="DU138" s="424"/>
      <c r="DV138" s="424"/>
      <c r="DW138" s="424"/>
      <c r="DX138" s="424"/>
      <c r="DY138" s="424"/>
      <c r="DZ138" s="424"/>
      <c r="EA138" s="424"/>
      <c r="EB138" s="424"/>
      <c r="EC138" s="424"/>
      <c r="ED138" s="424"/>
      <c r="EE138" s="424"/>
      <c r="EF138" s="424"/>
      <c r="EG138" s="424"/>
      <c r="EH138" s="424"/>
      <c r="EI138" s="424"/>
      <c r="EJ138" s="424"/>
      <c r="EK138" s="424"/>
      <c r="EL138" s="424"/>
      <c r="EM138" s="424"/>
      <c r="EN138" s="424"/>
      <c r="EO138" s="424"/>
      <c r="EP138" s="424"/>
      <c r="EQ138" s="424"/>
      <c r="ER138" s="424"/>
      <c r="ES138" s="424"/>
      <c r="ET138" s="424"/>
      <c r="EU138" s="424"/>
      <c r="EV138" s="424"/>
      <c r="EW138" s="424"/>
      <c r="EX138" s="424"/>
      <c r="EY138" s="424"/>
      <c r="EZ138" s="424"/>
      <c r="FA138" s="424"/>
      <c r="FB138" s="424"/>
      <c r="FC138" s="424"/>
      <c r="FD138" s="424"/>
      <c r="FE138" s="424"/>
      <c r="FF138" s="424"/>
      <c r="FG138" s="424"/>
      <c r="FH138" s="424"/>
      <c r="FI138" s="424"/>
      <c r="FJ138" s="424"/>
      <c r="FK138" s="424"/>
      <c r="FL138" s="424"/>
      <c r="FM138" s="424"/>
      <c r="FN138" s="424"/>
      <c r="FO138" s="424"/>
      <c r="FP138" s="424"/>
      <c r="FQ138" s="424"/>
      <c r="FR138" s="424"/>
      <c r="FS138" s="424"/>
      <c r="FT138" s="424"/>
      <c r="FU138" s="424"/>
      <c r="FV138" s="424"/>
      <c r="FW138" s="424"/>
      <c r="FX138" s="424"/>
      <c r="FY138" s="424"/>
      <c r="FZ138" s="424"/>
      <c r="GA138" s="424"/>
      <c r="GB138" s="424"/>
      <c r="GC138" s="424"/>
      <c r="GD138" s="424"/>
      <c r="GE138" s="424"/>
      <c r="GF138" s="424"/>
      <c r="GG138" s="424"/>
      <c r="GH138" s="424"/>
      <c r="GI138" s="424"/>
      <c r="GJ138" s="424"/>
      <c r="GK138" s="424"/>
      <c r="GL138" s="426"/>
      <c r="GM138" s="426"/>
      <c r="GN138" s="426"/>
      <c r="GO138" s="426"/>
      <c r="GP138" s="426"/>
    </row>
    <row r="139" s="359" customFormat="1" ht="18.75" spans="1:198">
      <c r="A139" s="338">
        <v>4</v>
      </c>
      <c r="B139" s="338"/>
      <c r="C139" s="339" t="s">
        <v>159</v>
      </c>
      <c r="D139" s="393">
        <v>0.5271</v>
      </c>
      <c r="E139" s="391">
        <f t="shared" si="63"/>
        <v>316.26</v>
      </c>
      <c r="F139" s="339">
        <v>316.26</v>
      </c>
      <c r="G139" s="387">
        <f t="shared" si="48"/>
        <v>0</v>
      </c>
      <c r="H139" s="394">
        <f t="shared" si="64"/>
        <v>63.0767930241021</v>
      </c>
      <c r="I139" s="414">
        <f t="shared" si="49"/>
        <v>0</v>
      </c>
      <c r="J139" s="414">
        <v>0</v>
      </c>
      <c r="K139" s="415"/>
      <c r="L139" s="416">
        <f t="shared" si="65"/>
        <v>0</v>
      </c>
      <c r="M139" s="422"/>
      <c r="N139" s="423"/>
      <c r="O139" s="419"/>
      <c r="P139" s="420">
        <v>-63.0767930241021</v>
      </c>
      <c r="Q139" s="424"/>
      <c r="R139" s="424"/>
      <c r="S139" s="424"/>
      <c r="T139" s="424"/>
      <c r="U139" s="424"/>
      <c r="V139" s="424"/>
      <c r="W139" s="424"/>
      <c r="X139" s="424"/>
      <c r="Y139" s="424"/>
      <c r="Z139" s="424"/>
      <c r="AA139" s="424"/>
      <c r="AB139" s="424"/>
      <c r="AC139" s="424"/>
      <c r="AD139" s="424"/>
      <c r="AE139" s="424"/>
      <c r="AF139" s="424"/>
      <c r="AG139" s="424"/>
      <c r="AH139" s="424"/>
      <c r="AI139" s="424"/>
      <c r="AJ139" s="424"/>
      <c r="AK139" s="424"/>
      <c r="AL139" s="424"/>
      <c r="AM139" s="424"/>
      <c r="AN139" s="424"/>
      <c r="AO139" s="424"/>
      <c r="AP139" s="424"/>
      <c r="AQ139" s="424"/>
      <c r="AR139" s="424"/>
      <c r="AS139" s="424"/>
      <c r="AT139" s="424"/>
      <c r="AU139" s="424"/>
      <c r="AV139" s="424"/>
      <c r="AW139" s="424"/>
      <c r="AX139" s="424"/>
      <c r="AY139" s="424"/>
      <c r="AZ139" s="424"/>
      <c r="BA139" s="424"/>
      <c r="BB139" s="424"/>
      <c r="BC139" s="424"/>
      <c r="BD139" s="424"/>
      <c r="BE139" s="424"/>
      <c r="BF139" s="424"/>
      <c r="BG139" s="424"/>
      <c r="BH139" s="424"/>
      <c r="BI139" s="424"/>
      <c r="BJ139" s="424"/>
      <c r="BK139" s="424"/>
      <c r="BL139" s="424"/>
      <c r="BM139" s="424"/>
      <c r="BN139" s="424"/>
      <c r="BO139" s="424"/>
      <c r="BP139" s="424"/>
      <c r="BQ139" s="424"/>
      <c r="BR139" s="424"/>
      <c r="BS139" s="424"/>
      <c r="BT139" s="424"/>
      <c r="BU139" s="424"/>
      <c r="BV139" s="424"/>
      <c r="BW139" s="424"/>
      <c r="BX139" s="424"/>
      <c r="BY139" s="424"/>
      <c r="BZ139" s="424"/>
      <c r="CA139" s="424"/>
      <c r="CB139" s="424"/>
      <c r="CC139" s="424"/>
      <c r="CD139" s="424"/>
      <c r="CE139" s="424"/>
      <c r="CF139" s="424"/>
      <c r="CG139" s="424"/>
      <c r="CH139" s="424"/>
      <c r="CI139" s="424"/>
      <c r="CJ139" s="424"/>
      <c r="CK139" s="424"/>
      <c r="CL139" s="424"/>
      <c r="CM139" s="424"/>
      <c r="CN139" s="424"/>
      <c r="CO139" s="424"/>
      <c r="CP139" s="424"/>
      <c r="CQ139" s="424"/>
      <c r="CR139" s="424"/>
      <c r="CS139" s="424"/>
      <c r="CT139" s="424"/>
      <c r="CU139" s="424"/>
      <c r="CV139" s="424"/>
      <c r="CW139" s="424"/>
      <c r="CX139" s="424"/>
      <c r="CY139" s="424"/>
      <c r="CZ139" s="424"/>
      <c r="DA139" s="424"/>
      <c r="DB139" s="424"/>
      <c r="DC139" s="424"/>
      <c r="DD139" s="424"/>
      <c r="DE139" s="424"/>
      <c r="DF139" s="424"/>
      <c r="DG139" s="424"/>
      <c r="DH139" s="424"/>
      <c r="DI139" s="424"/>
      <c r="DJ139" s="424"/>
      <c r="DK139" s="424"/>
      <c r="DL139" s="424"/>
      <c r="DM139" s="424"/>
      <c r="DN139" s="424"/>
      <c r="DO139" s="424"/>
      <c r="DP139" s="424"/>
      <c r="DQ139" s="424"/>
      <c r="DR139" s="424"/>
      <c r="DS139" s="424"/>
      <c r="DT139" s="424"/>
      <c r="DU139" s="424"/>
      <c r="DV139" s="424"/>
      <c r="DW139" s="424"/>
      <c r="DX139" s="424"/>
      <c r="DY139" s="424"/>
      <c r="DZ139" s="424"/>
      <c r="EA139" s="424"/>
      <c r="EB139" s="424"/>
      <c r="EC139" s="424"/>
      <c r="ED139" s="424"/>
      <c r="EE139" s="424"/>
      <c r="EF139" s="424"/>
      <c r="EG139" s="424"/>
      <c r="EH139" s="424"/>
      <c r="EI139" s="424"/>
      <c r="EJ139" s="424"/>
      <c r="EK139" s="424"/>
      <c r="EL139" s="424"/>
      <c r="EM139" s="424"/>
      <c r="EN139" s="424"/>
      <c r="EO139" s="424"/>
      <c r="EP139" s="424"/>
      <c r="EQ139" s="424"/>
      <c r="ER139" s="424"/>
      <c r="ES139" s="424"/>
      <c r="ET139" s="424"/>
      <c r="EU139" s="424"/>
      <c r="EV139" s="424"/>
      <c r="EW139" s="424"/>
      <c r="EX139" s="424"/>
      <c r="EY139" s="424"/>
      <c r="EZ139" s="424"/>
      <c r="FA139" s="424"/>
      <c r="FB139" s="424"/>
      <c r="FC139" s="424"/>
      <c r="FD139" s="424"/>
      <c r="FE139" s="424"/>
      <c r="FF139" s="424"/>
      <c r="FG139" s="424"/>
      <c r="FH139" s="424"/>
      <c r="FI139" s="424"/>
      <c r="FJ139" s="424"/>
      <c r="FK139" s="424"/>
      <c r="FL139" s="424"/>
      <c r="FM139" s="424"/>
      <c r="FN139" s="424"/>
      <c r="FO139" s="424"/>
      <c r="FP139" s="424"/>
      <c r="FQ139" s="424"/>
      <c r="FR139" s="424"/>
      <c r="FS139" s="424"/>
      <c r="FT139" s="424"/>
      <c r="FU139" s="424"/>
      <c r="FV139" s="424"/>
      <c r="FW139" s="424"/>
      <c r="FX139" s="424"/>
      <c r="FY139" s="424"/>
      <c r="FZ139" s="424"/>
      <c r="GA139" s="424"/>
      <c r="GB139" s="424"/>
      <c r="GC139" s="424"/>
      <c r="GD139" s="424"/>
      <c r="GE139" s="424"/>
      <c r="GF139" s="424"/>
      <c r="GG139" s="424"/>
      <c r="GH139" s="424"/>
      <c r="GI139" s="424"/>
      <c r="GJ139" s="424"/>
      <c r="GK139" s="424"/>
      <c r="GL139" s="426"/>
      <c r="GM139" s="426"/>
      <c r="GN139" s="426"/>
      <c r="GO139" s="426"/>
      <c r="GP139" s="426"/>
    </row>
    <row r="140" s="359" customFormat="1" ht="18.75" spans="1:198">
      <c r="A140" s="338">
        <v>5</v>
      </c>
      <c r="B140" s="338"/>
      <c r="C140" s="339" t="s">
        <v>160</v>
      </c>
      <c r="D140" s="393">
        <v>0.3825</v>
      </c>
      <c r="E140" s="391">
        <f t="shared" si="63"/>
        <v>710.5</v>
      </c>
      <c r="F140" s="339">
        <v>229.5</v>
      </c>
      <c r="G140" s="387">
        <f t="shared" si="48"/>
        <v>481</v>
      </c>
      <c r="H140" s="394">
        <f t="shared" si="64"/>
        <v>45.7728577721856</v>
      </c>
      <c r="I140" s="414">
        <f t="shared" si="49"/>
        <v>0</v>
      </c>
      <c r="J140" s="414">
        <v>0</v>
      </c>
      <c r="K140" s="415"/>
      <c r="L140" s="416">
        <f t="shared" si="65"/>
        <v>300</v>
      </c>
      <c r="M140" s="422"/>
      <c r="N140" s="423"/>
      <c r="O140" s="419">
        <v>300</v>
      </c>
      <c r="P140" s="420">
        <v>135.227142227814</v>
      </c>
      <c r="Q140" s="424"/>
      <c r="R140" s="424"/>
      <c r="S140" s="424"/>
      <c r="T140" s="424"/>
      <c r="U140" s="424"/>
      <c r="V140" s="424"/>
      <c r="W140" s="424"/>
      <c r="X140" s="424"/>
      <c r="Y140" s="424"/>
      <c r="Z140" s="424"/>
      <c r="AA140" s="424"/>
      <c r="AB140" s="424"/>
      <c r="AC140" s="424"/>
      <c r="AD140" s="424"/>
      <c r="AE140" s="424"/>
      <c r="AF140" s="424"/>
      <c r="AG140" s="424"/>
      <c r="AH140" s="424"/>
      <c r="AI140" s="424"/>
      <c r="AJ140" s="424"/>
      <c r="AK140" s="424"/>
      <c r="AL140" s="424"/>
      <c r="AM140" s="424"/>
      <c r="AN140" s="424"/>
      <c r="AO140" s="424"/>
      <c r="AP140" s="424"/>
      <c r="AQ140" s="424"/>
      <c r="AR140" s="424"/>
      <c r="AS140" s="424"/>
      <c r="AT140" s="424"/>
      <c r="AU140" s="424"/>
      <c r="AV140" s="424"/>
      <c r="AW140" s="424"/>
      <c r="AX140" s="424"/>
      <c r="AY140" s="424"/>
      <c r="AZ140" s="424"/>
      <c r="BA140" s="424"/>
      <c r="BB140" s="424"/>
      <c r="BC140" s="424"/>
      <c r="BD140" s="424"/>
      <c r="BE140" s="424"/>
      <c r="BF140" s="424"/>
      <c r="BG140" s="424"/>
      <c r="BH140" s="424"/>
      <c r="BI140" s="424"/>
      <c r="BJ140" s="424"/>
      <c r="BK140" s="424"/>
      <c r="BL140" s="424"/>
      <c r="BM140" s="424"/>
      <c r="BN140" s="424"/>
      <c r="BO140" s="424"/>
      <c r="BP140" s="424"/>
      <c r="BQ140" s="424"/>
      <c r="BR140" s="424"/>
      <c r="BS140" s="424"/>
      <c r="BT140" s="424"/>
      <c r="BU140" s="424"/>
      <c r="BV140" s="424"/>
      <c r="BW140" s="424"/>
      <c r="BX140" s="424"/>
      <c r="BY140" s="424"/>
      <c r="BZ140" s="424"/>
      <c r="CA140" s="424"/>
      <c r="CB140" s="424"/>
      <c r="CC140" s="424"/>
      <c r="CD140" s="424"/>
      <c r="CE140" s="424"/>
      <c r="CF140" s="424"/>
      <c r="CG140" s="424"/>
      <c r="CH140" s="424"/>
      <c r="CI140" s="424"/>
      <c r="CJ140" s="424"/>
      <c r="CK140" s="424"/>
      <c r="CL140" s="424"/>
      <c r="CM140" s="424"/>
      <c r="CN140" s="424"/>
      <c r="CO140" s="424"/>
      <c r="CP140" s="424"/>
      <c r="CQ140" s="424"/>
      <c r="CR140" s="424"/>
      <c r="CS140" s="424"/>
      <c r="CT140" s="424"/>
      <c r="CU140" s="424"/>
      <c r="CV140" s="424"/>
      <c r="CW140" s="424"/>
      <c r="CX140" s="424"/>
      <c r="CY140" s="424"/>
      <c r="CZ140" s="424"/>
      <c r="DA140" s="424"/>
      <c r="DB140" s="424"/>
      <c r="DC140" s="424"/>
      <c r="DD140" s="424"/>
      <c r="DE140" s="424"/>
      <c r="DF140" s="424"/>
      <c r="DG140" s="424"/>
      <c r="DH140" s="424"/>
      <c r="DI140" s="424"/>
      <c r="DJ140" s="424"/>
      <c r="DK140" s="424"/>
      <c r="DL140" s="424"/>
      <c r="DM140" s="424"/>
      <c r="DN140" s="424"/>
      <c r="DO140" s="424"/>
      <c r="DP140" s="424"/>
      <c r="DQ140" s="424"/>
      <c r="DR140" s="424"/>
      <c r="DS140" s="424"/>
      <c r="DT140" s="424"/>
      <c r="DU140" s="424"/>
      <c r="DV140" s="424"/>
      <c r="DW140" s="424"/>
      <c r="DX140" s="424"/>
      <c r="DY140" s="424"/>
      <c r="DZ140" s="424"/>
      <c r="EA140" s="424"/>
      <c r="EB140" s="424"/>
      <c r="EC140" s="424"/>
      <c r="ED140" s="424"/>
      <c r="EE140" s="424"/>
      <c r="EF140" s="424"/>
      <c r="EG140" s="424"/>
      <c r="EH140" s="424"/>
      <c r="EI140" s="424"/>
      <c r="EJ140" s="424"/>
      <c r="EK140" s="424"/>
      <c r="EL140" s="424"/>
      <c r="EM140" s="424"/>
      <c r="EN140" s="424"/>
      <c r="EO140" s="424"/>
      <c r="EP140" s="424"/>
      <c r="EQ140" s="424"/>
      <c r="ER140" s="424"/>
      <c r="ES140" s="424"/>
      <c r="ET140" s="424"/>
      <c r="EU140" s="424"/>
      <c r="EV140" s="424"/>
      <c r="EW140" s="424"/>
      <c r="EX140" s="424"/>
      <c r="EY140" s="424"/>
      <c r="EZ140" s="424"/>
      <c r="FA140" s="424"/>
      <c r="FB140" s="424"/>
      <c r="FC140" s="424"/>
      <c r="FD140" s="424"/>
      <c r="FE140" s="424"/>
      <c r="FF140" s="424"/>
      <c r="FG140" s="424"/>
      <c r="FH140" s="424"/>
      <c r="FI140" s="424"/>
      <c r="FJ140" s="424"/>
      <c r="FK140" s="424"/>
      <c r="FL140" s="424"/>
      <c r="FM140" s="424"/>
      <c r="FN140" s="424"/>
      <c r="FO140" s="424"/>
      <c r="FP140" s="424"/>
      <c r="FQ140" s="424"/>
      <c r="FR140" s="424"/>
      <c r="FS140" s="424"/>
      <c r="FT140" s="424"/>
      <c r="FU140" s="424"/>
      <c r="FV140" s="424"/>
      <c r="FW140" s="424"/>
      <c r="FX140" s="424"/>
      <c r="FY140" s="424"/>
      <c r="FZ140" s="424"/>
      <c r="GA140" s="424"/>
      <c r="GB140" s="424"/>
      <c r="GC140" s="424"/>
      <c r="GD140" s="424"/>
      <c r="GE140" s="424"/>
      <c r="GF140" s="424"/>
      <c r="GG140" s="424"/>
      <c r="GH140" s="424"/>
      <c r="GI140" s="424"/>
      <c r="GJ140" s="424"/>
      <c r="GK140" s="424"/>
      <c r="GL140" s="426"/>
      <c r="GM140" s="426"/>
      <c r="GN140" s="426"/>
      <c r="GO140" s="426"/>
      <c r="GP140" s="426"/>
    </row>
    <row r="141" s="359" customFormat="1" ht="18.75" spans="1:198">
      <c r="A141" s="338">
        <v>6</v>
      </c>
      <c r="B141" s="338"/>
      <c r="C141" s="339" t="s">
        <v>161</v>
      </c>
      <c r="D141" s="393">
        <v>0.1531</v>
      </c>
      <c r="E141" s="391">
        <f t="shared" si="63"/>
        <v>91.86</v>
      </c>
      <c r="F141" s="339">
        <v>91.86</v>
      </c>
      <c r="G141" s="387">
        <f t="shared" si="48"/>
        <v>3.90798504668055e-14</v>
      </c>
      <c r="H141" s="394">
        <f t="shared" si="64"/>
        <v>18.3211098690761</v>
      </c>
      <c r="I141" s="414">
        <f t="shared" si="49"/>
        <v>0</v>
      </c>
      <c r="J141" s="414">
        <v>0</v>
      </c>
      <c r="K141" s="415"/>
      <c r="L141" s="416">
        <f t="shared" si="65"/>
        <v>0</v>
      </c>
      <c r="M141" s="422"/>
      <c r="N141" s="423"/>
      <c r="O141" s="419"/>
      <c r="P141" s="420">
        <v>-18.3211098690761</v>
      </c>
      <c r="Q141" s="424"/>
      <c r="R141" s="424"/>
      <c r="S141" s="424"/>
      <c r="T141" s="424"/>
      <c r="U141" s="424"/>
      <c r="V141" s="424"/>
      <c r="W141" s="424"/>
      <c r="X141" s="424"/>
      <c r="Y141" s="424"/>
      <c r="Z141" s="424"/>
      <c r="AA141" s="424"/>
      <c r="AB141" s="424"/>
      <c r="AC141" s="424"/>
      <c r="AD141" s="424"/>
      <c r="AE141" s="424"/>
      <c r="AF141" s="424"/>
      <c r="AG141" s="424"/>
      <c r="AH141" s="424"/>
      <c r="AI141" s="424"/>
      <c r="AJ141" s="424"/>
      <c r="AK141" s="424"/>
      <c r="AL141" s="424"/>
      <c r="AM141" s="424"/>
      <c r="AN141" s="424"/>
      <c r="AO141" s="424"/>
      <c r="AP141" s="424"/>
      <c r="AQ141" s="424"/>
      <c r="AR141" s="424"/>
      <c r="AS141" s="424"/>
      <c r="AT141" s="424"/>
      <c r="AU141" s="424"/>
      <c r="AV141" s="424"/>
      <c r="AW141" s="424"/>
      <c r="AX141" s="424"/>
      <c r="AY141" s="424"/>
      <c r="AZ141" s="424"/>
      <c r="BA141" s="424"/>
      <c r="BB141" s="424"/>
      <c r="BC141" s="424"/>
      <c r="BD141" s="424"/>
      <c r="BE141" s="424"/>
      <c r="BF141" s="424"/>
      <c r="BG141" s="424"/>
      <c r="BH141" s="424"/>
      <c r="BI141" s="424"/>
      <c r="BJ141" s="424"/>
      <c r="BK141" s="424"/>
      <c r="BL141" s="424"/>
      <c r="BM141" s="424"/>
      <c r="BN141" s="424"/>
      <c r="BO141" s="424"/>
      <c r="BP141" s="424"/>
      <c r="BQ141" s="424"/>
      <c r="BR141" s="424"/>
      <c r="BS141" s="424"/>
      <c r="BT141" s="424"/>
      <c r="BU141" s="424"/>
      <c r="BV141" s="424"/>
      <c r="BW141" s="424"/>
      <c r="BX141" s="424"/>
      <c r="BY141" s="424"/>
      <c r="BZ141" s="424"/>
      <c r="CA141" s="424"/>
      <c r="CB141" s="424"/>
      <c r="CC141" s="424"/>
      <c r="CD141" s="424"/>
      <c r="CE141" s="424"/>
      <c r="CF141" s="424"/>
      <c r="CG141" s="424"/>
      <c r="CH141" s="424"/>
      <c r="CI141" s="424"/>
      <c r="CJ141" s="424"/>
      <c r="CK141" s="424"/>
      <c r="CL141" s="424"/>
      <c r="CM141" s="424"/>
      <c r="CN141" s="424"/>
      <c r="CO141" s="424"/>
      <c r="CP141" s="424"/>
      <c r="CQ141" s="424"/>
      <c r="CR141" s="424"/>
      <c r="CS141" s="424"/>
      <c r="CT141" s="424"/>
      <c r="CU141" s="424"/>
      <c r="CV141" s="424"/>
      <c r="CW141" s="424"/>
      <c r="CX141" s="424"/>
      <c r="CY141" s="424"/>
      <c r="CZ141" s="424"/>
      <c r="DA141" s="424"/>
      <c r="DB141" s="424"/>
      <c r="DC141" s="424"/>
      <c r="DD141" s="424"/>
      <c r="DE141" s="424"/>
      <c r="DF141" s="424"/>
      <c r="DG141" s="424"/>
      <c r="DH141" s="424"/>
      <c r="DI141" s="424"/>
      <c r="DJ141" s="424"/>
      <c r="DK141" s="424"/>
      <c r="DL141" s="424"/>
      <c r="DM141" s="424"/>
      <c r="DN141" s="424"/>
      <c r="DO141" s="424"/>
      <c r="DP141" s="424"/>
      <c r="DQ141" s="424"/>
      <c r="DR141" s="424"/>
      <c r="DS141" s="424"/>
      <c r="DT141" s="424"/>
      <c r="DU141" s="424"/>
      <c r="DV141" s="424"/>
      <c r="DW141" s="424"/>
      <c r="DX141" s="424"/>
      <c r="DY141" s="424"/>
      <c r="DZ141" s="424"/>
      <c r="EA141" s="424"/>
      <c r="EB141" s="424"/>
      <c r="EC141" s="424"/>
      <c r="ED141" s="424"/>
      <c r="EE141" s="424"/>
      <c r="EF141" s="424"/>
      <c r="EG141" s="424"/>
      <c r="EH141" s="424"/>
      <c r="EI141" s="424"/>
      <c r="EJ141" s="424"/>
      <c r="EK141" s="424"/>
      <c r="EL141" s="424"/>
      <c r="EM141" s="424"/>
      <c r="EN141" s="424"/>
      <c r="EO141" s="424"/>
      <c r="EP141" s="424"/>
      <c r="EQ141" s="424"/>
      <c r="ER141" s="424"/>
      <c r="ES141" s="424"/>
      <c r="ET141" s="424"/>
      <c r="EU141" s="424"/>
      <c r="EV141" s="424"/>
      <c r="EW141" s="424"/>
      <c r="EX141" s="424"/>
      <c r="EY141" s="424"/>
      <c r="EZ141" s="424"/>
      <c r="FA141" s="424"/>
      <c r="FB141" s="424"/>
      <c r="FC141" s="424"/>
      <c r="FD141" s="424"/>
      <c r="FE141" s="424"/>
      <c r="FF141" s="424"/>
      <c r="FG141" s="424"/>
      <c r="FH141" s="424"/>
      <c r="FI141" s="424"/>
      <c r="FJ141" s="424"/>
      <c r="FK141" s="424"/>
      <c r="FL141" s="424"/>
      <c r="FM141" s="424"/>
      <c r="FN141" s="424"/>
      <c r="FO141" s="424"/>
      <c r="FP141" s="424"/>
      <c r="FQ141" s="424"/>
      <c r="FR141" s="424"/>
      <c r="FS141" s="424"/>
      <c r="FT141" s="424"/>
      <c r="FU141" s="424"/>
      <c r="FV141" s="424"/>
      <c r="FW141" s="424"/>
      <c r="FX141" s="424"/>
      <c r="FY141" s="424"/>
      <c r="FZ141" s="424"/>
      <c r="GA141" s="424"/>
      <c r="GB141" s="424"/>
      <c r="GC141" s="424"/>
      <c r="GD141" s="424"/>
      <c r="GE141" s="424"/>
      <c r="GF141" s="424"/>
      <c r="GG141" s="424"/>
      <c r="GH141" s="424"/>
      <c r="GI141" s="424"/>
      <c r="GJ141" s="424"/>
      <c r="GK141" s="424"/>
      <c r="GL141" s="426"/>
      <c r="GM141" s="426"/>
      <c r="GN141" s="426"/>
      <c r="GO141" s="426"/>
      <c r="GP141" s="426"/>
    </row>
    <row r="142" s="359" customFormat="1" ht="18.75" spans="1:198">
      <c r="A142" s="338">
        <v>7</v>
      </c>
      <c r="B142" s="338"/>
      <c r="C142" s="339" t="s">
        <v>162</v>
      </c>
      <c r="D142" s="393">
        <v>0.3915</v>
      </c>
      <c r="E142" s="391">
        <f t="shared" si="63"/>
        <v>584.9</v>
      </c>
      <c r="F142" s="339">
        <v>234.9</v>
      </c>
      <c r="G142" s="387">
        <f t="shared" si="48"/>
        <v>350</v>
      </c>
      <c r="H142" s="394">
        <f t="shared" si="64"/>
        <v>46.8498661903547</v>
      </c>
      <c r="I142" s="414">
        <f t="shared" si="49"/>
        <v>75</v>
      </c>
      <c r="J142" s="414">
        <v>0</v>
      </c>
      <c r="K142" s="415">
        <v>75</v>
      </c>
      <c r="L142" s="416">
        <f t="shared" si="65"/>
        <v>0</v>
      </c>
      <c r="M142" s="422"/>
      <c r="N142" s="423"/>
      <c r="O142" s="419"/>
      <c r="P142" s="420">
        <v>228.150133809645</v>
      </c>
      <c r="Q142" s="424"/>
      <c r="R142" s="424"/>
      <c r="S142" s="424"/>
      <c r="T142" s="424"/>
      <c r="U142" s="424"/>
      <c r="V142" s="424"/>
      <c r="W142" s="424"/>
      <c r="X142" s="424"/>
      <c r="Y142" s="424"/>
      <c r="Z142" s="424"/>
      <c r="AA142" s="424"/>
      <c r="AB142" s="424"/>
      <c r="AC142" s="424"/>
      <c r="AD142" s="424"/>
      <c r="AE142" s="424"/>
      <c r="AF142" s="424"/>
      <c r="AG142" s="424"/>
      <c r="AH142" s="424"/>
      <c r="AI142" s="424"/>
      <c r="AJ142" s="424"/>
      <c r="AK142" s="424"/>
      <c r="AL142" s="424"/>
      <c r="AM142" s="424"/>
      <c r="AN142" s="424"/>
      <c r="AO142" s="424"/>
      <c r="AP142" s="424"/>
      <c r="AQ142" s="424"/>
      <c r="AR142" s="424"/>
      <c r="AS142" s="424"/>
      <c r="AT142" s="424"/>
      <c r="AU142" s="424"/>
      <c r="AV142" s="424"/>
      <c r="AW142" s="424"/>
      <c r="AX142" s="424"/>
      <c r="AY142" s="424"/>
      <c r="AZ142" s="424"/>
      <c r="BA142" s="424"/>
      <c r="BB142" s="424"/>
      <c r="BC142" s="424"/>
      <c r="BD142" s="424"/>
      <c r="BE142" s="424"/>
      <c r="BF142" s="424"/>
      <c r="BG142" s="424"/>
      <c r="BH142" s="424"/>
      <c r="BI142" s="424"/>
      <c r="BJ142" s="424"/>
      <c r="BK142" s="424"/>
      <c r="BL142" s="424"/>
      <c r="BM142" s="424"/>
      <c r="BN142" s="424"/>
      <c r="BO142" s="424"/>
      <c r="BP142" s="424"/>
      <c r="BQ142" s="424"/>
      <c r="BR142" s="424"/>
      <c r="BS142" s="424"/>
      <c r="BT142" s="424"/>
      <c r="BU142" s="424"/>
      <c r="BV142" s="424"/>
      <c r="BW142" s="424"/>
      <c r="BX142" s="424"/>
      <c r="BY142" s="424"/>
      <c r="BZ142" s="424"/>
      <c r="CA142" s="424"/>
      <c r="CB142" s="424"/>
      <c r="CC142" s="424"/>
      <c r="CD142" s="424"/>
      <c r="CE142" s="424"/>
      <c r="CF142" s="424"/>
      <c r="CG142" s="424"/>
      <c r="CH142" s="424"/>
      <c r="CI142" s="424"/>
      <c r="CJ142" s="424"/>
      <c r="CK142" s="424"/>
      <c r="CL142" s="424"/>
      <c r="CM142" s="424"/>
      <c r="CN142" s="424"/>
      <c r="CO142" s="424"/>
      <c r="CP142" s="424"/>
      <c r="CQ142" s="424"/>
      <c r="CR142" s="424"/>
      <c r="CS142" s="424"/>
      <c r="CT142" s="424"/>
      <c r="CU142" s="424"/>
      <c r="CV142" s="424"/>
      <c r="CW142" s="424"/>
      <c r="CX142" s="424"/>
      <c r="CY142" s="424"/>
      <c r="CZ142" s="424"/>
      <c r="DA142" s="424"/>
      <c r="DB142" s="424"/>
      <c r="DC142" s="424"/>
      <c r="DD142" s="424"/>
      <c r="DE142" s="424"/>
      <c r="DF142" s="424"/>
      <c r="DG142" s="424"/>
      <c r="DH142" s="424"/>
      <c r="DI142" s="424"/>
      <c r="DJ142" s="424"/>
      <c r="DK142" s="424"/>
      <c r="DL142" s="424"/>
      <c r="DM142" s="424"/>
      <c r="DN142" s="424"/>
      <c r="DO142" s="424"/>
      <c r="DP142" s="424"/>
      <c r="DQ142" s="424"/>
      <c r="DR142" s="424"/>
      <c r="DS142" s="424"/>
      <c r="DT142" s="424"/>
      <c r="DU142" s="424"/>
      <c r="DV142" s="424"/>
      <c r="DW142" s="424"/>
      <c r="DX142" s="424"/>
      <c r="DY142" s="424"/>
      <c r="DZ142" s="424"/>
      <c r="EA142" s="424"/>
      <c r="EB142" s="424"/>
      <c r="EC142" s="424"/>
      <c r="ED142" s="424"/>
      <c r="EE142" s="424"/>
      <c r="EF142" s="424"/>
      <c r="EG142" s="424"/>
      <c r="EH142" s="424"/>
      <c r="EI142" s="424"/>
      <c r="EJ142" s="424"/>
      <c r="EK142" s="424"/>
      <c r="EL142" s="424"/>
      <c r="EM142" s="424"/>
      <c r="EN142" s="424"/>
      <c r="EO142" s="424"/>
      <c r="EP142" s="424"/>
      <c r="EQ142" s="424"/>
      <c r="ER142" s="424"/>
      <c r="ES142" s="424"/>
      <c r="ET142" s="424"/>
      <c r="EU142" s="424"/>
      <c r="EV142" s="424"/>
      <c r="EW142" s="424"/>
      <c r="EX142" s="424"/>
      <c r="EY142" s="424"/>
      <c r="EZ142" s="424"/>
      <c r="FA142" s="424"/>
      <c r="FB142" s="424"/>
      <c r="FC142" s="424"/>
      <c r="FD142" s="424"/>
      <c r="FE142" s="424"/>
      <c r="FF142" s="424"/>
      <c r="FG142" s="424"/>
      <c r="FH142" s="424"/>
      <c r="FI142" s="424"/>
      <c r="FJ142" s="424"/>
      <c r="FK142" s="424"/>
      <c r="FL142" s="424"/>
      <c r="FM142" s="424"/>
      <c r="FN142" s="424"/>
      <c r="FO142" s="424"/>
      <c r="FP142" s="424"/>
      <c r="FQ142" s="424"/>
      <c r="FR142" s="424"/>
      <c r="FS142" s="424"/>
      <c r="FT142" s="424"/>
      <c r="FU142" s="424"/>
      <c r="FV142" s="424"/>
      <c r="FW142" s="424"/>
      <c r="FX142" s="424"/>
      <c r="FY142" s="424"/>
      <c r="FZ142" s="424"/>
      <c r="GA142" s="424"/>
      <c r="GB142" s="424"/>
      <c r="GC142" s="424"/>
      <c r="GD142" s="424"/>
      <c r="GE142" s="424"/>
      <c r="GF142" s="424"/>
      <c r="GG142" s="424"/>
      <c r="GH142" s="424"/>
      <c r="GI142" s="424"/>
      <c r="GJ142" s="424"/>
      <c r="GK142" s="424"/>
      <c r="GL142" s="426"/>
      <c r="GM142" s="426"/>
      <c r="GN142" s="426"/>
      <c r="GO142" s="426"/>
      <c r="GP142" s="426"/>
    </row>
    <row r="143" s="359" customFormat="1" ht="18.75" spans="1:198">
      <c r="A143" s="338">
        <v>8</v>
      </c>
      <c r="B143" s="338"/>
      <c r="C143" s="339" t="s">
        <v>163</v>
      </c>
      <c r="D143" s="393">
        <v>0.004</v>
      </c>
      <c r="E143" s="391">
        <f t="shared" si="63"/>
        <v>2.4</v>
      </c>
      <c r="F143" s="339">
        <v>2.4</v>
      </c>
      <c r="G143" s="387">
        <f t="shared" si="48"/>
        <v>0</v>
      </c>
      <c r="H143" s="394">
        <f t="shared" si="64"/>
        <v>0.478670408075144</v>
      </c>
      <c r="I143" s="414">
        <f t="shared" si="49"/>
        <v>0</v>
      </c>
      <c r="J143" s="414">
        <v>0</v>
      </c>
      <c r="K143" s="415"/>
      <c r="L143" s="416">
        <f t="shared" si="65"/>
        <v>0</v>
      </c>
      <c r="M143" s="422"/>
      <c r="N143" s="423"/>
      <c r="O143" s="419"/>
      <c r="P143" s="420">
        <v>-0.478670408075144</v>
      </c>
      <c r="Q143" s="424"/>
      <c r="R143" s="424"/>
      <c r="S143" s="424"/>
      <c r="T143" s="424"/>
      <c r="U143" s="424"/>
      <c r="V143" s="424"/>
      <c r="W143" s="424"/>
      <c r="X143" s="424"/>
      <c r="Y143" s="424"/>
      <c r="Z143" s="424"/>
      <c r="AA143" s="424"/>
      <c r="AB143" s="424"/>
      <c r="AC143" s="424"/>
      <c r="AD143" s="424"/>
      <c r="AE143" s="424"/>
      <c r="AF143" s="424"/>
      <c r="AG143" s="424"/>
      <c r="AH143" s="424"/>
      <c r="AI143" s="424"/>
      <c r="AJ143" s="424"/>
      <c r="AK143" s="424"/>
      <c r="AL143" s="424"/>
      <c r="AM143" s="424"/>
      <c r="AN143" s="424"/>
      <c r="AO143" s="424"/>
      <c r="AP143" s="424"/>
      <c r="AQ143" s="424"/>
      <c r="AR143" s="424"/>
      <c r="AS143" s="424"/>
      <c r="AT143" s="424"/>
      <c r="AU143" s="424"/>
      <c r="AV143" s="424"/>
      <c r="AW143" s="424"/>
      <c r="AX143" s="424"/>
      <c r="AY143" s="424"/>
      <c r="AZ143" s="424"/>
      <c r="BA143" s="424"/>
      <c r="BB143" s="424"/>
      <c r="BC143" s="424"/>
      <c r="BD143" s="424"/>
      <c r="BE143" s="424"/>
      <c r="BF143" s="424"/>
      <c r="BG143" s="424"/>
      <c r="BH143" s="424"/>
      <c r="BI143" s="424"/>
      <c r="BJ143" s="424"/>
      <c r="BK143" s="424"/>
      <c r="BL143" s="424"/>
      <c r="BM143" s="424"/>
      <c r="BN143" s="424"/>
      <c r="BO143" s="424"/>
      <c r="BP143" s="424"/>
      <c r="BQ143" s="424"/>
      <c r="BR143" s="424"/>
      <c r="BS143" s="424"/>
      <c r="BT143" s="424"/>
      <c r="BU143" s="424"/>
      <c r="BV143" s="424"/>
      <c r="BW143" s="424"/>
      <c r="BX143" s="424"/>
      <c r="BY143" s="424"/>
      <c r="BZ143" s="424"/>
      <c r="CA143" s="424"/>
      <c r="CB143" s="424"/>
      <c r="CC143" s="424"/>
      <c r="CD143" s="424"/>
      <c r="CE143" s="424"/>
      <c r="CF143" s="424"/>
      <c r="CG143" s="424"/>
      <c r="CH143" s="424"/>
      <c r="CI143" s="424"/>
      <c r="CJ143" s="424"/>
      <c r="CK143" s="424"/>
      <c r="CL143" s="424"/>
      <c r="CM143" s="424"/>
      <c r="CN143" s="424"/>
      <c r="CO143" s="424"/>
      <c r="CP143" s="424"/>
      <c r="CQ143" s="424"/>
      <c r="CR143" s="424"/>
      <c r="CS143" s="424"/>
      <c r="CT143" s="424"/>
      <c r="CU143" s="424"/>
      <c r="CV143" s="424"/>
      <c r="CW143" s="424"/>
      <c r="CX143" s="424"/>
      <c r="CY143" s="424"/>
      <c r="CZ143" s="424"/>
      <c r="DA143" s="424"/>
      <c r="DB143" s="424"/>
      <c r="DC143" s="424"/>
      <c r="DD143" s="424"/>
      <c r="DE143" s="424"/>
      <c r="DF143" s="424"/>
      <c r="DG143" s="424"/>
      <c r="DH143" s="424"/>
      <c r="DI143" s="424"/>
      <c r="DJ143" s="424"/>
      <c r="DK143" s="424"/>
      <c r="DL143" s="424"/>
      <c r="DM143" s="424"/>
      <c r="DN143" s="424"/>
      <c r="DO143" s="424"/>
      <c r="DP143" s="424"/>
      <c r="DQ143" s="424"/>
      <c r="DR143" s="424"/>
      <c r="DS143" s="424"/>
      <c r="DT143" s="424"/>
      <c r="DU143" s="424"/>
      <c r="DV143" s="424"/>
      <c r="DW143" s="424"/>
      <c r="DX143" s="424"/>
      <c r="DY143" s="424"/>
      <c r="DZ143" s="424"/>
      <c r="EA143" s="424"/>
      <c r="EB143" s="424"/>
      <c r="EC143" s="424"/>
      <c r="ED143" s="424"/>
      <c r="EE143" s="424"/>
      <c r="EF143" s="424"/>
      <c r="EG143" s="424"/>
      <c r="EH143" s="424"/>
      <c r="EI143" s="424"/>
      <c r="EJ143" s="424"/>
      <c r="EK143" s="424"/>
      <c r="EL143" s="424"/>
      <c r="EM143" s="424"/>
      <c r="EN143" s="424"/>
      <c r="EO143" s="424"/>
      <c r="EP143" s="424"/>
      <c r="EQ143" s="424"/>
      <c r="ER143" s="424"/>
      <c r="ES143" s="424"/>
      <c r="ET143" s="424"/>
      <c r="EU143" s="424"/>
      <c r="EV143" s="424"/>
      <c r="EW143" s="424"/>
      <c r="EX143" s="424"/>
      <c r="EY143" s="424"/>
      <c r="EZ143" s="424"/>
      <c r="FA143" s="424"/>
      <c r="FB143" s="424"/>
      <c r="FC143" s="424"/>
      <c r="FD143" s="424"/>
      <c r="FE143" s="424"/>
      <c r="FF143" s="424"/>
      <c r="FG143" s="424"/>
      <c r="FH143" s="424"/>
      <c r="FI143" s="424"/>
      <c r="FJ143" s="424"/>
      <c r="FK143" s="424"/>
      <c r="FL143" s="424"/>
      <c r="FM143" s="424"/>
      <c r="FN143" s="424"/>
      <c r="FO143" s="424"/>
      <c r="FP143" s="424"/>
      <c r="FQ143" s="424"/>
      <c r="FR143" s="424"/>
      <c r="FS143" s="424"/>
      <c r="FT143" s="424"/>
      <c r="FU143" s="424"/>
      <c r="FV143" s="424"/>
      <c r="FW143" s="424"/>
      <c r="FX143" s="424"/>
      <c r="FY143" s="424"/>
      <c r="FZ143" s="424"/>
      <c r="GA143" s="424"/>
      <c r="GB143" s="424"/>
      <c r="GC143" s="424"/>
      <c r="GD143" s="424"/>
      <c r="GE143" s="424"/>
      <c r="GF143" s="424"/>
      <c r="GG143" s="424"/>
      <c r="GH143" s="424"/>
      <c r="GI143" s="424"/>
      <c r="GJ143" s="424"/>
      <c r="GK143" s="424"/>
      <c r="GL143" s="426"/>
      <c r="GM143" s="426"/>
      <c r="GN143" s="426"/>
      <c r="GO143" s="426"/>
      <c r="GP143" s="426"/>
    </row>
    <row r="144" s="361" customFormat="1" ht="12" spans="5:14">
      <c r="E144" s="432"/>
      <c r="F144" s="432"/>
      <c r="G144" s="433"/>
      <c r="H144" s="432"/>
      <c r="I144" s="432"/>
      <c r="J144" s="432"/>
      <c r="K144" s="433"/>
      <c r="L144" s="432"/>
      <c r="M144" s="432"/>
      <c r="N144" s="432"/>
    </row>
    <row r="145" s="361" customFormat="1" ht="12" spans="5:14">
      <c r="E145" s="432"/>
      <c r="F145" s="432"/>
      <c r="G145" s="433"/>
      <c r="H145" s="432"/>
      <c r="I145" s="432"/>
      <c r="J145" s="432"/>
      <c r="K145" s="433"/>
      <c r="L145" s="432"/>
      <c r="M145" s="432"/>
      <c r="N145" s="432"/>
    </row>
    <row r="146" s="361" customFormat="1" ht="12" spans="5:14">
      <c r="E146" s="432"/>
      <c r="F146" s="432"/>
      <c r="G146" s="433"/>
      <c r="H146" s="432"/>
      <c r="I146" s="432"/>
      <c r="J146" s="432"/>
      <c r="K146" s="433"/>
      <c r="L146" s="432"/>
      <c r="M146" s="432"/>
      <c r="N146" s="432"/>
    </row>
    <row r="147" s="361" customFormat="1" ht="12" spans="5:14">
      <c r="E147" s="432"/>
      <c r="F147" s="432"/>
      <c r="G147" s="433"/>
      <c r="H147" s="432"/>
      <c r="I147" s="432"/>
      <c r="J147" s="432"/>
      <c r="K147" s="433"/>
      <c r="L147" s="432"/>
      <c r="M147" s="432"/>
      <c r="N147" s="432"/>
    </row>
    <row r="148" s="361" customFormat="1" ht="12" spans="5:14">
      <c r="E148" s="432"/>
      <c r="F148" s="432"/>
      <c r="G148" s="433"/>
      <c r="H148" s="432"/>
      <c r="I148" s="432"/>
      <c r="J148" s="432"/>
      <c r="K148" s="433"/>
      <c r="L148" s="432"/>
      <c r="M148" s="432"/>
      <c r="N148" s="432"/>
    </row>
    <row r="149" s="361" customFormat="1" ht="12" spans="5:14">
      <c r="E149" s="432"/>
      <c r="F149" s="432"/>
      <c r="G149" s="433"/>
      <c r="H149" s="432"/>
      <c r="I149" s="432"/>
      <c r="J149" s="432"/>
      <c r="K149" s="433"/>
      <c r="L149" s="432"/>
      <c r="M149" s="432"/>
      <c r="N149" s="432"/>
    </row>
    <row r="150" s="361" customFormat="1" ht="12" spans="5:14">
      <c r="E150" s="432"/>
      <c r="F150" s="432"/>
      <c r="G150" s="433"/>
      <c r="H150" s="432"/>
      <c r="I150" s="432"/>
      <c r="J150" s="432"/>
      <c r="K150" s="433"/>
      <c r="L150" s="432"/>
      <c r="M150" s="432"/>
      <c r="N150" s="432"/>
    </row>
    <row r="151" s="361" customFormat="1" ht="12" spans="5:14">
      <c r="E151" s="432"/>
      <c r="F151" s="432"/>
      <c r="G151" s="433"/>
      <c r="H151" s="432"/>
      <c r="I151" s="432"/>
      <c r="J151" s="432"/>
      <c r="K151" s="433"/>
      <c r="L151" s="432"/>
      <c r="M151" s="432"/>
      <c r="N151" s="432"/>
    </row>
    <row r="152" s="361" customFormat="1" ht="12" spans="5:14">
      <c r="E152" s="432"/>
      <c r="F152" s="432"/>
      <c r="G152" s="433"/>
      <c r="H152" s="432"/>
      <c r="I152" s="432"/>
      <c r="J152" s="432"/>
      <c r="K152" s="433"/>
      <c r="L152" s="432"/>
      <c r="M152" s="432"/>
      <c r="N152" s="432"/>
    </row>
    <row r="153" s="361" customFormat="1" ht="12" spans="5:14">
      <c r="E153" s="432"/>
      <c r="F153" s="432"/>
      <c r="G153" s="433"/>
      <c r="H153" s="432"/>
      <c r="I153" s="432"/>
      <c r="J153" s="432"/>
      <c r="K153" s="433"/>
      <c r="L153" s="432"/>
      <c r="M153" s="432"/>
      <c r="N153" s="432"/>
    </row>
    <row r="154" s="361" customFormat="1" ht="12" spans="5:14">
      <c r="E154" s="432"/>
      <c r="F154" s="432"/>
      <c r="G154" s="433"/>
      <c r="H154" s="432"/>
      <c r="I154" s="432"/>
      <c r="J154" s="432"/>
      <c r="K154" s="433"/>
      <c r="L154" s="432"/>
      <c r="M154" s="432"/>
      <c r="N154" s="432"/>
    </row>
    <row r="155" s="361" customFormat="1" ht="12" spans="5:14">
      <c r="E155" s="432"/>
      <c r="F155" s="432"/>
      <c r="G155" s="433"/>
      <c r="H155" s="432"/>
      <c r="I155" s="432"/>
      <c r="J155" s="432"/>
      <c r="K155" s="433"/>
      <c r="L155" s="432"/>
      <c r="M155" s="432"/>
      <c r="N155" s="432"/>
    </row>
    <row r="156" s="361" customFormat="1" ht="12" spans="5:14">
      <c r="E156" s="432"/>
      <c r="F156" s="432"/>
      <c r="G156" s="433"/>
      <c r="H156" s="432"/>
      <c r="I156" s="432"/>
      <c r="J156" s="432"/>
      <c r="K156" s="433"/>
      <c r="L156" s="432"/>
      <c r="M156" s="432"/>
      <c r="N156" s="432"/>
    </row>
    <row r="157" s="361" customFormat="1" ht="12" spans="5:14">
      <c r="E157" s="432"/>
      <c r="F157" s="432"/>
      <c r="G157" s="433"/>
      <c r="H157" s="432"/>
      <c r="I157" s="432"/>
      <c r="J157" s="432"/>
      <c r="K157" s="433"/>
      <c r="L157" s="432"/>
      <c r="M157" s="432"/>
      <c r="N157" s="432"/>
    </row>
    <row r="158" s="361" customFormat="1" ht="12" spans="5:14">
      <c r="E158" s="432"/>
      <c r="F158" s="432"/>
      <c r="G158" s="433"/>
      <c r="H158" s="432"/>
      <c r="I158" s="432"/>
      <c r="J158" s="432"/>
      <c r="K158" s="433"/>
      <c r="L158" s="432"/>
      <c r="M158" s="432"/>
      <c r="N158" s="432"/>
    </row>
    <row r="159" s="361" customFormat="1" ht="12" spans="5:14">
      <c r="E159" s="432"/>
      <c r="F159" s="432"/>
      <c r="G159" s="433"/>
      <c r="H159" s="432"/>
      <c r="I159" s="432"/>
      <c r="J159" s="432"/>
      <c r="K159" s="433"/>
      <c r="L159" s="432"/>
      <c r="M159" s="432"/>
      <c r="N159" s="432"/>
    </row>
    <row r="160" s="361" customFormat="1" ht="12" spans="5:14">
      <c r="E160" s="432"/>
      <c r="F160" s="432"/>
      <c r="G160" s="433"/>
      <c r="H160" s="432"/>
      <c r="I160" s="432"/>
      <c r="J160" s="432"/>
      <c r="K160" s="433"/>
      <c r="L160" s="432"/>
      <c r="M160" s="432"/>
      <c r="N160" s="432"/>
    </row>
    <row r="161" s="361" customFormat="1" ht="12" spans="5:14">
      <c r="E161" s="432"/>
      <c r="F161" s="432"/>
      <c r="G161" s="433"/>
      <c r="H161" s="432"/>
      <c r="I161" s="432"/>
      <c r="J161" s="432"/>
      <c r="K161" s="433"/>
      <c r="L161" s="432"/>
      <c r="M161" s="432"/>
      <c r="N161" s="432"/>
    </row>
    <row r="162" s="361" customFormat="1" ht="12" spans="5:14">
      <c r="E162" s="432"/>
      <c r="F162" s="432"/>
      <c r="G162" s="433"/>
      <c r="H162" s="432"/>
      <c r="I162" s="432"/>
      <c r="J162" s="432"/>
      <c r="K162" s="433"/>
      <c r="L162" s="432"/>
      <c r="M162" s="432"/>
      <c r="N162" s="432"/>
    </row>
    <row r="163" s="361" customFormat="1" ht="12" spans="5:14">
      <c r="E163" s="432"/>
      <c r="F163" s="432"/>
      <c r="G163" s="433"/>
      <c r="H163" s="432"/>
      <c r="I163" s="432"/>
      <c r="J163" s="432"/>
      <c r="K163" s="433"/>
      <c r="L163" s="432"/>
      <c r="M163" s="432"/>
      <c r="N163" s="432"/>
    </row>
    <row r="164" s="361" customFormat="1" ht="12" spans="5:14">
      <c r="E164" s="432"/>
      <c r="F164" s="432"/>
      <c r="G164" s="433"/>
      <c r="H164" s="432"/>
      <c r="I164" s="432"/>
      <c r="J164" s="432"/>
      <c r="K164" s="433"/>
      <c r="L164" s="432"/>
      <c r="M164" s="432"/>
      <c r="N164" s="432"/>
    </row>
    <row r="165" s="361" customFormat="1" ht="12" spans="5:14">
      <c r="E165" s="432"/>
      <c r="F165" s="432"/>
      <c r="G165" s="433"/>
      <c r="H165" s="432"/>
      <c r="I165" s="432"/>
      <c r="J165" s="432"/>
      <c r="K165" s="433"/>
      <c r="L165" s="432"/>
      <c r="M165" s="432"/>
      <c r="N165" s="432"/>
    </row>
    <row r="166" s="361" customFormat="1" ht="12" spans="5:14">
      <c r="E166" s="432"/>
      <c r="F166" s="432"/>
      <c r="G166" s="433"/>
      <c r="H166" s="432"/>
      <c r="I166" s="432"/>
      <c r="J166" s="432"/>
      <c r="K166" s="433"/>
      <c r="L166" s="432"/>
      <c r="M166" s="432"/>
      <c r="N166" s="432"/>
    </row>
    <row r="167" s="361" customFormat="1" ht="12" spans="5:14">
      <c r="E167" s="432"/>
      <c r="F167" s="432"/>
      <c r="G167" s="433"/>
      <c r="H167" s="432"/>
      <c r="I167" s="432"/>
      <c r="J167" s="432"/>
      <c r="K167" s="433"/>
      <c r="L167" s="432"/>
      <c r="M167" s="432"/>
      <c r="N167" s="432"/>
    </row>
    <row r="168" s="361" customFormat="1" ht="12" spans="5:14">
      <c r="E168" s="432"/>
      <c r="F168" s="432"/>
      <c r="G168" s="433"/>
      <c r="H168" s="432"/>
      <c r="I168" s="432"/>
      <c r="J168" s="432"/>
      <c r="K168" s="433"/>
      <c r="L168" s="432"/>
      <c r="M168" s="432"/>
      <c r="N168" s="432"/>
    </row>
    <row r="169" s="361" customFormat="1" ht="12" spans="5:14">
      <c r="E169" s="432"/>
      <c r="F169" s="432"/>
      <c r="G169" s="433"/>
      <c r="H169" s="432"/>
      <c r="I169" s="432"/>
      <c r="J169" s="432"/>
      <c r="K169" s="433"/>
      <c r="L169" s="432"/>
      <c r="M169" s="432"/>
      <c r="N169" s="432"/>
    </row>
    <row r="170" s="361" customFormat="1" ht="12" spans="5:14">
      <c r="E170" s="432"/>
      <c r="F170" s="432"/>
      <c r="G170" s="433"/>
      <c r="H170" s="432"/>
      <c r="I170" s="432"/>
      <c r="J170" s="432"/>
      <c r="K170" s="433"/>
      <c r="L170" s="432"/>
      <c r="M170" s="432"/>
      <c r="N170" s="432"/>
    </row>
    <row r="171" s="361" customFormat="1" ht="12" spans="5:14">
      <c r="E171" s="432"/>
      <c r="F171" s="432"/>
      <c r="G171" s="433"/>
      <c r="H171" s="432"/>
      <c r="I171" s="432"/>
      <c r="J171" s="432"/>
      <c r="K171" s="433"/>
      <c r="L171" s="432"/>
      <c r="M171" s="432"/>
      <c r="N171" s="432"/>
    </row>
    <row r="172" s="361" customFormat="1" ht="12" spans="5:14">
      <c r="E172" s="432"/>
      <c r="F172" s="432"/>
      <c r="G172" s="433"/>
      <c r="H172" s="432"/>
      <c r="I172" s="432"/>
      <c r="J172" s="432"/>
      <c r="K172" s="433"/>
      <c r="L172" s="432"/>
      <c r="M172" s="432"/>
      <c r="N172" s="432"/>
    </row>
    <row r="173" s="361" customFormat="1" ht="12" spans="5:14">
      <c r="E173" s="432"/>
      <c r="F173" s="432"/>
      <c r="G173" s="433"/>
      <c r="H173" s="432"/>
      <c r="I173" s="432"/>
      <c r="J173" s="432"/>
      <c r="K173" s="433"/>
      <c r="L173" s="432"/>
      <c r="M173" s="432"/>
      <c r="N173" s="432"/>
    </row>
    <row r="174" s="361" customFormat="1" ht="12" spans="5:14">
      <c r="E174" s="432"/>
      <c r="F174" s="432"/>
      <c r="G174" s="433"/>
      <c r="H174" s="432"/>
      <c r="I174" s="432"/>
      <c r="J174" s="432"/>
      <c r="K174" s="433"/>
      <c r="L174" s="432"/>
      <c r="M174" s="432"/>
      <c r="N174" s="432"/>
    </row>
    <row r="175" s="361" customFormat="1" ht="12" spans="5:14">
      <c r="E175" s="432"/>
      <c r="F175" s="432"/>
      <c r="G175" s="433"/>
      <c r="H175" s="432"/>
      <c r="I175" s="432"/>
      <c r="J175" s="432"/>
      <c r="K175" s="433"/>
      <c r="L175" s="432"/>
      <c r="M175" s="432"/>
      <c r="N175" s="432"/>
    </row>
    <row r="176" s="361" customFormat="1" ht="12" spans="5:14">
      <c r="E176" s="432"/>
      <c r="F176" s="432"/>
      <c r="G176" s="433"/>
      <c r="H176" s="432"/>
      <c r="I176" s="432"/>
      <c r="J176" s="432"/>
      <c r="K176" s="433"/>
      <c r="L176" s="432"/>
      <c r="M176" s="432"/>
      <c r="N176" s="432"/>
    </row>
    <row r="177" s="361" customFormat="1" ht="12" spans="5:14">
      <c r="E177" s="432"/>
      <c r="F177" s="432"/>
      <c r="G177" s="433"/>
      <c r="H177" s="432"/>
      <c r="I177" s="432"/>
      <c r="J177" s="432"/>
      <c r="K177" s="433"/>
      <c r="L177" s="432"/>
      <c r="M177" s="432"/>
      <c r="N177" s="432"/>
    </row>
    <row r="178" s="361" customFormat="1" ht="12" spans="5:14">
      <c r="E178" s="432"/>
      <c r="F178" s="432"/>
      <c r="G178" s="433"/>
      <c r="H178" s="432"/>
      <c r="I178" s="432"/>
      <c r="J178" s="432"/>
      <c r="K178" s="433"/>
      <c r="L178" s="432"/>
      <c r="M178" s="432"/>
      <c r="N178" s="432"/>
    </row>
    <row r="179" s="361" customFormat="1" ht="12" spans="5:14">
      <c r="E179" s="432"/>
      <c r="F179" s="432"/>
      <c r="G179" s="433"/>
      <c r="H179" s="432"/>
      <c r="I179" s="432"/>
      <c r="J179" s="432"/>
      <c r="K179" s="433"/>
      <c r="L179" s="432"/>
      <c r="M179" s="432"/>
      <c r="N179" s="432"/>
    </row>
    <row r="180" s="361" customFormat="1" ht="12" spans="5:14">
      <c r="E180" s="432"/>
      <c r="F180" s="432"/>
      <c r="G180" s="433"/>
      <c r="H180" s="432"/>
      <c r="I180" s="432"/>
      <c r="J180" s="432"/>
      <c r="K180" s="433"/>
      <c r="L180" s="432"/>
      <c r="M180" s="432"/>
      <c r="N180" s="432"/>
    </row>
    <row r="181" s="361" customFormat="1" ht="12" spans="5:14">
      <c r="E181" s="432"/>
      <c r="F181" s="432"/>
      <c r="G181" s="433"/>
      <c r="H181" s="432"/>
      <c r="I181" s="432"/>
      <c r="J181" s="432"/>
      <c r="K181" s="433"/>
      <c r="L181" s="432"/>
      <c r="M181" s="432"/>
      <c r="N181" s="432"/>
    </row>
    <row r="182" s="361" customFormat="1" ht="12" spans="5:14">
      <c r="E182" s="432"/>
      <c r="F182" s="432"/>
      <c r="G182" s="433"/>
      <c r="H182" s="432"/>
      <c r="I182" s="432"/>
      <c r="J182" s="432"/>
      <c r="K182" s="433"/>
      <c r="L182" s="432"/>
      <c r="M182" s="432"/>
      <c r="N182" s="432"/>
    </row>
    <row r="183" s="361" customFormat="1" ht="12" spans="5:14">
      <c r="E183" s="432"/>
      <c r="F183" s="432"/>
      <c r="G183" s="433"/>
      <c r="H183" s="432"/>
      <c r="I183" s="432"/>
      <c r="J183" s="432"/>
      <c r="K183" s="433"/>
      <c r="L183" s="432"/>
      <c r="M183" s="432"/>
      <c r="N183" s="432"/>
    </row>
    <row r="184" s="361" customFormat="1" ht="12" spans="5:14">
      <c r="E184" s="432"/>
      <c r="F184" s="432"/>
      <c r="G184" s="433"/>
      <c r="H184" s="432"/>
      <c r="I184" s="432"/>
      <c r="J184" s="432"/>
      <c r="K184" s="433"/>
      <c r="L184" s="432"/>
      <c r="M184" s="432"/>
      <c r="N184" s="432"/>
    </row>
    <row r="185" s="361" customFormat="1" ht="12" spans="5:14">
      <c r="E185" s="432"/>
      <c r="F185" s="432"/>
      <c r="G185" s="433"/>
      <c r="H185" s="432"/>
      <c r="I185" s="432"/>
      <c r="J185" s="432"/>
      <c r="K185" s="433"/>
      <c r="L185" s="432"/>
      <c r="M185" s="432"/>
      <c r="N185" s="432"/>
    </row>
    <row r="186" s="361" customFormat="1" ht="12" spans="5:14">
      <c r="E186" s="432"/>
      <c r="F186" s="432"/>
      <c r="G186" s="433"/>
      <c r="H186" s="432"/>
      <c r="I186" s="432"/>
      <c r="J186" s="432"/>
      <c r="K186" s="433"/>
      <c r="L186" s="432"/>
      <c r="M186" s="432"/>
      <c r="N186" s="432"/>
    </row>
    <row r="187" s="361" customFormat="1" ht="12" spans="5:14">
      <c r="E187" s="432"/>
      <c r="F187" s="432"/>
      <c r="G187" s="433"/>
      <c r="H187" s="432"/>
      <c r="I187" s="432"/>
      <c r="J187" s="432"/>
      <c r="K187" s="433"/>
      <c r="L187" s="432"/>
      <c r="M187" s="432"/>
      <c r="N187" s="432"/>
    </row>
    <row r="188" s="361" customFormat="1" ht="12" spans="5:14">
      <c r="E188" s="432"/>
      <c r="F188" s="432"/>
      <c r="G188" s="433"/>
      <c r="H188" s="432"/>
      <c r="I188" s="432"/>
      <c r="J188" s="432"/>
      <c r="K188" s="433"/>
      <c r="L188" s="432"/>
      <c r="M188" s="432"/>
      <c r="N188" s="432"/>
    </row>
    <row r="189" s="361" customFormat="1" ht="12" spans="5:14">
      <c r="E189" s="432"/>
      <c r="F189" s="432"/>
      <c r="G189" s="433"/>
      <c r="H189" s="432"/>
      <c r="I189" s="432"/>
      <c r="J189" s="432"/>
      <c r="K189" s="433"/>
      <c r="L189" s="432"/>
      <c r="M189" s="432"/>
      <c r="N189" s="432"/>
    </row>
    <row r="190" s="361" customFormat="1" ht="12" spans="5:14">
      <c r="E190" s="432"/>
      <c r="F190" s="432"/>
      <c r="G190" s="433"/>
      <c r="H190" s="432"/>
      <c r="I190" s="432"/>
      <c r="J190" s="432"/>
      <c r="K190" s="433"/>
      <c r="L190" s="432"/>
      <c r="M190" s="432"/>
      <c r="N190" s="432"/>
    </row>
    <row r="191" s="361" customFormat="1" ht="12" spans="5:14">
      <c r="E191" s="432"/>
      <c r="F191" s="432"/>
      <c r="G191" s="433"/>
      <c r="H191" s="432"/>
      <c r="I191" s="432"/>
      <c r="J191" s="432"/>
      <c r="K191" s="433"/>
      <c r="L191" s="432"/>
      <c r="M191" s="432"/>
      <c r="N191" s="432"/>
    </row>
    <row r="192" s="361" customFormat="1" ht="12" spans="5:14">
      <c r="E192" s="432"/>
      <c r="F192" s="432"/>
      <c r="G192" s="433"/>
      <c r="H192" s="432"/>
      <c r="I192" s="432"/>
      <c r="J192" s="432"/>
      <c r="K192" s="433"/>
      <c r="L192" s="432"/>
      <c r="M192" s="432"/>
      <c r="N192" s="432"/>
    </row>
    <row r="193" s="361" customFormat="1" ht="12" spans="5:14">
      <c r="E193" s="432"/>
      <c r="F193" s="432"/>
      <c r="G193" s="433"/>
      <c r="H193" s="432"/>
      <c r="I193" s="432"/>
      <c r="J193" s="432"/>
      <c r="K193" s="433"/>
      <c r="L193" s="432"/>
      <c r="M193" s="432"/>
      <c r="N193" s="432"/>
    </row>
    <row r="194" s="361" customFormat="1" ht="12" spans="5:14">
      <c r="E194" s="432"/>
      <c r="F194" s="432"/>
      <c r="G194" s="433"/>
      <c r="H194" s="432"/>
      <c r="I194" s="432"/>
      <c r="J194" s="432"/>
      <c r="K194" s="433"/>
      <c r="L194" s="432"/>
      <c r="M194" s="432"/>
      <c r="N194" s="432"/>
    </row>
    <row r="195" s="361" customFormat="1" ht="12" spans="5:14">
      <c r="E195" s="432"/>
      <c r="F195" s="432"/>
      <c r="G195" s="433"/>
      <c r="H195" s="432"/>
      <c r="I195" s="432"/>
      <c r="J195" s="432"/>
      <c r="K195" s="433"/>
      <c r="L195" s="432"/>
      <c r="M195" s="432"/>
      <c r="N195" s="432"/>
    </row>
    <row r="196" s="361" customFormat="1" ht="12" spans="5:14">
      <c r="E196" s="432"/>
      <c r="F196" s="432"/>
      <c r="G196" s="433"/>
      <c r="H196" s="432"/>
      <c r="I196" s="432"/>
      <c r="J196" s="432"/>
      <c r="K196" s="433"/>
      <c r="L196" s="432"/>
      <c r="M196" s="432"/>
      <c r="N196" s="432"/>
    </row>
    <row r="197" s="361" customFormat="1" ht="12" spans="5:14">
      <c r="E197" s="432"/>
      <c r="F197" s="432"/>
      <c r="G197" s="433"/>
      <c r="H197" s="432"/>
      <c r="I197" s="432"/>
      <c r="J197" s="432"/>
      <c r="K197" s="433"/>
      <c r="L197" s="432"/>
      <c r="M197" s="432"/>
      <c r="N197" s="432"/>
    </row>
    <row r="198" s="361" customFormat="1" ht="12" spans="5:14">
      <c r="E198" s="432"/>
      <c r="F198" s="432"/>
      <c r="G198" s="433"/>
      <c r="H198" s="432"/>
      <c r="I198" s="432"/>
      <c r="J198" s="432"/>
      <c r="K198" s="433"/>
      <c r="L198" s="432"/>
      <c r="M198" s="432"/>
      <c r="N198" s="432"/>
    </row>
    <row r="199" s="361" customFormat="1" ht="12" spans="5:14">
      <c r="E199" s="432"/>
      <c r="F199" s="432"/>
      <c r="G199" s="433"/>
      <c r="H199" s="432"/>
      <c r="I199" s="432"/>
      <c r="J199" s="432"/>
      <c r="K199" s="433"/>
      <c r="L199" s="432"/>
      <c r="M199" s="432"/>
      <c r="N199" s="432"/>
    </row>
    <row r="200" s="361" customFormat="1" ht="12" spans="5:14">
      <c r="E200" s="432"/>
      <c r="F200" s="432"/>
      <c r="G200" s="433"/>
      <c r="H200" s="432"/>
      <c r="I200" s="432"/>
      <c r="J200" s="432"/>
      <c r="K200" s="433"/>
      <c r="L200" s="432"/>
      <c r="M200" s="432"/>
      <c r="N200" s="432"/>
    </row>
    <row r="201" s="361" customFormat="1" ht="12" spans="5:14">
      <c r="E201" s="432"/>
      <c r="F201" s="432"/>
      <c r="G201" s="433"/>
      <c r="H201" s="432"/>
      <c r="I201" s="432"/>
      <c r="J201" s="432"/>
      <c r="K201" s="433"/>
      <c r="L201" s="432"/>
      <c r="M201" s="432"/>
      <c r="N201" s="432"/>
    </row>
    <row r="202" s="361" customFormat="1" ht="12" spans="5:14">
      <c r="E202" s="432"/>
      <c r="F202" s="432"/>
      <c r="G202" s="433"/>
      <c r="H202" s="432"/>
      <c r="I202" s="432"/>
      <c r="J202" s="432"/>
      <c r="K202" s="433"/>
      <c r="L202" s="432"/>
      <c r="M202" s="432"/>
      <c r="N202" s="432"/>
    </row>
    <row r="203" s="361" customFormat="1" ht="12" spans="5:14">
      <c r="E203" s="432"/>
      <c r="F203" s="432"/>
      <c r="G203" s="433"/>
      <c r="H203" s="432"/>
      <c r="I203" s="432"/>
      <c r="J203" s="432"/>
      <c r="K203" s="433"/>
      <c r="L203" s="432"/>
      <c r="M203" s="432"/>
      <c r="N203" s="432"/>
    </row>
    <row r="204" s="361" customFormat="1" ht="12" spans="5:14">
      <c r="E204" s="432"/>
      <c r="F204" s="432"/>
      <c r="G204" s="433"/>
      <c r="H204" s="432"/>
      <c r="I204" s="432"/>
      <c r="J204" s="432"/>
      <c r="K204" s="433"/>
      <c r="L204" s="432"/>
      <c r="M204" s="432"/>
      <c r="N204" s="432"/>
    </row>
    <row r="205" s="361" customFormat="1" ht="12" spans="5:14">
      <c r="E205" s="432"/>
      <c r="F205" s="432"/>
      <c r="G205" s="433"/>
      <c r="H205" s="432"/>
      <c r="I205" s="432"/>
      <c r="J205" s="432"/>
      <c r="K205" s="433"/>
      <c r="L205" s="432"/>
      <c r="M205" s="432"/>
      <c r="N205" s="432"/>
    </row>
    <row r="206" s="361" customFormat="1" ht="12" spans="5:14">
      <c r="E206" s="432"/>
      <c r="F206" s="432"/>
      <c r="G206" s="433"/>
      <c r="H206" s="432"/>
      <c r="I206" s="432"/>
      <c r="J206" s="432"/>
      <c r="K206" s="433"/>
      <c r="L206" s="432"/>
      <c r="M206" s="432"/>
      <c r="N206" s="432"/>
    </row>
    <row r="207" s="361" customFormat="1" ht="12" spans="5:14">
      <c r="E207" s="432"/>
      <c r="F207" s="432"/>
      <c r="G207" s="433"/>
      <c r="H207" s="432"/>
      <c r="I207" s="432"/>
      <c r="J207" s="432"/>
      <c r="K207" s="433"/>
      <c r="L207" s="432"/>
      <c r="M207" s="432"/>
      <c r="N207" s="432"/>
    </row>
    <row r="208" s="361" customFormat="1" ht="12" spans="5:14">
      <c r="E208" s="432"/>
      <c r="F208" s="432"/>
      <c r="G208" s="433"/>
      <c r="H208" s="432"/>
      <c r="I208" s="432"/>
      <c r="J208" s="432"/>
      <c r="K208" s="433"/>
      <c r="L208" s="432"/>
      <c r="M208" s="432"/>
      <c r="N208" s="432"/>
    </row>
    <row r="209" s="361" customFormat="1" ht="12" spans="5:14">
      <c r="E209" s="432"/>
      <c r="F209" s="432"/>
      <c r="G209" s="433"/>
      <c r="H209" s="432"/>
      <c r="I209" s="432"/>
      <c r="J209" s="432"/>
      <c r="K209" s="433"/>
      <c r="L209" s="432"/>
      <c r="M209" s="432"/>
      <c r="N209" s="432"/>
    </row>
    <row r="210" s="361" customFormat="1" ht="12" spans="5:14">
      <c r="E210" s="432"/>
      <c r="F210" s="432"/>
      <c r="G210" s="433"/>
      <c r="H210" s="432"/>
      <c r="I210" s="432"/>
      <c r="J210" s="432"/>
      <c r="K210" s="433"/>
      <c r="L210" s="432"/>
      <c r="M210" s="432"/>
      <c r="N210" s="432"/>
    </row>
    <row r="211" s="361" customFormat="1" ht="12" spans="5:14">
      <c r="E211" s="432"/>
      <c r="F211" s="432"/>
      <c r="G211" s="433"/>
      <c r="H211" s="432"/>
      <c r="I211" s="432"/>
      <c r="J211" s="432"/>
      <c r="K211" s="433"/>
      <c r="L211" s="432"/>
      <c r="M211" s="432"/>
      <c r="N211" s="432"/>
    </row>
    <row r="212" s="361" customFormat="1" ht="12" spans="5:14">
      <c r="E212" s="432"/>
      <c r="F212" s="432"/>
      <c r="G212" s="433"/>
      <c r="H212" s="432"/>
      <c r="I212" s="432"/>
      <c r="J212" s="432"/>
      <c r="K212" s="433"/>
      <c r="L212" s="432"/>
      <c r="M212" s="432"/>
      <c r="N212" s="432"/>
    </row>
    <row r="213" s="361" customFormat="1" ht="12" spans="5:14">
      <c r="E213" s="432"/>
      <c r="F213" s="432"/>
      <c r="G213" s="433"/>
      <c r="H213" s="432"/>
      <c r="I213" s="432"/>
      <c r="J213" s="432"/>
      <c r="K213" s="433"/>
      <c r="L213" s="432"/>
      <c r="M213" s="432"/>
      <c r="N213" s="432"/>
    </row>
    <row r="214" s="361" customFormat="1" ht="12" spans="5:14">
      <c r="E214" s="432"/>
      <c r="F214" s="432"/>
      <c r="G214" s="433"/>
      <c r="H214" s="432"/>
      <c r="I214" s="432"/>
      <c r="J214" s="432"/>
      <c r="K214" s="433"/>
      <c r="L214" s="432"/>
      <c r="M214" s="432"/>
      <c r="N214" s="432"/>
    </row>
    <row r="215" s="361" customFormat="1" ht="12" spans="5:14">
      <c r="E215" s="432"/>
      <c r="F215" s="432"/>
      <c r="G215" s="433"/>
      <c r="H215" s="432"/>
      <c r="I215" s="432"/>
      <c r="J215" s="432"/>
      <c r="K215" s="433"/>
      <c r="L215" s="432"/>
      <c r="M215" s="432"/>
      <c r="N215" s="432"/>
    </row>
    <row r="216" s="361" customFormat="1" ht="12" spans="5:14">
      <c r="E216" s="432"/>
      <c r="F216" s="432"/>
      <c r="G216" s="433"/>
      <c r="H216" s="432"/>
      <c r="I216" s="432"/>
      <c r="J216" s="432"/>
      <c r="K216" s="433"/>
      <c r="L216" s="432"/>
      <c r="M216" s="432"/>
      <c r="N216" s="432"/>
    </row>
    <row r="217" s="361" customFormat="1" ht="12" spans="5:14">
      <c r="E217" s="432"/>
      <c r="F217" s="432"/>
      <c r="G217" s="433"/>
      <c r="H217" s="432"/>
      <c r="I217" s="432"/>
      <c r="J217" s="432"/>
      <c r="K217" s="433"/>
      <c r="L217" s="432"/>
      <c r="M217" s="432"/>
      <c r="N217" s="432"/>
    </row>
    <row r="218" s="361" customFormat="1" ht="12" spans="5:14">
      <c r="E218" s="432"/>
      <c r="F218" s="432"/>
      <c r="G218" s="433"/>
      <c r="H218" s="432"/>
      <c r="I218" s="432"/>
      <c r="J218" s="432"/>
      <c r="K218" s="433"/>
      <c r="L218" s="432"/>
      <c r="M218" s="432"/>
      <c r="N218" s="432"/>
    </row>
    <row r="219" s="361" customFormat="1" ht="12" spans="5:14">
      <c r="E219" s="432"/>
      <c r="F219" s="432"/>
      <c r="G219" s="433"/>
      <c r="H219" s="432"/>
      <c r="I219" s="432"/>
      <c r="J219" s="432"/>
      <c r="K219" s="433"/>
      <c r="L219" s="432"/>
      <c r="M219" s="432"/>
      <c r="N219" s="432"/>
    </row>
    <row r="220" s="361" customFormat="1" ht="12" spans="5:14">
      <c r="E220" s="432"/>
      <c r="F220" s="432"/>
      <c r="G220" s="433"/>
      <c r="H220" s="432"/>
      <c r="I220" s="432"/>
      <c r="J220" s="432"/>
      <c r="K220" s="433"/>
      <c r="L220" s="432"/>
      <c r="M220" s="432"/>
      <c r="N220" s="432"/>
    </row>
    <row r="221" s="361" customFormat="1" ht="12" spans="5:14">
      <c r="E221" s="432"/>
      <c r="F221" s="432"/>
      <c r="G221" s="433"/>
      <c r="H221" s="432"/>
      <c r="I221" s="432"/>
      <c r="J221" s="432"/>
      <c r="K221" s="433"/>
      <c r="L221" s="432"/>
      <c r="M221" s="432"/>
      <c r="N221" s="432"/>
    </row>
    <row r="222" s="361" customFormat="1" ht="12" spans="5:14">
      <c r="E222" s="432"/>
      <c r="F222" s="432"/>
      <c r="G222" s="433"/>
      <c r="H222" s="432"/>
      <c r="I222" s="432"/>
      <c r="J222" s="432"/>
      <c r="K222" s="433"/>
      <c r="L222" s="432"/>
      <c r="M222" s="432"/>
      <c r="N222" s="432"/>
    </row>
    <row r="223" s="361" customFormat="1" ht="12" spans="5:14">
      <c r="E223" s="432"/>
      <c r="F223" s="432"/>
      <c r="G223" s="433"/>
      <c r="H223" s="432"/>
      <c r="I223" s="432"/>
      <c r="J223" s="432"/>
      <c r="K223" s="433"/>
      <c r="L223" s="432"/>
      <c r="M223" s="432"/>
      <c r="N223" s="432"/>
    </row>
    <row r="224" s="361" customFormat="1" ht="12" spans="5:14">
      <c r="E224" s="432"/>
      <c r="F224" s="432"/>
      <c r="G224" s="433"/>
      <c r="H224" s="432"/>
      <c r="I224" s="432"/>
      <c r="J224" s="432"/>
      <c r="K224" s="433"/>
      <c r="L224" s="432"/>
      <c r="M224" s="432"/>
      <c r="N224" s="432"/>
    </row>
    <row r="225" s="361" customFormat="1" ht="12" spans="5:14">
      <c r="E225" s="432"/>
      <c r="F225" s="432"/>
      <c r="G225" s="433"/>
      <c r="H225" s="432"/>
      <c r="I225" s="432"/>
      <c r="J225" s="432"/>
      <c r="K225" s="433"/>
      <c r="L225" s="432"/>
      <c r="M225" s="432"/>
      <c r="N225" s="432"/>
    </row>
    <row r="226" s="361" customFormat="1" ht="12" spans="5:14">
      <c r="E226" s="432"/>
      <c r="F226" s="432"/>
      <c r="G226" s="433"/>
      <c r="H226" s="432"/>
      <c r="I226" s="432"/>
      <c r="J226" s="432"/>
      <c r="K226" s="433"/>
      <c r="L226" s="432"/>
      <c r="M226" s="432"/>
      <c r="N226" s="432"/>
    </row>
    <row r="227" s="361" customFormat="1" ht="12" spans="5:14">
      <c r="E227" s="432"/>
      <c r="F227" s="432"/>
      <c r="G227" s="433"/>
      <c r="H227" s="432"/>
      <c r="I227" s="432"/>
      <c r="J227" s="432"/>
      <c r="K227" s="433"/>
      <c r="L227" s="432"/>
      <c r="M227" s="432"/>
      <c r="N227" s="432"/>
    </row>
    <row r="228" s="361" customFormat="1" ht="12" spans="5:14">
      <c r="E228" s="432"/>
      <c r="F228" s="432"/>
      <c r="G228" s="433"/>
      <c r="H228" s="432"/>
      <c r="I228" s="432"/>
      <c r="J228" s="432"/>
      <c r="K228" s="433"/>
      <c r="L228" s="432"/>
      <c r="M228" s="432"/>
      <c r="N228" s="432"/>
    </row>
    <row r="229" s="361" customFormat="1" ht="12" spans="5:14">
      <c r="E229" s="432"/>
      <c r="F229" s="432"/>
      <c r="G229" s="433"/>
      <c r="H229" s="432"/>
      <c r="I229" s="432"/>
      <c r="J229" s="432"/>
      <c r="K229" s="433"/>
      <c r="L229" s="432"/>
      <c r="M229" s="432"/>
      <c r="N229" s="432"/>
    </row>
    <row r="230" s="361" customFormat="1" ht="12" spans="5:14">
      <c r="E230" s="432"/>
      <c r="F230" s="432"/>
      <c r="G230" s="433"/>
      <c r="H230" s="432"/>
      <c r="I230" s="432"/>
      <c r="J230" s="432"/>
      <c r="K230" s="433"/>
      <c r="L230" s="432"/>
      <c r="M230" s="432"/>
      <c r="N230" s="432"/>
    </row>
    <row r="231" s="361" customFormat="1" ht="12" spans="5:14">
      <c r="E231" s="432"/>
      <c r="F231" s="432"/>
      <c r="G231" s="433"/>
      <c r="H231" s="432"/>
      <c r="I231" s="432"/>
      <c r="J231" s="432"/>
      <c r="K231" s="433"/>
      <c r="L231" s="432"/>
      <c r="M231" s="432"/>
      <c r="N231" s="432"/>
    </row>
    <row r="232" s="361" customFormat="1" ht="12" spans="5:14">
      <c r="E232" s="432"/>
      <c r="F232" s="432"/>
      <c r="G232" s="433"/>
      <c r="H232" s="432"/>
      <c r="I232" s="432"/>
      <c r="J232" s="432"/>
      <c r="K232" s="433"/>
      <c r="L232" s="432"/>
      <c r="M232" s="432"/>
      <c r="N232" s="432"/>
    </row>
    <row r="233" s="361" customFormat="1" ht="12" spans="5:14">
      <c r="E233" s="432"/>
      <c r="F233" s="432"/>
      <c r="G233" s="433"/>
      <c r="H233" s="432"/>
      <c r="I233" s="432"/>
      <c r="J233" s="432"/>
      <c r="K233" s="433"/>
      <c r="L233" s="432"/>
      <c r="M233" s="432"/>
      <c r="N233" s="432"/>
    </row>
    <row r="234" s="361" customFormat="1" ht="12" spans="5:14">
      <c r="E234" s="432"/>
      <c r="F234" s="432"/>
      <c r="G234" s="433"/>
      <c r="H234" s="432"/>
      <c r="I234" s="432"/>
      <c r="J234" s="432"/>
      <c r="K234" s="433"/>
      <c r="L234" s="432"/>
      <c r="M234" s="432"/>
      <c r="N234" s="432"/>
    </row>
    <row r="235" s="361" customFormat="1" ht="12" spans="5:14">
      <c r="E235" s="432"/>
      <c r="F235" s="432"/>
      <c r="G235" s="433"/>
      <c r="H235" s="432"/>
      <c r="I235" s="432"/>
      <c r="J235" s="432"/>
      <c r="K235" s="433"/>
      <c r="L235" s="432"/>
      <c r="M235" s="432"/>
      <c r="N235" s="432"/>
    </row>
    <row r="236" s="361" customFormat="1" ht="12" spans="5:14">
      <c r="E236" s="432"/>
      <c r="F236" s="432"/>
      <c r="G236" s="433"/>
      <c r="H236" s="432"/>
      <c r="I236" s="432"/>
      <c r="J236" s="432"/>
      <c r="K236" s="433"/>
      <c r="L236" s="432"/>
      <c r="M236" s="432"/>
      <c r="N236" s="432"/>
    </row>
    <row r="237" s="361" customFormat="1" ht="12" spans="5:14">
      <c r="E237" s="432"/>
      <c r="F237" s="432"/>
      <c r="G237" s="433"/>
      <c r="H237" s="432"/>
      <c r="I237" s="432"/>
      <c r="J237" s="432"/>
      <c r="K237" s="433"/>
      <c r="L237" s="432"/>
      <c r="M237" s="432"/>
      <c r="N237" s="432"/>
    </row>
    <row r="238" s="361" customFormat="1" ht="12" spans="5:14">
      <c r="E238" s="432"/>
      <c r="F238" s="432"/>
      <c r="G238" s="433"/>
      <c r="H238" s="432"/>
      <c r="I238" s="432"/>
      <c r="J238" s="432"/>
      <c r="K238" s="433"/>
      <c r="L238" s="432"/>
      <c r="M238" s="432"/>
      <c r="N238" s="432"/>
    </row>
    <row r="239" s="361" customFormat="1" ht="12" spans="5:14">
      <c r="E239" s="432"/>
      <c r="F239" s="432"/>
      <c r="G239" s="433"/>
      <c r="H239" s="432"/>
      <c r="I239" s="432"/>
      <c r="J239" s="432"/>
      <c r="K239" s="433"/>
      <c r="L239" s="432"/>
      <c r="M239" s="432"/>
      <c r="N239" s="432"/>
    </row>
    <row r="240" s="361" customFormat="1" ht="12" spans="5:14">
      <c r="E240" s="432"/>
      <c r="F240" s="432"/>
      <c r="G240" s="433"/>
      <c r="H240" s="432"/>
      <c r="I240" s="432"/>
      <c r="J240" s="432"/>
      <c r="K240" s="433"/>
      <c r="L240" s="432"/>
      <c r="M240" s="432"/>
      <c r="N240" s="432"/>
    </row>
    <row r="241" s="361" customFormat="1" ht="12" spans="5:14">
      <c r="E241" s="432"/>
      <c r="F241" s="432"/>
      <c r="G241" s="433"/>
      <c r="H241" s="432"/>
      <c r="I241" s="432"/>
      <c r="J241" s="432"/>
      <c r="K241" s="433"/>
      <c r="L241" s="432"/>
      <c r="M241" s="432"/>
      <c r="N241" s="432"/>
    </row>
    <row r="242" s="361" customFormat="1" ht="12" spans="5:14">
      <c r="E242" s="432"/>
      <c r="F242" s="432"/>
      <c r="G242" s="433"/>
      <c r="H242" s="432"/>
      <c r="I242" s="432"/>
      <c r="J242" s="432"/>
      <c r="K242" s="433"/>
      <c r="L242" s="432"/>
      <c r="M242" s="432"/>
      <c r="N242" s="432"/>
    </row>
    <row r="243" s="361" customFormat="1" ht="12" spans="5:14">
      <c r="E243" s="432"/>
      <c r="F243" s="432"/>
      <c r="G243" s="433"/>
      <c r="H243" s="432"/>
      <c r="I243" s="432"/>
      <c r="J243" s="432"/>
      <c r="K243" s="433"/>
      <c r="L243" s="432"/>
      <c r="M243" s="432"/>
      <c r="N243" s="432"/>
    </row>
    <row r="244" s="361" customFormat="1" ht="12" spans="5:14">
      <c r="E244" s="432"/>
      <c r="F244" s="432"/>
      <c r="G244" s="433"/>
      <c r="H244" s="432"/>
      <c r="I244" s="432"/>
      <c r="J244" s="432"/>
      <c r="K244" s="433"/>
      <c r="L244" s="432"/>
      <c r="M244" s="432"/>
      <c r="N244" s="432"/>
    </row>
    <row r="245" s="361" customFormat="1" ht="12" spans="5:14">
      <c r="E245" s="432"/>
      <c r="F245" s="432"/>
      <c r="G245" s="433"/>
      <c r="H245" s="432"/>
      <c r="I245" s="432"/>
      <c r="J245" s="432"/>
      <c r="K245" s="433"/>
      <c r="L245" s="432"/>
      <c r="M245" s="432"/>
      <c r="N245" s="432"/>
    </row>
    <row r="246" s="361" customFormat="1" ht="12" spans="5:14">
      <c r="E246" s="432"/>
      <c r="F246" s="432"/>
      <c r="G246" s="433"/>
      <c r="H246" s="432"/>
      <c r="I246" s="432"/>
      <c r="J246" s="432"/>
      <c r="K246" s="433"/>
      <c r="L246" s="432"/>
      <c r="M246" s="432"/>
      <c r="N246" s="432"/>
    </row>
    <row r="247" s="361" customFormat="1" ht="12" spans="5:14">
      <c r="E247" s="432"/>
      <c r="F247" s="432"/>
      <c r="G247" s="433"/>
      <c r="H247" s="432"/>
      <c r="I247" s="432"/>
      <c r="J247" s="432"/>
      <c r="K247" s="433"/>
      <c r="L247" s="432"/>
      <c r="M247" s="432"/>
      <c r="N247" s="432"/>
    </row>
    <row r="248" s="361" customFormat="1" ht="12" spans="5:14">
      <c r="E248" s="432"/>
      <c r="F248" s="432"/>
      <c r="G248" s="433"/>
      <c r="H248" s="432"/>
      <c r="I248" s="432"/>
      <c r="J248" s="432"/>
      <c r="K248" s="433"/>
      <c r="L248" s="432"/>
      <c r="M248" s="432"/>
      <c r="N248" s="432"/>
    </row>
    <row r="249" s="361" customFormat="1" ht="12" spans="5:14">
      <c r="E249" s="432"/>
      <c r="F249" s="432"/>
      <c r="G249" s="433"/>
      <c r="H249" s="432"/>
      <c r="I249" s="432"/>
      <c r="J249" s="432"/>
      <c r="K249" s="433"/>
      <c r="L249" s="432"/>
      <c r="M249" s="432"/>
      <c r="N249" s="432"/>
    </row>
    <row r="250" s="361" customFormat="1" ht="12" spans="5:14">
      <c r="E250" s="432"/>
      <c r="F250" s="432"/>
      <c r="G250" s="433"/>
      <c r="H250" s="432"/>
      <c r="I250" s="432"/>
      <c r="J250" s="432"/>
      <c r="K250" s="433"/>
      <c r="L250" s="432"/>
      <c r="M250" s="432"/>
      <c r="N250" s="432"/>
    </row>
    <row r="251" s="361" customFormat="1" ht="12" spans="5:14">
      <c r="E251" s="432"/>
      <c r="F251" s="432"/>
      <c r="G251" s="433"/>
      <c r="H251" s="432"/>
      <c r="I251" s="432"/>
      <c r="J251" s="432"/>
      <c r="K251" s="433"/>
      <c r="L251" s="432"/>
      <c r="M251" s="432"/>
      <c r="N251" s="432"/>
    </row>
    <row r="252" s="361" customFormat="1" ht="12" spans="5:14">
      <c r="E252" s="432"/>
      <c r="F252" s="432"/>
      <c r="G252" s="433"/>
      <c r="H252" s="432"/>
      <c r="I252" s="432"/>
      <c r="J252" s="432"/>
      <c r="K252" s="433"/>
      <c r="L252" s="432"/>
      <c r="M252" s="432"/>
      <c r="N252" s="432"/>
    </row>
    <row r="253" s="361" customFormat="1" ht="12" spans="5:14">
      <c r="E253" s="432"/>
      <c r="F253" s="432"/>
      <c r="G253" s="433"/>
      <c r="H253" s="432"/>
      <c r="I253" s="432"/>
      <c r="J253" s="432"/>
      <c r="K253" s="433"/>
      <c r="L253" s="432"/>
      <c r="M253" s="432"/>
      <c r="N253" s="432"/>
    </row>
    <row r="254" s="361" customFormat="1" ht="12" spans="5:14">
      <c r="E254" s="432"/>
      <c r="F254" s="432"/>
      <c r="G254" s="433"/>
      <c r="H254" s="432"/>
      <c r="I254" s="432"/>
      <c r="J254" s="432"/>
      <c r="K254" s="433"/>
      <c r="L254" s="432"/>
      <c r="M254" s="432"/>
      <c r="N254" s="432"/>
    </row>
    <row r="255" s="361" customFormat="1" ht="12" spans="5:14">
      <c r="E255" s="432"/>
      <c r="F255" s="432"/>
      <c r="G255" s="433"/>
      <c r="H255" s="432"/>
      <c r="I255" s="432"/>
      <c r="J255" s="432"/>
      <c r="K255" s="433"/>
      <c r="L255" s="432"/>
      <c r="M255" s="432"/>
      <c r="N255" s="432"/>
    </row>
    <row r="256" s="361" customFormat="1" ht="12" spans="5:14">
      <c r="E256" s="432"/>
      <c r="F256" s="432"/>
      <c r="G256" s="433"/>
      <c r="H256" s="432"/>
      <c r="I256" s="432"/>
      <c r="J256" s="432"/>
      <c r="K256" s="433"/>
      <c r="L256" s="432"/>
      <c r="M256" s="432"/>
      <c r="N256" s="432"/>
    </row>
    <row r="257" s="361" customFormat="1" ht="12" spans="5:14">
      <c r="E257" s="432"/>
      <c r="F257" s="432"/>
      <c r="G257" s="433"/>
      <c r="H257" s="432"/>
      <c r="I257" s="432"/>
      <c r="J257" s="432"/>
      <c r="K257" s="433"/>
      <c r="L257" s="432"/>
      <c r="M257" s="432"/>
      <c r="N257" s="432"/>
    </row>
    <row r="258" s="361" customFormat="1" ht="12" spans="5:14">
      <c r="E258" s="432"/>
      <c r="F258" s="432"/>
      <c r="G258" s="433"/>
      <c r="H258" s="432"/>
      <c r="I258" s="432"/>
      <c r="J258" s="432"/>
      <c r="K258" s="433"/>
      <c r="L258" s="432"/>
      <c r="M258" s="432"/>
      <c r="N258" s="432"/>
    </row>
    <row r="259" s="361" customFormat="1" ht="12" spans="5:14">
      <c r="E259" s="432"/>
      <c r="F259" s="432"/>
      <c r="G259" s="433"/>
      <c r="H259" s="432"/>
      <c r="I259" s="432"/>
      <c r="J259" s="432"/>
      <c r="K259" s="433"/>
      <c r="L259" s="432"/>
      <c r="M259" s="432"/>
      <c r="N259" s="432"/>
    </row>
    <row r="260" s="361" customFormat="1" ht="12" spans="5:14">
      <c r="E260" s="432"/>
      <c r="F260" s="432"/>
      <c r="G260" s="433"/>
      <c r="H260" s="432"/>
      <c r="I260" s="432"/>
      <c r="J260" s="432"/>
      <c r="K260" s="433"/>
      <c r="L260" s="432"/>
      <c r="M260" s="432"/>
      <c r="N260" s="432"/>
    </row>
    <row r="261" s="361" customFormat="1" ht="12" spans="5:14">
      <c r="E261" s="432"/>
      <c r="F261" s="432"/>
      <c r="G261" s="433"/>
      <c r="H261" s="432"/>
      <c r="I261" s="432"/>
      <c r="J261" s="432"/>
      <c r="K261" s="433"/>
      <c r="L261" s="432"/>
      <c r="M261" s="432"/>
      <c r="N261" s="432"/>
    </row>
    <row r="262" s="361" customFormat="1" ht="12" spans="5:14">
      <c r="E262" s="432"/>
      <c r="F262" s="432"/>
      <c r="G262" s="433"/>
      <c r="H262" s="432"/>
      <c r="I262" s="432"/>
      <c r="J262" s="432"/>
      <c r="K262" s="433"/>
      <c r="L262" s="432"/>
      <c r="M262" s="432"/>
      <c r="N262" s="432"/>
    </row>
    <row r="263" s="361" customFormat="1" ht="12" spans="5:14">
      <c r="E263" s="432"/>
      <c r="F263" s="432"/>
      <c r="G263" s="433"/>
      <c r="H263" s="432"/>
      <c r="I263" s="432"/>
      <c r="J263" s="432"/>
      <c r="K263" s="433"/>
      <c r="L263" s="432"/>
      <c r="M263" s="432"/>
      <c r="N263" s="432"/>
    </row>
    <row r="264" s="361" customFormat="1" ht="12" spans="5:14">
      <c r="E264" s="432"/>
      <c r="F264" s="432"/>
      <c r="G264" s="433"/>
      <c r="H264" s="432"/>
      <c r="I264" s="432"/>
      <c r="J264" s="432"/>
      <c r="K264" s="433"/>
      <c r="L264" s="432"/>
      <c r="M264" s="432"/>
      <c r="N264" s="432"/>
    </row>
    <row r="265" s="361" customFormat="1" ht="12" spans="5:14">
      <c r="E265" s="432"/>
      <c r="F265" s="432"/>
      <c r="G265" s="433"/>
      <c r="H265" s="432"/>
      <c r="I265" s="432"/>
      <c r="J265" s="432"/>
      <c r="K265" s="433"/>
      <c r="L265" s="432"/>
      <c r="M265" s="432"/>
      <c r="N265" s="432"/>
    </row>
    <row r="266" s="361" customFormat="1" ht="12" spans="5:14">
      <c r="E266" s="432"/>
      <c r="F266" s="432"/>
      <c r="G266" s="433"/>
      <c r="H266" s="432"/>
      <c r="I266" s="432"/>
      <c r="J266" s="432"/>
      <c r="K266" s="433"/>
      <c r="L266" s="432"/>
      <c r="M266" s="432"/>
      <c r="N266" s="432"/>
    </row>
    <row r="267" s="361" customFormat="1" ht="12" spans="5:14">
      <c r="E267" s="432"/>
      <c r="F267" s="432"/>
      <c r="G267" s="433"/>
      <c r="H267" s="432"/>
      <c r="I267" s="432"/>
      <c r="J267" s="432"/>
      <c r="K267" s="433"/>
      <c r="L267" s="432"/>
      <c r="M267" s="432"/>
      <c r="N267" s="432"/>
    </row>
    <row r="268" s="361" customFormat="1" ht="12" spans="5:14">
      <c r="E268" s="432"/>
      <c r="F268" s="432"/>
      <c r="G268" s="433"/>
      <c r="H268" s="432"/>
      <c r="I268" s="432"/>
      <c r="J268" s="432"/>
      <c r="K268" s="433"/>
      <c r="L268" s="432"/>
      <c r="M268" s="432"/>
      <c r="N268" s="432"/>
    </row>
    <row r="269" s="361" customFormat="1" ht="12" spans="5:14">
      <c r="E269" s="432"/>
      <c r="F269" s="432"/>
      <c r="G269" s="433"/>
      <c r="H269" s="432"/>
      <c r="I269" s="432"/>
      <c r="J269" s="432"/>
      <c r="K269" s="433"/>
      <c r="L269" s="432"/>
      <c r="M269" s="432"/>
      <c r="N269" s="432"/>
    </row>
    <row r="270" s="361" customFormat="1" ht="12" spans="5:14">
      <c r="E270" s="432"/>
      <c r="F270" s="432"/>
      <c r="G270" s="433"/>
      <c r="H270" s="432"/>
      <c r="I270" s="432"/>
      <c r="J270" s="432"/>
      <c r="K270" s="433"/>
      <c r="L270" s="432"/>
      <c r="M270" s="432"/>
      <c r="N270" s="432"/>
    </row>
    <row r="271" s="361" customFormat="1" ht="12" spans="5:14">
      <c r="E271" s="432"/>
      <c r="F271" s="432"/>
      <c r="G271" s="433"/>
      <c r="H271" s="432"/>
      <c r="I271" s="432"/>
      <c r="J271" s="432"/>
      <c r="K271" s="433"/>
      <c r="L271" s="432"/>
      <c r="M271" s="432"/>
      <c r="N271" s="432"/>
    </row>
    <row r="272" s="361" customFormat="1" ht="12" spans="5:14">
      <c r="E272" s="432"/>
      <c r="F272" s="432"/>
      <c r="G272" s="433"/>
      <c r="H272" s="432"/>
      <c r="I272" s="432"/>
      <c r="J272" s="432"/>
      <c r="K272" s="433"/>
      <c r="L272" s="432"/>
      <c r="M272" s="432"/>
      <c r="N272" s="432"/>
    </row>
    <row r="273" s="361" customFormat="1" ht="12" spans="5:14">
      <c r="E273" s="432"/>
      <c r="F273" s="432"/>
      <c r="G273" s="433"/>
      <c r="H273" s="432"/>
      <c r="I273" s="432"/>
      <c r="J273" s="432"/>
      <c r="K273" s="433"/>
      <c r="L273" s="432"/>
      <c r="M273" s="432"/>
      <c r="N273" s="432"/>
    </row>
    <row r="274" s="361" customFormat="1" ht="12" spans="5:14">
      <c r="E274" s="432"/>
      <c r="F274" s="432"/>
      <c r="G274" s="433"/>
      <c r="H274" s="432"/>
      <c r="I274" s="432"/>
      <c r="J274" s="432"/>
      <c r="K274" s="433"/>
      <c r="L274" s="432"/>
      <c r="M274" s="432"/>
      <c r="N274" s="432"/>
    </row>
    <row r="275" s="361" customFormat="1" ht="12" spans="5:14">
      <c r="E275" s="432"/>
      <c r="F275" s="432"/>
      <c r="G275" s="433"/>
      <c r="H275" s="432"/>
      <c r="I275" s="432"/>
      <c r="J275" s="432"/>
      <c r="K275" s="433"/>
      <c r="L275" s="432"/>
      <c r="M275" s="432"/>
      <c r="N275" s="432"/>
    </row>
    <row r="276" s="361" customFormat="1" ht="12" spans="5:14">
      <c r="E276" s="432"/>
      <c r="F276" s="432"/>
      <c r="G276" s="433"/>
      <c r="H276" s="432"/>
      <c r="I276" s="432"/>
      <c r="J276" s="432"/>
      <c r="K276" s="433"/>
      <c r="L276" s="432"/>
      <c r="M276" s="432"/>
      <c r="N276" s="432"/>
    </row>
    <row r="277" s="361" customFormat="1" ht="12" spans="5:14">
      <c r="E277" s="432"/>
      <c r="F277" s="432"/>
      <c r="G277" s="433"/>
      <c r="H277" s="432"/>
      <c r="I277" s="432"/>
      <c r="J277" s="432"/>
      <c r="K277" s="433"/>
      <c r="L277" s="432"/>
      <c r="M277" s="432"/>
      <c r="N277" s="432"/>
    </row>
    <row r="278" s="361" customFormat="1" ht="12" spans="5:14">
      <c r="E278" s="432"/>
      <c r="F278" s="432"/>
      <c r="G278" s="433"/>
      <c r="H278" s="432"/>
      <c r="I278" s="432"/>
      <c r="J278" s="432"/>
      <c r="K278" s="433"/>
      <c r="L278" s="432"/>
      <c r="M278" s="432"/>
      <c r="N278" s="432"/>
    </row>
    <row r="279" s="361" customFormat="1" ht="12" spans="5:14">
      <c r="E279" s="432"/>
      <c r="F279" s="432"/>
      <c r="G279" s="433"/>
      <c r="H279" s="432"/>
      <c r="I279" s="432"/>
      <c r="J279" s="432"/>
      <c r="K279" s="433"/>
      <c r="L279" s="432"/>
      <c r="M279" s="432"/>
      <c r="N279" s="432"/>
    </row>
    <row r="280" s="361" customFormat="1" ht="12" spans="5:14">
      <c r="E280" s="432"/>
      <c r="F280" s="432"/>
      <c r="G280" s="433"/>
      <c r="H280" s="432"/>
      <c r="I280" s="432"/>
      <c r="J280" s="432"/>
      <c r="K280" s="433"/>
      <c r="L280" s="432"/>
      <c r="M280" s="432"/>
      <c r="N280" s="432"/>
    </row>
    <row r="281" s="361" customFormat="1" ht="12" spans="5:14">
      <c r="E281" s="432"/>
      <c r="F281" s="432"/>
      <c r="G281" s="433"/>
      <c r="H281" s="432"/>
      <c r="I281" s="432"/>
      <c r="J281" s="432"/>
      <c r="K281" s="433"/>
      <c r="L281" s="432"/>
      <c r="M281" s="432"/>
      <c r="N281" s="432"/>
    </row>
    <row r="282" s="361" customFormat="1" ht="12" spans="5:14">
      <c r="E282" s="432"/>
      <c r="F282" s="432"/>
      <c r="G282" s="433"/>
      <c r="H282" s="432"/>
      <c r="I282" s="432"/>
      <c r="J282" s="432"/>
      <c r="K282" s="433"/>
      <c r="L282" s="432"/>
      <c r="M282" s="432"/>
      <c r="N282" s="432"/>
    </row>
    <row r="283" s="361" customFormat="1" ht="12" spans="5:14">
      <c r="E283" s="432"/>
      <c r="F283" s="432"/>
      <c r="G283" s="433"/>
      <c r="H283" s="432"/>
      <c r="I283" s="432"/>
      <c r="J283" s="432"/>
      <c r="K283" s="433"/>
      <c r="L283" s="432"/>
      <c r="M283" s="432"/>
      <c r="N283" s="432"/>
    </row>
  </sheetData>
  <autoFilter xmlns:etc="http://www.wps.cn/officeDocument/2017/etCustomData" ref="A5:GP143" etc:filterBottomFollowUsedRange="0">
    <extLst/>
  </autoFilter>
  <mergeCells count="18">
    <mergeCell ref="A1:P1"/>
    <mergeCell ref="G2:P2"/>
    <mergeCell ref="H3:O3"/>
    <mergeCell ref="L4:O4"/>
    <mergeCell ref="A7:B7"/>
    <mergeCell ref="A8:B8"/>
    <mergeCell ref="A2:A6"/>
    <mergeCell ref="B2:B6"/>
    <mergeCell ref="C2:C6"/>
    <mergeCell ref="D2:D4"/>
    <mergeCell ref="D5:D6"/>
    <mergeCell ref="E2:E6"/>
    <mergeCell ref="F2:F6"/>
    <mergeCell ref="G3:G6"/>
    <mergeCell ref="H4:H6"/>
    <mergeCell ref="L5:L6"/>
    <mergeCell ref="P3:P5"/>
    <mergeCell ref="I4:K5"/>
  </mergeCells>
  <pageMargins left="0.251388888888889" right="0.251388888888889" top="0.751388888888889" bottom="0.751388888888889" header="0.298611111111111" footer="0.298611111111111"/>
  <pageSetup paperSize="8" scale="61" fitToHeight="0" orientation="landscape" horizontalDpi="600"/>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19"/>
  <sheetViews>
    <sheetView workbookViewId="0">
      <selection activeCell="J34" sqref="J34"/>
    </sheetView>
  </sheetViews>
  <sheetFormatPr defaultColWidth="9" defaultRowHeight="13.5"/>
  <cols>
    <col min="10" max="10" width="9" style="351"/>
  </cols>
  <sheetData>
    <row r="1" spans="1:22">
      <c r="A1" s="352" t="s">
        <v>0</v>
      </c>
      <c r="B1" s="352"/>
      <c r="C1" s="352"/>
      <c r="D1" s="352"/>
      <c r="E1" s="352"/>
      <c r="F1" s="352"/>
      <c r="G1" s="352"/>
      <c r="H1" s="352"/>
      <c r="I1" s="352"/>
      <c r="J1" s="354"/>
      <c r="K1" s="352"/>
      <c r="L1" s="352"/>
      <c r="M1" s="352"/>
      <c r="N1" s="352"/>
      <c r="O1" s="352"/>
      <c r="P1" s="352"/>
      <c r="Q1" s="352"/>
      <c r="R1" s="352"/>
      <c r="S1" s="352"/>
      <c r="T1" s="352"/>
      <c r="U1" s="352"/>
      <c r="V1" s="352"/>
    </row>
    <row r="2" spans="1:22">
      <c r="A2" s="352" t="s">
        <v>1</v>
      </c>
      <c r="B2" s="352"/>
      <c r="C2" s="352"/>
      <c r="D2" s="352" t="s">
        <v>2</v>
      </c>
      <c r="E2" s="352" t="s">
        <v>3</v>
      </c>
      <c r="F2" s="352" t="s">
        <v>4</v>
      </c>
      <c r="G2" s="352" t="s">
        <v>5</v>
      </c>
      <c r="H2" s="352"/>
      <c r="I2" s="352"/>
      <c r="J2" s="354"/>
      <c r="K2" s="352"/>
      <c r="L2" s="352"/>
      <c r="M2" s="352"/>
      <c r="N2" s="352"/>
      <c r="O2" s="352"/>
      <c r="P2" s="352"/>
      <c r="Q2" s="352"/>
      <c r="R2" s="352"/>
      <c r="S2" s="352"/>
      <c r="T2" s="352" t="s">
        <v>164</v>
      </c>
      <c r="U2" s="352" t="s">
        <v>165</v>
      </c>
      <c r="V2" s="352"/>
    </row>
    <row r="3" spans="1:22">
      <c r="A3" s="352"/>
      <c r="B3" s="352"/>
      <c r="C3" s="352"/>
      <c r="D3" s="352"/>
      <c r="E3" s="352"/>
      <c r="F3" s="352"/>
      <c r="G3" s="352" t="s">
        <v>6</v>
      </c>
      <c r="H3" s="352" t="s">
        <v>7</v>
      </c>
      <c r="I3" s="352"/>
      <c r="J3" s="354"/>
      <c r="K3" s="352"/>
      <c r="L3" s="352"/>
      <c r="M3" s="352"/>
      <c r="N3" s="352"/>
      <c r="O3" s="352"/>
      <c r="P3" s="352" t="s">
        <v>8</v>
      </c>
      <c r="Q3" s="352"/>
      <c r="R3" s="352"/>
      <c r="S3" s="352"/>
      <c r="T3" s="352"/>
      <c r="U3" s="352"/>
      <c r="V3" s="352"/>
    </row>
    <row r="4" spans="1:22">
      <c r="A4" s="352"/>
      <c r="B4" s="352"/>
      <c r="C4" s="352"/>
      <c r="D4" s="352"/>
      <c r="E4" s="352"/>
      <c r="F4" s="352"/>
      <c r="G4" s="352"/>
      <c r="H4" s="352" t="s">
        <v>9</v>
      </c>
      <c r="I4" s="352" t="s">
        <v>10</v>
      </c>
      <c r="J4" s="354"/>
      <c r="K4" s="352"/>
      <c r="L4" s="352" t="s">
        <v>11</v>
      </c>
      <c r="M4" s="352"/>
      <c r="N4" s="352"/>
      <c r="O4" s="352"/>
      <c r="P4" s="352"/>
      <c r="Q4" s="352"/>
      <c r="R4" s="352"/>
      <c r="S4" s="352"/>
      <c r="T4" s="352"/>
      <c r="U4" s="352"/>
      <c r="V4" s="352"/>
    </row>
    <row r="5" spans="1:22">
      <c r="A5" s="352"/>
      <c r="B5" s="352"/>
      <c r="C5" s="352"/>
      <c r="D5" s="352" t="s">
        <v>12</v>
      </c>
      <c r="E5" s="352"/>
      <c r="F5" s="352"/>
      <c r="G5" s="352"/>
      <c r="H5" s="352"/>
      <c r="I5" s="352"/>
      <c r="J5" s="354"/>
      <c r="K5" s="352"/>
      <c r="L5" s="352" t="s">
        <v>13</v>
      </c>
      <c r="M5" s="352" t="s">
        <v>166</v>
      </c>
      <c r="N5" s="352" t="s">
        <v>15</v>
      </c>
      <c r="O5" s="352" t="s">
        <v>16</v>
      </c>
      <c r="P5" s="352"/>
      <c r="Q5" s="352"/>
      <c r="R5" s="352"/>
      <c r="S5" s="352"/>
      <c r="T5" s="352"/>
      <c r="U5" s="352"/>
      <c r="V5" s="352"/>
    </row>
    <row r="6" spans="1:23">
      <c r="A6" s="352">
        <v>4</v>
      </c>
      <c r="B6" s="352"/>
      <c r="C6" s="352" t="s">
        <v>61</v>
      </c>
      <c r="D6" s="352">
        <v>1.8157</v>
      </c>
      <c r="E6" s="352">
        <v>5015.70046498551</v>
      </c>
      <c r="F6" s="352">
        <v>1089.42</v>
      </c>
      <c r="G6" s="352">
        <v>3926.28046498551</v>
      </c>
      <c r="H6" s="352">
        <v>217.28046498551</v>
      </c>
      <c r="I6" s="352">
        <v>3209</v>
      </c>
      <c r="J6" s="354">
        <v>3209</v>
      </c>
      <c r="K6" s="352"/>
      <c r="L6" s="352">
        <v>500</v>
      </c>
      <c r="M6" s="352"/>
      <c r="N6" s="352">
        <v>500</v>
      </c>
      <c r="O6" s="352"/>
      <c r="P6" s="352"/>
      <c r="Q6" s="352">
        <v>-70.2804649855098</v>
      </c>
      <c r="R6" s="352">
        <v>717.28046498551</v>
      </c>
      <c r="S6" s="352">
        <v>70.2804649855098</v>
      </c>
      <c r="T6" s="352">
        <v>647</v>
      </c>
      <c r="U6" s="352">
        <v>70.2804649855098</v>
      </c>
      <c r="V6" s="352">
        <v>717.28046498551</v>
      </c>
      <c r="W6">
        <f>J6-T6</f>
        <v>2562</v>
      </c>
    </row>
    <row r="7" spans="1:23">
      <c r="A7" s="352">
        <v>5</v>
      </c>
      <c r="B7" s="352"/>
      <c r="C7" s="352" t="s">
        <v>62</v>
      </c>
      <c r="D7" s="352">
        <v>0.5447</v>
      </c>
      <c r="E7" s="352">
        <v>2392.00294281963</v>
      </c>
      <c r="F7" s="352">
        <v>326.82</v>
      </c>
      <c r="G7" s="352">
        <v>2065.18294281963</v>
      </c>
      <c r="H7" s="352">
        <v>65.1829428196327</v>
      </c>
      <c r="I7" s="352">
        <v>1200</v>
      </c>
      <c r="J7" s="354">
        <v>1200</v>
      </c>
      <c r="K7" s="352"/>
      <c r="L7" s="352">
        <v>800</v>
      </c>
      <c r="M7" s="352"/>
      <c r="N7" s="352">
        <v>500</v>
      </c>
      <c r="O7" s="352">
        <v>300</v>
      </c>
      <c r="P7" s="352"/>
      <c r="Q7" s="352">
        <v>-713.182942819632</v>
      </c>
      <c r="R7" s="352">
        <v>865.182942819632</v>
      </c>
      <c r="S7" s="352">
        <v>713.182942819632</v>
      </c>
      <c r="T7" s="352">
        <v>152</v>
      </c>
      <c r="U7" s="352">
        <v>713.182942819633</v>
      </c>
      <c r="V7" s="352">
        <v>865.182942819633</v>
      </c>
      <c r="W7">
        <f t="shared" ref="W7:W19" si="0">J7-T7</f>
        <v>1048</v>
      </c>
    </row>
    <row r="8" spans="1:23">
      <c r="A8" s="352">
        <v>3</v>
      </c>
      <c r="B8" s="352"/>
      <c r="C8" s="352" t="s">
        <v>83</v>
      </c>
      <c r="D8" s="352">
        <v>1.1225</v>
      </c>
      <c r="E8" s="352">
        <v>3814.82688326609</v>
      </c>
      <c r="F8" s="352">
        <v>673.5</v>
      </c>
      <c r="G8" s="352">
        <v>3141.32688326609</v>
      </c>
      <c r="H8" s="352">
        <v>134.326883266087</v>
      </c>
      <c r="I8" s="352">
        <v>3007</v>
      </c>
      <c r="J8" s="354">
        <v>3000</v>
      </c>
      <c r="K8" s="352">
        <v>7</v>
      </c>
      <c r="L8" s="352">
        <v>0</v>
      </c>
      <c r="M8" s="352"/>
      <c r="N8" s="352"/>
      <c r="O8" s="352"/>
      <c r="P8" s="352"/>
      <c r="Q8" s="352">
        <v>85.6731167339126</v>
      </c>
      <c r="R8" s="352">
        <v>134.326883266087</v>
      </c>
      <c r="S8" s="352">
        <v>-85.6731167339126</v>
      </c>
      <c r="T8" s="352">
        <v>220</v>
      </c>
      <c r="U8" s="352">
        <v>-85.6731167339127</v>
      </c>
      <c r="V8" s="352">
        <v>134.326883266087</v>
      </c>
      <c r="W8">
        <f t="shared" si="0"/>
        <v>2780</v>
      </c>
    </row>
    <row r="9" s="350" customFormat="1" spans="1:23">
      <c r="A9" s="353">
        <v>5</v>
      </c>
      <c r="B9" s="353"/>
      <c r="C9" s="353" t="s">
        <v>85</v>
      </c>
      <c r="D9" s="353">
        <v>5.3062</v>
      </c>
      <c r="E9" s="353">
        <v>7818.70022983208</v>
      </c>
      <c r="F9" s="353">
        <v>3183.72</v>
      </c>
      <c r="G9" s="353">
        <v>4634.98022983208</v>
      </c>
      <c r="H9" s="353">
        <v>634.980229832082</v>
      </c>
      <c r="I9" s="353">
        <v>4000</v>
      </c>
      <c r="J9" s="353">
        <v>4000</v>
      </c>
      <c r="K9" s="353"/>
      <c r="L9" s="353">
        <v>0</v>
      </c>
      <c r="M9" s="353"/>
      <c r="N9" s="353"/>
      <c r="O9" s="353"/>
      <c r="P9" s="353"/>
      <c r="Q9" s="353">
        <v>-113.980229832082</v>
      </c>
      <c r="R9" s="353">
        <v>634.980229832082</v>
      </c>
      <c r="S9" s="353">
        <v>113.980229832082</v>
      </c>
      <c r="T9" s="353">
        <v>521</v>
      </c>
      <c r="U9" s="353">
        <v>113.980229832082</v>
      </c>
      <c r="V9" s="353">
        <v>634.980229832082</v>
      </c>
      <c r="W9" s="350">
        <v>0</v>
      </c>
    </row>
    <row r="10" spans="1:23">
      <c r="A10" s="352">
        <v>2</v>
      </c>
      <c r="B10" s="352"/>
      <c r="C10" s="352" t="s">
        <v>93</v>
      </c>
      <c r="D10" s="352">
        <v>2.5925</v>
      </c>
      <c r="E10" s="352">
        <v>5246.7382582337</v>
      </c>
      <c r="F10" s="352">
        <v>1555.5</v>
      </c>
      <c r="G10" s="352">
        <v>3691.2382582337</v>
      </c>
      <c r="H10" s="352">
        <v>310.238258233703</v>
      </c>
      <c r="I10" s="352">
        <v>3381</v>
      </c>
      <c r="J10" s="354">
        <v>3381</v>
      </c>
      <c r="K10" s="352"/>
      <c r="L10" s="352">
        <v>0</v>
      </c>
      <c r="M10" s="352"/>
      <c r="N10" s="352"/>
      <c r="O10" s="352"/>
      <c r="P10" s="352"/>
      <c r="Q10" s="352">
        <v>-143.238258233703</v>
      </c>
      <c r="R10" s="352">
        <v>310.238258233703</v>
      </c>
      <c r="S10" s="352">
        <v>143.238258233703</v>
      </c>
      <c r="T10" s="352">
        <v>167</v>
      </c>
      <c r="U10" s="352">
        <v>143.238258233703</v>
      </c>
      <c r="V10" s="352">
        <v>310.238258233703</v>
      </c>
      <c r="W10">
        <f t="shared" si="0"/>
        <v>3214</v>
      </c>
    </row>
    <row r="11" spans="1:23">
      <c r="A11" s="352">
        <v>3</v>
      </c>
      <c r="B11" s="352"/>
      <c r="C11" s="352" t="s">
        <v>94</v>
      </c>
      <c r="D11" s="352">
        <v>1.4165</v>
      </c>
      <c r="E11" s="352">
        <v>4016.40915825961</v>
      </c>
      <c r="F11" s="352">
        <v>849.9</v>
      </c>
      <c r="G11" s="352">
        <v>3166.50915825961</v>
      </c>
      <c r="H11" s="352">
        <v>169.50915825961</v>
      </c>
      <c r="I11" s="352">
        <v>2997</v>
      </c>
      <c r="J11" s="354">
        <v>2997</v>
      </c>
      <c r="K11" s="352"/>
      <c r="L11" s="352">
        <v>0</v>
      </c>
      <c r="M11" s="352"/>
      <c r="N11" s="352"/>
      <c r="O11" s="352"/>
      <c r="P11" s="352"/>
      <c r="Q11" s="352">
        <v>-13.5091582596106</v>
      </c>
      <c r="R11" s="352">
        <v>169.509158259611</v>
      </c>
      <c r="S11" s="352">
        <v>13.5091582596106</v>
      </c>
      <c r="T11" s="352">
        <v>156</v>
      </c>
      <c r="U11" s="352">
        <v>13.5091582596104</v>
      </c>
      <c r="V11" s="352">
        <v>169.50915825961</v>
      </c>
      <c r="W11">
        <f t="shared" si="0"/>
        <v>2841</v>
      </c>
    </row>
    <row r="12" s="350" customFormat="1" spans="1:23">
      <c r="A12" s="353">
        <v>4</v>
      </c>
      <c r="B12" s="353"/>
      <c r="C12" s="353" t="s">
        <v>95</v>
      </c>
      <c r="D12" s="353">
        <v>5.2203</v>
      </c>
      <c r="E12" s="353">
        <v>8666.88078281867</v>
      </c>
      <c r="F12" s="353">
        <v>3132.18</v>
      </c>
      <c r="G12" s="353">
        <v>5534.70078281867</v>
      </c>
      <c r="H12" s="353">
        <v>624.700782818669</v>
      </c>
      <c r="I12" s="353">
        <v>4910</v>
      </c>
      <c r="J12" s="353">
        <v>4910</v>
      </c>
      <c r="K12" s="353"/>
      <c r="L12" s="353">
        <v>0</v>
      </c>
      <c r="M12" s="353"/>
      <c r="N12" s="353"/>
      <c r="O12" s="353"/>
      <c r="P12" s="353"/>
      <c r="Q12" s="353">
        <v>731.299217181331</v>
      </c>
      <c r="R12" s="353">
        <v>624.700782818669</v>
      </c>
      <c r="S12" s="353">
        <v>-731.299217181331</v>
      </c>
      <c r="T12" s="353">
        <v>1356</v>
      </c>
      <c r="U12" s="353">
        <v>-731.299217181331</v>
      </c>
      <c r="V12" s="353">
        <v>624.700782818669</v>
      </c>
      <c r="W12" s="350">
        <v>0</v>
      </c>
    </row>
    <row r="13" spans="1:23">
      <c r="A13" s="352">
        <v>2</v>
      </c>
      <c r="B13" s="352"/>
      <c r="C13" s="352" t="s">
        <v>106</v>
      </c>
      <c r="D13" s="352">
        <v>0.6093</v>
      </c>
      <c r="E13" s="352">
        <v>3568.49346991005</v>
      </c>
      <c r="F13" s="352">
        <v>365.58</v>
      </c>
      <c r="G13" s="352">
        <v>3202.91346991005</v>
      </c>
      <c r="H13" s="352">
        <v>72.9134699100463</v>
      </c>
      <c r="I13" s="352">
        <v>2130</v>
      </c>
      <c r="J13" s="354">
        <v>2000</v>
      </c>
      <c r="K13" s="352">
        <v>130</v>
      </c>
      <c r="L13" s="352">
        <v>1000</v>
      </c>
      <c r="M13" s="352"/>
      <c r="N13" s="352">
        <v>1000</v>
      </c>
      <c r="O13" s="352"/>
      <c r="P13" s="352"/>
      <c r="Q13" s="352">
        <v>-780.913469910046</v>
      </c>
      <c r="R13" s="352">
        <v>1072.91346991005</v>
      </c>
      <c r="S13" s="352">
        <v>780.913469910046</v>
      </c>
      <c r="T13" s="352">
        <v>292</v>
      </c>
      <c r="U13" s="352">
        <v>780.913469910046</v>
      </c>
      <c r="V13" s="352">
        <v>1072.91346991005</v>
      </c>
      <c r="W13">
        <f t="shared" si="0"/>
        <v>1708</v>
      </c>
    </row>
    <row r="14" spans="1:23">
      <c r="A14" s="352">
        <v>5</v>
      </c>
      <c r="B14" s="352"/>
      <c r="C14" s="352" t="s">
        <v>109</v>
      </c>
      <c r="D14" s="352">
        <v>6.8647</v>
      </c>
      <c r="E14" s="352">
        <v>10839.3021875784</v>
      </c>
      <c r="F14" s="352">
        <v>4118.82</v>
      </c>
      <c r="G14" s="352">
        <v>6720.48218757836</v>
      </c>
      <c r="H14" s="352">
        <v>821.48218757836</v>
      </c>
      <c r="I14" s="352">
        <v>4399</v>
      </c>
      <c r="J14" s="354">
        <v>3974</v>
      </c>
      <c r="K14" s="352">
        <v>425</v>
      </c>
      <c r="L14" s="352">
        <v>1500</v>
      </c>
      <c r="M14" s="352">
        <v>1000</v>
      </c>
      <c r="N14" s="352">
        <v>500</v>
      </c>
      <c r="O14" s="352"/>
      <c r="P14" s="352"/>
      <c r="Q14" s="352">
        <v>118.51781242164</v>
      </c>
      <c r="R14" s="352">
        <v>2321.48218757836</v>
      </c>
      <c r="S14" s="352">
        <v>-118.51781242164</v>
      </c>
      <c r="T14" s="352">
        <v>2440</v>
      </c>
      <c r="U14" s="352">
        <v>-118.51781242164</v>
      </c>
      <c r="V14" s="352">
        <v>2321.48218757836</v>
      </c>
      <c r="W14">
        <f t="shared" si="0"/>
        <v>1534</v>
      </c>
    </row>
    <row r="15" spans="1:23">
      <c r="A15" s="352">
        <v>2</v>
      </c>
      <c r="B15" s="352"/>
      <c r="C15" s="352" t="s">
        <v>115</v>
      </c>
      <c r="D15" s="352">
        <v>4.0359</v>
      </c>
      <c r="E15" s="352">
        <v>10404.5064749876</v>
      </c>
      <c r="F15" s="352">
        <v>2421.54</v>
      </c>
      <c r="G15" s="352">
        <v>7982.96647498762</v>
      </c>
      <c r="H15" s="352">
        <v>482.966474987618</v>
      </c>
      <c r="I15" s="352">
        <v>7000</v>
      </c>
      <c r="J15" s="354">
        <v>7000</v>
      </c>
      <c r="K15" s="352"/>
      <c r="L15" s="352">
        <v>500</v>
      </c>
      <c r="M15" s="352"/>
      <c r="N15" s="352">
        <v>500</v>
      </c>
      <c r="O15" s="352"/>
      <c r="P15" s="352"/>
      <c r="Q15" s="352">
        <v>103.033525012382</v>
      </c>
      <c r="R15" s="352">
        <v>982.966474987618</v>
      </c>
      <c r="S15" s="352">
        <v>-103.033525012382</v>
      </c>
      <c r="T15" s="352">
        <v>1086</v>
      </c>
      <c r="U15" s="352">
        <v>-103.033525012382</v>
      </c>
      <c r="V15" s="352">
        <v>982.966474987618</v>
      </c>
      <c r="W15">
        <f t="shared" si="0"/>
        <v>5914</v>
      </c>
    </row>
    <row r="16" spans="1:23">
      <c r="A16" s="352">
        <v>2</v>
      </c>
      <c r="B16" s="352"/>
      <c r="C16" s="352" t="s">
        <v>129</v>
      </c>
      <c r="D16" s="352">
        <v>1.7566</v>
      </c>
      <c r="E16" s="352">
        <v>5903.1681097062</v>
      </c>
      <c r="F16" s="352">
        <v>1053.96</v>
      </c>
      <c r="G16" s="352">
        <v>4849.2081097062</v>
      </c>
      <c r="H16" s="352">
        <v>210.208109706199</v>
      </c>
      <c r="I16" s="352">
        <v>4139</v>
      </c>
      <c r="J16" s="354">
        <v>4139</v>
      </c>
      <c r="K16" s="352"/>
      <c r="L16" s="352">
        <v>500</v>
      </c>
      <c r="M16" s="352"/>
      <c r="N16" s="352">
        <v>500</v>
      </c>
      <c r="O16" s="352"/>
      <c r="P16" s="352"/>
      <c r="Q16" s="352">
        <v>-88.2081097061991</v>
      </c>
      <c r="R16" s="352">
        <v>710.208109706199</v>
      </c>
      <c r="S16" s="352">
        <v>88.2081097061991</v>
      </c>
      <c r="T16" s="352">
        <v>622</v>
      </c>
      <c r="U16" s="352">
        <v>88.2081097061995</v>
      </c>
      <c r="V16" s="352">
        <v>710.208109706199</v>
      </c>
      <c r="W16">
        <f t="shared" si="0"/>
        <v>3517</v>
      </c>
    </row>
    <row r="17" spans="1:23">
      <c r="A17" s="352">
        <v>6</v>
      </c>
      <c r="B17" s="352"/>
      <c r="C17" s="352" t="s">
        <v>133</v>
      </c>
      <c r="D17" s="352">
        <v>0.6699</v>
      </c>
      <c r="E17" s="352">
        <v>3266.10532659238</v>
      </c>
      <c r="F17" s="352">
        <v>401.94</v>
      </c>
      <c r="G17" s="352">
        <v>2864.16532659238</v>
      </c>
      <c r="H17" s="352">
        <v>80.1653265923847</v>
      </c>
      <c r="I17" s="352">
        <v>2784</v>
      </c>
      <c r="J17" s="354">
        <v>2721</v>
      </c>
      <c r="K17" s="352">
        <v>63</v>
      </c>
      <c r="L17" s="352">
        <v>0</v>
      </c>
      <c r="M17" s="352"/>
      <c r="N17" s="352"/>
      <c r="O17" s="352"/>
      <c r="P17" s="352"/>
      <c r="Q17" s="352">
        <v>109.834673407615</v>
      </c>
      <c r="R17" s="352">
        <v>80.1653265923846</v>
      </c>
      <c r="S17" s="352">
        <v>-109.834673407615</v>
      </c>
      <c r="T17" s="352">
        <v>190</v>
      </c>
      <c r="U17" s="352">
        <v>-109.834673407615</v>
      </c>
      <c r="V17" s="352">
        <v>80.1653265923847</v>
      </c>
      <c r="W17">
        <f t="shared" si="0"/>
        <v>2531</v>
      </c>
    </row>
    <row r="18" spans="1:23">
      <c r="A18" s="352">
        <v>4</v>
      </c>
      <c r="B18" s="352"/>
      <c r="C18" s="352" t="s">
        <v>138</v>
      </c>
      <c r="D18" s="352">
        <v>2.8963</v>
      </c>
      <c r="E18" s="352">
        <v>6740.37327572701</v>
      </c>
      <c r="F18" s="352">
        <v>1737.78</v>
      </c>
      <c r="G18" s="352">
        <v>5002.59327572701</v>
      </c>
      <c r="H18" s="352">
        <v>346.59327572701</v>
      </c>
      <c r="I18" s="352">
        <v>4156</v>
      </c>
      <c r="J18" s="354">
        <v>3552</v>
      </c>
      <c r="K18" s="352">
        <v>604</v>
      </c>
      <c r="L18" s="352">
        <v>500</v>
      </c>
      <c r="M18" s="352"/>
      <c r="N18" s="352">
        <v>500</v>
      </c>
      <c r="O18" s="352"/>
      <c r="P18" s="352"/>
      <c r="Q18" s="352">
        <v>461.40672427299</v>
      </c>
      <c r="R18" s="352">
        <v>846.59327572701</v>
      </c>
      <c r="S18" s="352">
        <v>-461.40672427299</v>
      </c>
      <c r="T18" s="352">
        <v>1308</v>
      </c>
      <c r="U18" s="352">
        <v>-461.40672427299</v>
      </c>
      <c r="V18" s="352">
        <v>846.59327572701</v>
      </c>
      <c r="W18">
        <f t="shared" si="0"/>
        <v>2244</v>
      </c>
    </row>
    <row r="19" spans="1:23">
      <c r="A19" s="352">
        <v>9</v>
      </c>
      <c r="B19" s="352"/>
      <c r="C19" s="352" t="s">
        <v>143</v>
      </c>
      <c r="D19" s="352">
        <v>1.0536</v>
      </c>
      <c r="E19" s="352">
        <v>3471.24178548699</v>
      </c>
      <c r="F19" s="352">
        <v>632.16</v>
      </c>
      <c r="G19" s="352">
        <v>2839.08178548699</v>
      </c>
      <c r="H19" s="352">
        <v>126.081785486993</v>
      </c>
      <c r="I19" s="352">
        <v>2713</v>
      </c>
      <c r="J19" s="354">
        <v>2500</v>
      </c>
      <c r="K19" s="352">
        <v>213</v>
      </c>
      <c r="L19" s="352">
        <v>0</v>
      </c>
      <c r="M19" s="352"/>
      <c r="N19" s="352"/>
      <c r="O19" s="352"/>
      <c r="P19" s="352"/>
      <c r="Q19" s="352">
        <v>250.918214513007</v>
      </c>
      <c r="R19" s="352">
        <v>126.081785486993</v>
      </c>
      <c r="S19" s="352">
        <v>-250.918214513007</v>
      </c>
      <c r="T19" s="352">
        <v>377</v>
      </c>
      <c r="U19" s="352">
        <v>-250.918214513007</v>
      </c>
      <c r="V19" s="352">
        <v>126.081785486993</v>
      </c>
      <c r="W19">
        <f t="shared" si="0"/>
        <v>2123</v>
      </c>
    </row>
  </sheetData>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143"/>
  <sheetViews>
    <sheetView workbookViewId="0">
      <pane xSplit="9" ySplit="7" topLeftCell="J8" activePane="bottomRight" state="frozenSplit"/>
      <selection/>
      <selection pane="topRight"/>
      <selection pane="bottomLeft"/>
      <selection pane="bottomRight" activeCell="T11" sqref="T11"/>
    </sheetView>
  </sheetViews>
  <sheetFormatPr defaultColWidth="9" defaultRowHeight="13.5"/>
  <cols>
    <col min="1" max="1" width="6.125" style="312" customWidth="1"/>
    <col min="2" max="2" width="9.625" style="312" customWidth="1"/>
    <col min="3" max="3" width="11.625" style="312" customWidth="1"/>
    <col min="4" max="4" width="10.375" style="309"/>
    <col min="5" max="5" width="13" style="309" customWidth="1"/>
    <col min="6" max="6" width="9" style="309"/>
    <col min="7" max="7" width="10.375" style="309"/>
    <col min="8" max="8" width="9" style="309"/>
    <col min="9" max="9" width="9.375" style="309"/>
    <col min="10" max="10" width="9" style="309"/>
    <col min="11" max="11" width="9.25" style="309"/>
    <col min="12" max="14" width="9" style="309"/>
    <col min="15" max="15" width="9.25" style="309"/>
    <col min="16" max="16" width="11" style="309" customWidth="1"/>
    <col min="17" max="17" width="6.625" style="309" customWidth="1"/>
    <col min="18" max="16380" width="9" style="309"/>
    <col min="16382" max="16384" width="9" style="309"/>
  </cols>
  <sheetData>
    <row r="1" s="309" customFormat="1" ht="24" customHeight="1" spans="1:3">
      <c r="A1" s="313" t="s">
        <v>167</v>
      </c>
      <c r="B1" s="313"/>
      <c r="C1" s="312"/>
    </row>
    <row r="2" s="309" customFormat="1" ht="36" customHeight="1" spans="1:17">
      <c r="A2" s="314" t="s">
        <v>168</v>
      </c>
      <c r="B2" s="314"/>
      <c r="C2" s="314"/>
      <c r="D2" s="314"/>
      <c r="E2" s="314"/>
      <c r="F2" s="314"/>
      <c r="G2" s="314"/>
      <c r="H2" s="314"/>
      <c r="I2" s="314"/>
      <c r="J2" s="314"/>
      <c r="K2" s="314"/>
      <c r="L2" s="314"/>
      <c r="M2" s="314"/>
      <c r="N2" s="314"/>
      <c r="O2" s="314"/>
      <c r="P2" s="314"/>
      <c r="Q2" s="314"/>
    </row>
    <row r="3" s="309" customFormat="1" ht="21" customHeight="1" spans="1:17">
      <c r="A3" s="312"/>
      <c r="B3" s="312"/>
      <c r="C3" s="312"/>
      <c r="N3" s="341" t="s">
        <v>169</v>
      </c>
      <c r="O3" s="341"/>
      <c r="P3" s="341"/>
      <c r="Q3" s="341"/>
    </row>
    <row r="4" s="309" customFormat="1" ht="21" customHeight="1" spans="1:17">
      <c r="A4" s="315" t="s">
        <v>1</v>
      </c>
      <c r="B4" s="315" t="s">
        <v>27</v>
      </c>
      <c r="C4" s="315" t="s">
        <v>28</v>
      </c>
      <c r="D4" s="316" t="s">
        <v>26</v>
      </c>
      <c r="E4" s="317" t="s">
        <v>170</v>
      </c>
      <c r="F4" s="317" t="s">
        <v>171</v>
      </c>
      <c r="G4" s="318"/>
      <c r="H4" s="318"/>
      <c r="I4" s="318"/>
      <c r="J4" s="318"/>
      <c r="K4" s="318"/>
      <c r="L4" s="318"/>
      <c r="M4" s="318"/>
      <c r="N4" s="318"/>
      <c r="O4" s="318"/>
      <c r="P4" s="342"/>
      <c r="Q4" s="345" t="s">
        <v>172</v>
      </c>
    </row>
    <row r="5" s="309" customFormat="1" ht="36" customHeight="1" spans="1:17">
      <c r="A5" s="315"/>
      <c r="B5" s="315"/>
      <c r="C5" s="315"/>
      <c r="D5" s="319"/>
      <c r="E5" s="320"/>
      <c r="F5" s="315" t="s">
        <v>13</v>
      </c>
      <c r="G5" s="315"/>
      <c r="H5" s="315" t="s">
        <v>173</v>
      </c>
      <c r="I5" s="315"/>
      <c r="J5" s="315" t="s">
        <v>174</v>
      </c>
      <c r="K5" s="315"/>
      <c r="L5" s="315" t="s">
        <v>175</v>
      </c>
      <c r="M5" s="315"/>
      <c r="N5" s="315" t="s">
        <v>19</v>
      </c>
      <c r="O5" s="315"/>
      <c r="P5" s="316" t="s">
        <v>176</v>
      </c>
      <c r="Q5" s="345"/>
    </row>
    <row r="6" s="309" customFormat="1" ht="36" customHeight="1" spans="1:17">
      <c r="A6" s="315"/>
      <c r="B6" s="315"/>
      <c r="C6" s="315"/>
      <c r="D6" s="321"/>
      <c r="E6" s="322"/>
      <c r="F6" s="315" t="s">
        <v>177</v>
      </c>
      <c r="G6" s="315" t="s">
        <v>178</v>
      </c>
      <c r="H6" s="315" t="s">
        <v>177</v>
      </c>
      <c r="I6" s="315" t="s">
        <v>178</v>
      </c>
      <c r="J6" s="315" t="s">
        <v>177</v>
      </c>
      <c r="K6" s="315" t="s">
        <v>178</v>
      </c>
      <c r="L6" s="315" t="s">
        <v>177</v>
      </c>
      <c r="M6" s="315" t="s">
        <v>178</v>
      </c>
      <c r="N6" s="321" t="s">
        <v>177</v>
      </c>
      <c r="O6" s="321" t="s">
        <v>178</v>
      </c>
      <c r="P6" s="321"/>
      <c r="Q6" s="345"/>
    </row>
    <row r="7" s="310" customFormat="1" ht="19" customHeight="1" spans="1:17">
      <c r="A7" s="323" t="s">
        <v>24</v>
      </c>
      <c r="B7" s="324"/>
      <c r="C7" s="325">
        <f>C10+C25+C37+C51+C60+C66+C71+C77+C84+C93+C107+C114+C127+C135</f>
        <v>107</v>
      </c>
      <c r="D7" s="326">
        <v>221380</v>
      </c>
      <c r="E7" s="327">
        <v>109776.84</v>
      </c>
      <c r="F7" s="326">
        <f>H7+J7+L7</f>
        <v>312</v>
      </c>
      <c r="G7" s="326">
        <f>I7+K7+M7+O7+P7</f>
        <v>111603.16</v>
      </c>
      <c r="H7" s="326">
        <f t="shared" ref="H7:P7" si="0">H8+H9</f>
        <v>164</v>
      </c>
      <c r="I7" s="326">
        <f t="shared" si="0"/>
        <v>42561.16</v>
      </c>
      <c r="J7" s="326">
        <f t="shared" si="0"/>
        <v>17</v>
      </c>
      <c r="K7" s="326">
        <f t="shared" si="0"/>
        <v>44670</v>
      </c>
      <c r="L7" s="326">
        <f t="shared" si="0"/>
        <v>131</v>
      </c>
      <c r="M7" s="326">
        <f t="shared" si="0"/>
        <v>12385</v>
      </c>
      <c r="N7" s="326">
        <f t="shared" si="0"/>
        <v>179</v>
      </c>
      <c r="O7" s="326">
        <f t="shared" si="0"/>
        <v>10015</v>
      </c>
      <c r="P7" s="326">
        <f t="shared" si="0"/>
        <v>1972</v>
      </c>
      <c r="Q7" s="346"/>
    </row>
    <row r="8" s="309" customFormat="1" ht="19" customHeight="1" spans="1:17">
      <c r="A8" s="328" t="s">
        <v>25</v>
      </c>
      <c r="B8" s="329"/>
      <c r="C8" s="325"/>
      <c r="D8" s="330">
        <v>1972</v>
      </c>
      <c r="E8" s="331">
        <v>0</v>
      </c>
      <c r="F8" s="326">
        <f t="shared" ref="F8:F39" si="1">H8+J8+L8</f>
        <v>0</v>
      </c>
      <c r="G8" s="326">
        <f t="shared" ref="G8:G39" si="2">I8+K8+M8+O8+P8</f>
        <v>1972</v>
      </c>
      <c r="H8" s="330"/>
      <c r="I8" s="330"/>
      <c r="J8" s="330"/>
      <c r="K8" s="330"/>
      <c r="L8" s="330"/>
      <c r="M8" s="330"/>
      <c r="N8" s="330"/>
      <c r="O8" s="330"/>
      <c r="P8" s="326">
        <v>1972</v>
      </c>
      <c r="Q8" s="343"/>
    </row>
    <row r="9" s="309" customFormat="1" ht="19" customHeight="1" spans="1:17">
      <c r="A9" s="332" t="s">
        <v>26</v>
      </c>
      <c r="B9" s="332" t="s">
        <v>27</v>
      </c>
      <c r="C9" s="333" t="s">
        <v>28</v>
      </c>
      <c r="D9" s="330">
        <v>219417</v>
      </c>
      <c r="E9" s="331">
        <v>109776.84</v>
      </c>
      <c r="F9" s="326">
        <f t="shared" si="1"/>
        <v>312</v>
      </c>
      <c r="G9" s="326">
        <f t="shared" si="2"/>
        <v>109631.16</v>
      </c>
      <c r="H9" s="330">
        <f t="shared" ref="H9:O9" si="3">H10+H25+H37+H51+H60+H66+H71+H77+H84+H93+H107+H114+H127+H135</f>
        <v>164</v>
      </c>
      <c r="I9" s="330">
        <f t="shared" si="3"/>
        <v>42561.16</v>
      </c>
      <c r="J9" s="330">
        <f t="shared" si="3"/>
        <v>17</v>
      </c>
      <c r="K9" s="330">
        <f t="shared" si="3"/>
        <v>44670</v>
      </c>
      <c r="L9" s="330">
        <f t="shared" si="3"/>
        <v>131</v>
      </c>
      <c r="M9" s="330">
        <f t="shared" si="3"/>
        <v>12385</v>
      </c>
      <c r="N9" s="330">
        <f t="shared" si="3"/>
        <v>179</v>
      </c>
      <c r="O9" s="330">
        <f t="shared" si="3"/>
        <v>10015</v>
      </c>
      <c r="P9" s="343"/>
      <c r="Q9" s="343"/>
    </row>
    <row r="10" s="311" customFormat="1" ht="19" customHeight="1" spans="1:17">
      <c r="A10" s="334" t="s">
        <v>29</v>
      </c>
      <c r="B10" s="334" t="s">
        <v>30</v>
      </c>
      <c r="C10" s="334">
        <v>14</v>
      </c>
      <c r="D10" s="335">
        <v>30928.4</v>
      </c>
      <c r="E10" s="336">
        <v>24842.4</v>
      </c>
      <c r="F10" s="337">
        <f t="shared" si="1"/>
        <v>31</v>
      </c>
      <c r="G10" s="337">
        <f t="shared" si="2"/>
        <v>6016</v>
      </c>
      <c r="H10" s="335">
        <f t="shared" ref="H10:O10" si="4">SUM(H11:H24)</f>
        <v>10</v>
      </c>
      <c r="I10" s="335">
        <f t="shared" si="4"/>
        <v>3599</v>
      </c>
      <c r="J10" s="335">
        <f t="shared" si="4"/>
        <v>0</v>
      </c>
      <c r="K10" s="335">
        <f t="shared" si="4"/>
        <v>0</v>
      </c>
      <c r="L10" s="335">
        <f t="shared" si="4"/>
        <v>21</v>
      </c>
      <c r="M10" s="335">
        <f t="shared" si="4"/>
        <v>2239</v>
      </c>
      <c r="N10" s="335">
        <f t="shared" si="4"/>
        <v>8</v>
      </c>
      <c r="O10" s="335">
        <f t="shared" si="4"/>
        <v>178</v>
      </c>
      <c r="P10" s="344"/>
      <c r="Q10" s="344"/>
    </row>
    <row r="11" s="309" customFormat="1" ht="19" customHeight="1" spans="1:17">
      <c r="A11" s="338">
        <v>1</v>
      </c>
      <c r="B11" s="338"/>
      <c r="C11" s="338" t="s">
        <v>31</v>
      </c>
      <c r="D11" s="330">
        <v>0</v>
      </c>
      <c r="E11" s="330"/>
      <c r="F11" s="326">
        <f t="shared" si="1"/>
        <v>0</v>
      </c>
      <c r="G11" s="326">
        <f t="shared" si="2"/>
        <v>0</v>
      </c>
      <c r="H11" s="330"/>
      <c r="I11" s="330"/>
      <c r="J11" s="330"/>
      <c r="K11" s="330"/>
      <c r="L11" s="330"/>
      <c r="M11" s="330"/>
      <c r="N11" s="330"/>
      <c r="O11" s="330"/>
      <c r="P11" s="343"/>
      <c r="Q11" s="343"/>
    </row>
    <row r="12" s="309" customFormat="1" ht="19" customHeight="1" spans="1:17">
      <c r="A12" s="338">
        <v>2</v>
      </c>
      <c r="B12" s="338"/>
      <c r="C12" s="339" t="s">
        <v>32</v>
      </c>
      <c r="D12" s="330">
        <v>162.9</v>
      </c>
      <c r="E12" s="330">
        <v>162.9</v>
      </c>
      <c r="F12" s="326">
        <f t="shared" si="1"/>
        <v>0</v>
      </c>
      <c r="G12" s="326">
        <f t="shared" si="2"/>
        <v>0</v>
      </c>
      <c r="H12" s="330"/>
      <c r="I12" s="330"/>
      <c r="J12" s="330"/>
      <c r="K12" s="330"/>
      <c r="L12" s="330"/>
      <c r="M12" s="330"/>
      <c r="N12" s="330"/>
      <c r="O12" s="330"/>
      <c r="P12" s="343"/>
      <c r="Q12" s="343"/>
    </row>
    <row r="13" s="309" customFormat="1" ht="19" customHeight="1" spans="1:17">
      <c r="A13" s="338">
        <v>3</v>
      </c>
      <c r="B13" s="338"/>
      <c r="C13" s="339" t="s">
        <v>33</v>
      </c>
      <c r="D13" s="330">
        <v>683.88</v>
      </c>
      <c r="E13" s="330">
        <v>683.88</v>
      </c>
      <c r="F13" s="326">
        <f t="shared" si="1"/>
        <v>0</v>
      </c>
      <c r="G13" s="326">
        <f t="shared" si="2"/>
        <v>0</v>
      </c>
      <c r="H13" s="330"/>
      <c r="I13" s="330"/>
      <c r="J13" s="330"/>
      <c r="K13" s="330"/>
      <c r="L13" s="330"/>
      <c r="M13" s="330"/>
      <c r="N13" s="330"/>
      <c r="O13" s="330"/>
      <c r="P13" s="343"/>
      <c r="Q13" s="343"/>
    </row>
    <row r="14" s="309" customFormat="1" ht="19" customHeight="1" spans="1:17">
      <c r="A14" s="338">
        <v>4</v>
      </c>
      <c r="B14" s="338"/>
      <c r="C14" s="339" t="s">
        <v>34</v>
      </c>
      <c r="D14" s="330">
        <v>776.6</v>
      </c>
      <c r="E14" s="330">
        <v>666.6</v>
      </c>
      <c r="F14" s="326">
        <f t="shared" si="1"/>
        <v>1</v>
      </c>
      <c r="G14" s="326">
        <f t="shared" si="2"/>
        <v>110</v>
      </c>
      <c r="H14" s="330"/>
      <c r="I14" s="330"/>
      <c r="J14" s="330"/>
      <c r="K14" s="330"/>
      <c r="L14" s="330">
        <v>1</v>
      </c>
      <c r="M14" s="330">
        <v>110</v>
      </c>
      <c r="N14" s="330"/>
      <c r="O14" s="330"/>
      <c r="P14" s="343"/>
      <c r="Q14" s="343"/>
    </row>
    <row r="15" s="309" customFormat="1" ht="19" customHeight="1" spans="1:17">
      <c r="A15" s="338">
        <v>6</v>
      </c>
      <c r="B15" s="338"/>
      <c r="C15" s="339" t="s">
        <v>35</v>
      </c>
      <c r="D15" s="330">
        <v>649.8</v>
      </c>
      <c r="E15" s="330">
        <v>538.8</v>
      </c>
      <c r="F15" s="326">
        <f t="shared" si="1"/>
        <v>1</v>
      </c>
      <c r="G15" s="326">
        <f t="shared" si="2"/>
        <v>111</v>
      </c>
      <c r="H15" s="330"/>
      <c r="I15" s="330"/>
      <c r="J15" s="330"/>
      <c r="K15" s="330"/>
      <c r="L15" s="330">
        <v>1</v>
      </c>
      <c r="M15" s="330">
        <v>111</v>
      </c>
      <c r="N15" s="330"/>
      <c r="O15" s="330"/>
      <c r="P15" s="343"/>
      <c r="Q15" s="343"/>
    </row>
    <row r="16" s="309" customFormat="1" ht="19" customHeight="1" spans="1:17">
      <c r="A16" s="338">
        <v>7</v>
      </c>
      <c r="B16" s="338"/>
      <c r="C16" s="339" t="s">
        <v>36</v>
      </c>
      <c r="D16" s="330">
        <v>2820.32</v>
      </c>
      <c r="E16" s="330">
        <v>2005.32</v>
      </c>
      <c r="F16" s="326">
        <f t="shared" si="1"/>
        <v>9</v>
      </c>
      <c r="G16" s="326">
        <f t="shared" si="2"/>
        <v>815</v>
      </c>
      <c r="H16" s="330"/>
      <c r="I16" s="330"/>
      <c r="J16" s="330"/>
      <c r="K16" s="330"/>
      <c r="L16" s="330">
        <v>9</v>
      </c>
      <c r="M16" s="330">
        <v>815</v>
      </c>
      <c r="N16" s="330"/>
      <c r="O16" s="330"/>
      <c r="P16" s="343"/>
      <c r="Q16" s="343"/>
    </row>
    <row r="17" s="309" customFormat="1" ht="19" customHeight="1" spans="1:17">
      <c r="A17" s="338">
        <v>8</v>
      </c>
      <c r="B17" s="338"/>
      <c r="C17" s="339" t="s">
        <v>37</v>
      </c>
      <c r="D17" s="330">
        <v>426.22</v>
      </c>
      <c r="E17" s="330">
        <v>197.22</v>
      </c>
      <c r="F17" s="326">
        <f t="shared" si="1"/>
        <v>1</v>
      </c>
      <c r="G17" s="326">
        <f t="shared" si="2"/>
        <v>229</v>
      </c>
      <c r="H17" s="330">
        <v>1</v>
      </c>
      <c r="I17" s="330">
        <v>229</v>
      </c>
      <c r="J17" s="330"/>
      <c r="K17" s="330"/>
      <c r="L17" s="330"/>
      <c r="M17" s="330"/>
      <c r="N17" s="330"/>
      <c r="O17" s="330"/>
      <c r="P17" s="343"/>
      <c r="Q17" s="343"/>
    </row>
    <row r="18" s="309" customFormat="1" ht="19" customHeight="1" spans="1:17">
      <c r="A18" s="338">
        <v>9</v>
      </c>
      <c r="B18" s="338"/>
      <c r="C18" s="339" t="s">
        <v>38</v>
      </c>
      <c r="D18" s="330">
        <v>307.56</v>
      </c>
      <c r="E18" s="330">
        <v>307.56</v>
      </c>
      <c r="F18" s="326">
        <f t="shared" si="1"/>
        <v>0</v>
      </c>
      <c r="G18" s="326">
        <f t="shared" si="2"/>
        <v>0</v>
      </c>
      <c r="H18" s="330"/>
      <c r="I18" s="330"/>
      <c r="J18" s="330"/>
      <c r="K18" s="330"/>
      <c r="L18" s="330"/>
      <c r="M18" s="330"/>
      <c r="N18" s="330"/>
      <c r="O18" s="330"/>
      <c r="P18" s="343"/>
      <c r="Q18" s="343"/>
    </row>
    <row r="19" s="309" customFormat="1" ht="19" customHeight="1" spans="1:17">
      <c r="A19" s="338">
        <v>10</v>
      </c>
      <c r="B19" s="338"/>
      <c r="C19" s="339" t="s">
        <v>39</v>
      </c>
      <c r="D19" s="330">
        <v>829.8</v>
      </c>
      <c r="E19" s="330">
        <v>643.8</v>
      </c>
      <c r="F19" s="326">
        <f t="shared" si="1"/>
        <v>1</v>
      </c>
      <c r="G19" s="326">
        <f t="shared" si="2"/>
        <v>116</v>
      </c>
      <c r="H19" s="330"/>
      <c r="I19" s="330"/>
      <c r="J19" s="330"/>
      <c r="K19" s="330"/>
      <c r="L19" s="330">
        <v>1</v>
      </c>
      <c r="M19" s="330">
        <v>116</v>
      </c>
      <c r="N19" s="330"/>
      <c r="O19" s="330"/>
      <c r="P19" s="343"/>
      <c r="Q19" s="343"/>
    </row>
    <row r="20" s="309" customFormat="1" ht="19" customHeight="1" spans="1:17">
      <c r="A20" s="338">
        <v>11</v>
      </c>
      <c r="B20" s="338"/>
      <c r="C20" s="339" t="s">
        <v>40</v>
      </c>
      <c r="D20" s="330">
        <v>672.82</v>
      </c>
      <c r="E20" s="330">
        <v>554.82</v>
      </c>
      <c r="F20" s="326">
        <f t="shared" si="1"/>
        <v>2</v>
      </c>
      <c r="G20" s="326">
        <f t="shared" si="2"/>
        <v>118</v>
      </c>
      <c r="H20" s="330"/>
      <c r="I20" s="330"/>
      <c r="J20" s="330"/>
      <c r="K20" s="330"/>
      <c r="L20" s="330">
        <v>2</v>
      </c>
      <c r="M20" s="330">
        <v>118</v>
      </c>
      <c r="N20" s="330"/>
      <c r="O20" s="330"/>
      <c r="P20" s="343"/>
      <c r="Q20" s="343"/>
    </row>
    <row r="21" s="309" customFormat="1" ht="19" customHeight="1" spans="1:17">
      <c r="A21" s="338">
        <v>12</v>
      </c>
      <c r="B21" s="338"/>
      <c r="C21" s="339" t="s">
        <v>41</v>
      </c>
      <c r="D21" s="330">
        <v>1134.98</v>
      </c>
      <c r="E21" s="330">
        <v>508.98</v>
      </c>
      <c r="F21" s="326">
        <f t="shared" si="1"/>
        <v>3</v>
      </c>
      <c r="G21" s="326">
        <f t="shared" si="2"/>
        <v>626</v>
      </c>
      <c r="H21" s="330"/>
      <c r="I21" s="330"/>
      <c r="J21" s="330"/>
      <c r="K21" s="330"/>
      <c r="L21" s="330">
        <v>3</v>
      </c>
      <c r="M21" s="330">
        <v>586</v>
      </c>
      <c r="N21" s="330">
        <v>3</v>
      </c>
      <c r="O21" s="330">
        <v>40</v>
      </c>
      <c r="P21" s="343"/>
      <c r="Q21" s="343"/>
    </row>
    <row r="22" s="309" customFormat="1" ht="19" customHeight="1" spans="1:17">
      <c r="A22" s="338">
        <v>13</v>
      </c>
      <c r="B22" s="338"/>
      <c r="C22" s="339" t="s">
        <v>42</v>
      </c>
      <c r="D22" s="330">
        <v>873.24</v>
      </c>
      <c r="E22" s="330">
        <v>873.24</v>
      </c>
      <c r="F22" s="326">
        <f t="shared" si="1"/>
        <v>0</v>
      </c>
      <c r="G22" s="326">
        <f t="shared" si="2"/>
        <v>0</v>
      </c>
      <c r="H22" s="330"/>
      <c r="I22" s="330"/>
      <c r="J22" s="330"/>
      <c r="K22" s="330"/>
      <c r="L22" s="330"/>
      <c r="M22" s="330"/>
      <c r="N22" s="330"/>
      <c r="O22" s="330"/>
      <c r="P22" s="343"/>
      <c r="Q22" s="343"/>
    </row>
    <row r="23" s="309" customFormat="1" ht="19" customHeight="1" spans="1:17">
      <c r="A23" s="338">
        <v>14</v>
      </c>
      <c r="B23" s="338"/>
      <c r="C23" s="339" t="s">
        <v>43</v>
      </c>
      <c r="D23" s="330">
        <v>2259.8</v>
      </c>
      <c r="E23" s="330">
        <v>1738.8</v>
      </c>
      <c r="F23" s="326">
        <f t="shared" si="1"/>
        <v>4</v>
      </c>
      <c r="G23" s="326">
        <f t="shared" si="2"/>
        <v>521</v>
      </c>
      <c r="H23" s="330"/>
      <c r="I23" s="330"/>
      <c r="J23" s="330"/>
      <c r="K23" s="330"/>
      <c r="L23" s="330">
        <v>4</v>
      </c>
      <c r="M23" s="330">
        <v>383</v>
      </c>
      <c r="N23" s="330">
        <v>5</v>
      </c>
      <c r="O23" s="330">
        <v>138</v>
      </c>
      <c r="P23" s="343"/>
      <c r="Q23" s="343"/>
    </row>
    <row r="24" s="309" customFormat="1" ht="19" customHeight="1" spans="1:17">
      <c r="A24" s="338">
        <v>15</v>
      </c>
      <c r="B24" s="338"/>
      <c r="C24" s="339" t="s">
        <v>44</v>
      </c>
      <c r="D24" s="330">
        <v>19330.48</v>
      </c>
      <c r="E24" s="330">
        <v>15960.48</v>
      </c>
      <c r="F24" s="326">
        <f t="shared" si="1"/>
        <v>9</v>
      </c>
      <c r="G24" s="326">
        <f t="shared" si="2"/>
        <v>3370</v>
      </c>
      <c r="H24" s="330">
        <v>9</v>
      </c>
      <c r="I24" s="330">
        <v>3370</v>
      </c>
      <c r="J24" s="330"/>
      <c r="K24" s="330"/>
      <c r="L24" s="330"/>
      <c r="M24" s="330"/>
      <c r="N24" s="330"/>
      <c r="O24" s="330"/>
      <c r="P24" s="343"/>
      <c r="Q24" s="343"/>
    </row>
    <row r="25" s="311" customFormat="1" ht="18" customHeight="1" spans="1:17">
      <c r="A25" s="334" t="s">
        <v>45</v>
      </c>
      <c r="B25" s="334" t="s">
        <v>46</v>
      </c>
      <c r="C25" s="334">
        <v>10</v>
      </c>
      <c r="D25" s="335">
        <v>5463.1</v>
      </c>
      <c r="E25" s="335">
        <v>3596.1</v>
      </c>
      <c r="F25" s="337">
        <f t="shared" si="1"/>
        <v>5</v>
      </c>
      <c r="G25" s="337">
        <f t="shared" si="2"/>
        <v>1867</v>
      </c>
      <c r="H25" s="335">
        <f t="shared" ref="H25:O25" si="5">SUM(H26:H36)</f>
        <v>2</v>
      </c>
      <c r="I25" s="335">
        <f t="shared" si="5"/>
        <v>508</v>
      </c>
      <c r="J25" s="335">
        <f t="shared" si="5"/>
        <v>0</v>
      </c>
      <c r="K25" s="335">
        <f t="shared" si="5"/>
        <v>0</v>
      </c>
      <c r="L25" s="335">
        <f t="shared" si="5"/>
        <v>3</v>
      </c>
      <c r="M25" s="335">
        <f t="shared" si="5"/>
        <v>269</v>
      </c>
      <c r="N25" s="335">
        <f t="shared" si="5"/>
        <v>26</v>
      </c>
      <c r="O25" s="335">
        <f t="shared" si="5"/>
        <v>1090</v>
      </c>
      <c r="P25" s="344"/>
      <c r="Q25" s="344"/>
    </row>
    <row r="26" s="309" customFormat="1" ht="19" customHeight="1" spans="1:17">
      <c r="A26" s="338">
        <v>1</v>
      </c>
      <c r="B26" s="338"/>
      <c r="C26" s="338" t="s">
        <v>31</v>
      </c>
      <c r="D26" s="330">
        <v>0</v>
      </c>
      <c r="E26" s="330"/>
      <c r="F26" s="326">
        <f t="shared" si="1"/>
        <v>0</v>
      </c>
      <c r="G26" s="326">
        <f t="shared" si="2"/>
        <v>0</v>
      </c>
      <c r="H26" s="330"/>
      <c r="I26" s="330"/>
      <c r="J26" s="330"/>
      <c r="K26" s="330"/>
      <c r="L26" s="330"/>
      <c r="M26" s="330"/>
      <c r="N26" s="330"/>
      <c r="O26" s="330"/>
      <c r="P26" s="343"/>
      <c r="Q26" s="343"/>
    </row>
    <row r="27" s="309" customFormat="1" ht="19" customHeight="1" spans="1:17">
      <c r="A27" s="338">
        <v>2</v>
      </c>
      <c r="B27" s="338"/>
      <c r="C27" s="339" t="s">
        <v>47</v>
      </c>
      <c r="D27" s="330">
        <v>25.92</v>
      </c>
      <c r="E27" s="330">
        <v>25.92</v>
      </c>
      <c r="F27" s="326">
        <f t="shared" si="1"/>
        <v>0</v>
      </c>
      <c r="G27" s="326">
        <f t="shared" si="2"/>
        <v>0</v>
      </c>
      <c r="H27" s="330"/>
      <c r="I27" s="330"/>
      <c r="J27" s="330"/>
      <c r="K27" s="330"/>
      <c r="L27" s="330"/>
      <c r="M27" s="330"/>
      <c r="N27" s="330"/>
      <c r="O27" s="330"/>
      <c r="P27" s="343"/>
      <c r="Q27" s="343"/>
    </row>
    <row r="28" s="309" customFormat="1" ht="19" customHeight="1" spans="1:17">
      <c r="A28" s="338">
        <v>3</v>
      </c>
      <c r="B28" s="338"/>
      <c r="C28" s="339" t="s">
        <v>48</v>
      </c>
      <c r="D28" s="330">
        <v>395.82</v>
      </c>
      <c r="E28" s="330">
        <v>395.82</v>
      </c>
      <c r="F28" s="326">
        <f t="shared" si="1"/>
        <v>0</v>
      </c>
      <c r="G28" s="326">
        <f t="shared" si="2"/>
        <v>0</v>
      </c>
      <c r="H28" s="330"/>
      <c r="I28" s="330"/>
      <c r="J28" s="330"/>
      <c r="K28" s="330"/>
      <c r="L28" s="330"/>
      <c r="M28" s="330"/>
      <c r="N28" s="330"/>
      <c r="O28" s="330"/>
      <c r="P28" s="343"/>
      <c r="Q28" s="343"/>
    </row>
    <row r="29" s="309" customFormat="1" ht="19" customHeight="1" spans="1:17">
      <c r="A29" s="338">
        <v>4</v>
      </c>
      <c r="B29" s="338"/>
      <c r="C29" s="339" t="s">
        <v>49</v>
      </c>
      <c r="D29" s="330">
        <v>242.34</v>
      </c>
      <c r="E29" s="330">
        <v>242.34</v>
      </c>
      <c r="F29" s="326">
        <f t="shared" si="1"/>
        <v>0</v>
      </c>
      <c r="G29" s="326">
        <f t="shared" si="2"/>
        <v>0</v>
      </c>
      <c r="H29" s="330"/>
      <c r="I29" s="330"/>
      <c r="J29" s="330"/>
      <c r="K29" s="330"/>
      <c r="L29" s="330"/>
      <c r="M29" s="330"/>
      <c r="N29" s="330"/>
      <c r="O29" s="330"/>
      <c r="P29" s="343"/>
      <c r="Q29" s="343"/>
    </row>
    <row r="30" s="309" customFormat="1" ht="19" customHeight="1" spans="1:17">
      <c r="A30" s="338">
        <v>5</v>
      </c>
      <c r="B30" s="338"/>
      <c r="C30" s="339" t="s">
        <v>50</v>
      </c>
      <c r="D30" s="330">
        <v>8.28</v>
      </c>
      <c r="E30" s="330">
        <v>8.28</v>
      </c>
      <c r="F30" s="326">
        <f t="shared" si="1"/>
        <v>0</v>
      </c>
      <c r="G30" s="326">
        <f t="shared" si="2"/>
        <v>0</v>
      </c>
      <c r="H30" s="330"/>
      <c r="I30" s="330"/>
      <c r="J30" s="330"/>
      <c r="K30" s="330"/>
      <c r="L30" s="330"/>
      <c r="M30" s="330"/>
      <c r="N30" s="330"/>
      <c r="O30" s="330"/>
      <c r="P30" s="343"/>
      <c r="Q30" s="343"/>
    </row>
    <row r="31" s="309" customFormat="1" ht="19" customHeight="1" spans="1:17">
      <c r="A31" s="338">
        <v>6</v>
      </c>
      <c r="B31" s="338"/>
      <c r="C31" s="339" t="s">
        <v>51</v>
      </c>
      <c r="D31" s="330">
        <v>305.1</v>
      </c>
      <c r="E31" s="330">
        <v>305.1</v>
      </c>
      <c r="F31" s="326">
        <f t="shared" si="1"/>
        <v>0</v>
      </c>
      <c r="G31" s="326">
        <f t="shared" si="2"/>
        <v>0</v>
      </c>
      <c r="H31" s="330"/>
      <c r="I31" s="330"/>
      <c r="J31" s="330"/>
      <c r="K31" s="330"/>
      <c r="L31" s="330"/>
      <c r="M31" s="330"/>
      <c r="N31" s="330"/>
      <c r="O31" s="330"/>
      <c r="P31" s="343"/>
      <c r="Q31" s="343"/>
    </row>
    <row r="32" s="309" customFormat="1" ht="33" customHeight="1" spans="1:17">
      <c r="A32" s="338">
        <v>7</v>
      </c>
      <c r="B32" s="338"/>
      <c r="C32" s="339" t="s">
        <v>52</v>
      </c>
      <c r="D32" s="330">
        <v>1317.48</v>
      </c>
      <c r="E32" s="330">
        <v>741.48</v>
      </c>
      <c r="F32" s="326">
        <f t="shared" si="1"/>
        <v>1</v>
      </c>
      <c r="G32" s="326">
        <f t="shared" si="2"/>
        <v>576</v>
      </c>
      <c r="H32" s="330">
        <v>1</v>
      </c>
      <c r="I32" s="330">
        <v>375</v>
      </c>
      <c r="J32" s="330"/>
      <c r="K32" s="330"/>
      <c r="L32" s="330"/>
      <c r="M32" s="330"/>
      <c r="N32" s="330">
        <v>3</v>
      </c>
      <c r="O32" s="330">
        <v>201</v>
      </c>
      <c r="P32" s="343"/>
      <c r="Q32" s="343"/>
    </row>
    <row r="33" s="309" customFormat="1" ht="33" customHeight="1" spans="1:17">
      <c r="A33" s="338">
        <v>8</v>
      </c>
      <c r="B33" s="338"/>
      <c r="C33" s="339" t="s">
        <v>53</v>
      </c>
      <c r="D33" s="330">
        <v>555.18</v>
      </c>
      <c r="E33" s="330">
        <v>255.18</v>
      </c>
      <c r="F33" s="326">
        <f t="shared" si="1"/>
        <v>0</v>
      </c>
      <c r="G33" s="326">
        <f t="shared" si="2"/>
        <v>300</v>
      </c>
      <c r="H33" s="330"/>
      <c r="I33" s="330"/>
      <c r="J33" s="330"/>
      <c r="K33" s="330"/>
      <c r="L33" s="330"/>
      <c r="M33" s="330"/>
      <c r="N33" s="330">
        <v>19</v>
      </c>
      <c r="O33" s="330">
        <v>300</v>
      </c>
      <c r="P33" s="343"/>
      <c r="Q33" s="343"/>
    </row>
    <row r="34" s="309" customFormat="1" ht="19" customHeight="1" spans="1:17">
      <c r="A34" s="338">
        <v>9</v>
      </c>
      <c r="B34" s="338"/>
      <c r="C34" s="339" t="s">
        <v>54</v>
      </c>
      <c r="D34" s="330">
        <v>389.54</v>
      </c>
      <c r="E34" s="330">
        <v>312.54</v>
      </c>
      <c r="F34" s="326">
        <f t="shared" si="1"/>
        <v>2</v>
      </c>
      <c r="G34" s="326">
        <f t="shared" si="2"/>
        <v>77</v>
      </c>
      <c r="H34" s="330"/>
      <c r="I34" s="330"/>
      <c r="J34" s="330"/>
      <c r="K34" s="330"/>
      <c r="L34" s="330">
        <v>2</v>
      </c>
      <c r="M34" s="330">
        <v>77</v>
      </c>
      <c r="N34" s="330"/>
      <c r="O34" s="330"/>
      <c r="P34" s="343"/>
      <c r="Q34" s="343"/>
    </row>
    <row r="35" s="309" customFormat="1" ht="19" customHeight="1" spans="1:17">
      <c r="A35" s="338">
        <v>10</v>
      </c>
      <c r="B35" s="338"/>
      <c r="C35" s="340" t="s">
        <v>55</v>
      </c>
      <c r="D35" s="330">
        <v>923.76</v>
      </c>
      <c r="E35" s="330">
        <v>731.76</v>
      </c>
      <c r="F35" s="326">
        <f t="shared" si="1"/>
        <v>1</v>
      </c>
      <c r="G35" s="326">
        <f t="shared" si="2"/>
        <v>192</v>
      </c>
      <c r="H35" s="330"/>
      <c r="I35" s="330"/>
      <c r="J35" s="330"/>
      <c r="K35" s="330"/>
      <c r="L35" s="330">
        <v>1</v>
      </c>
      <c r="M35" s="330">
        <v>192</v>
      </c>
      <c r="N35" s="330"/>
      <c r="O35" s="330"/>
      <c r="P35" s="343"/>
      <c r="Q35" s="343"/>
    </row>
    <row r="36" s="309" customFormat="1" ht="19" customHeight="1" spans="1:17">
      <c r="A36" s="338">
        <v>11</v>
      </c>
      <c r="B36" s="338"/>
      <c r="C36" s="340" t="s">
        <v>56</v>
      </c>
      <c r="D36" s="330">
        <v>1299.68</v>
      </c>
      <c r="E36" s="330">
        <v>577.68</v>
      </c>
      <c r="F36" s="326">
        <f t="shared" si="1"/>
        <v>1</v>
      </c>
      <c r="G36" s="326">
        <f t="shared" si="2"/>
        <v>722</v>
      </c>
      <c r="H36" s="330">
        <v>1</v>
      </c>
      <c r="I36" s="330">
        <v>133</v>
      </c>
      <c r="J36" s="330"/>
      <c r="K36" s="330"/>
      <c r="L36" s="330"/>
      <c r="M36" s="330"/>
      <c r="N36" s="330">
        <v>4</v>
      </c>
      <c r="O36" s="330">
        <v>589</v>
      </c>
      <c r="P36" s="343"/>
      <c r="Q36" s="343"/>
    </row>
    <row r="37" s="311" customFormat="1" ht="19" customHeight="1" spans="1:17">
      <c r="A37" s="334" t="s">
        <v>57</v>
      </c>
      <c r="B37" s="334" t="s">
        <v>58</v>
      </c>
      <c r="C37" s="334">
        <v>12</v>
      </c>
      <c r="D37" s="335">
        <v>15898.84</v>
      </c>
      <c r="E37" s="335">
        <v>5313.84</v>
      </c>
      <c r="F37" s="337">
        <f t="shared" si="1"/>
        <v>45</v>
      </c>
      <c r="G37" s="337">
        <f t="shared" si="2"/>
        <v>9363</v>
      </c>
      <c r="H37" s="335">
        <f t="shared" ref="H37:O37" si="6">SUM(H38:H50)</f>
        <v>8</v>
      </c>
      <c r="I37" s="335">
        <f t="shared" si="6"/>
        <v>5711</v>
      </c>
      <c r="J37" s="335">
        <f t="shared" si="6"/>
        <v>1</v>
      </c>
      <c r="K37" s="335">
        <f t="shared" si="6"/>
        <v>108</v>
      </c>
      <c r="L37" s="335">
        <f t="shared" si="6"/>
        <v>36</v>
      </c>
      <c r="M37" s="335">
        <f t="shared" si="6"/>
        <v>3315</v>
      </c>
      <c r="N37" s="335">
        <f t="shared" si="6"/>
        <v>7</v>
      </c>
      <c r="O37" s="335">
        <f t="shared" si="6"/>
        <v>229</v>
      </c>
      <c r="P37" s="344"/>
      <c r="Q37" s="344"/>
    </row>
    <row r="38" s="309" customFormat="1" ht="19" customHeight="1" spans="1:17">
      <c r="A38" s="338">
        <v>1</v>
      </c>
      <c r="B38" s="338"/>
      <c r="C38" s="338" t="s">
        <v>31</v>
      </c>
      <c r="D38" s="330">
        <v>0</v>
      </c>
      <c r="E38" s="330"/>
      <c r="F38" s="326">
        <f t="shared" si="1"/>
        <v>0</v>
      </c>
      <c r="G38" s="326">
        <f t="shared" si="2"/>
        <v>0</v>
      </c>
      <c r="H38" s="330"/>
      <c r="I38" s="330"/>
      <c r="J38" s="330"/>
      <c r="K38" s="330"/>
      <c r="L38" s="330"/>
      <c r="M38" s="330"/>
      <c r="N38" s="330"/>
      <c r="O38" s="330"/>
      <c r="P38" s="343"/>
      <c r="Q38" s="343"/>
    </row>
    <row r="39" s="309" customFormat="1" ht="19" customHeight="1" spans="1:17">
      <c r="A39" s="338">
        <v>2</v>
      </c>
      <c r="B39" s="338"/>
      <c r="C39" s="339" t="s">
        <v>59</v>
      </c>
      <c r="D39" s="330">
        <v>964.48</v>
      </c>
      <c r="E39" s="330">
        <v>270.48</v>
      </c>
      <c r="F39" s="326">
        <f t="shared" si="1"/>
        <v>1</v>
      </c>
      <c r="G39" s="326">
        <f t="shared" si="2"/>
        <v>694</v>
      </c>
      <c r="H39" s="330"/>
      <c r="I39" s="330"/>
      <c r="J39" s="330"/>
      <c r="K39" s="330"/>
      <c r="L39" s="330">
        <v>1</v>
      </c>
      <c r="M39" s="330">
        <v>694</v>
      </c>
      <c r="N39" s="330"/>
      <c r="O39" s="330"/>
      <c r="P39" s="343"/>
      <c r="Q39" s="343"/>
    </row>
    <row r="40" s="309" customFormat="1" ht="19" customHeight="1" spans="1:17">
      <c r="A40" s="338">
        <v>3</v>
      </c>
      <c r="B40" s="338"/>
      <c r="C40" s="339" t="s">
        <v>60</v>
      </c>
      <c r="D40" s="330">
        <v>472.86</v>
      </c>
      <c r="E40" s="330">
        <v>433.86</v>
      </c>
      <c r="F40" s="326">
        <f t="shared" ref="F40:F71" si="7">H40+J40+L40</f>
        <v>1</v>
      </c>
      <c r="G40" s="326">
        <f t="shared" ref="G40:G71" si="8">I40+K40+M40+O40+P40</f>
        <v>147</v>
      </c>
      <c r="H40" s="330"/>
      <c r="I40" s="330"/>
      <c r="J40" s="330">
        <v>1</v>
      </c>
      <c r="K40" s="330">
        <v>108</v>
      </c>
      <c r="L40" s="330"/>
      <c r="M40" s="330"/>
      <c r="N40" s="330">
        <v>1</v>
      </c>
      <c r="O40" s="330">
        <v>39</v>
      </c>
      <c r="P40" s="343"/>
      <c r="Q40" s="343"/>
    </row>
    <row r="41" s="309" customFormat="1" ht="19" customHeight="1" spans="1:17">
      <c r="A41" s="338">
        <v>4</v>
      </c>
      <c r="B41" s="338"/>
      <c r="C41" s="339" t="s">
        <v>61</v>
      </c>
      <c r="D41" s="330">
        <v>4298.42</v>
      </c>
      <c r="E41" s="330">
        <v>1089.42</v>
      </c>
      <c r="F41" s="326">
        <f t="shared" si="7"/>
        <v>13</v>
      </c>
      <c r="G41" s="326">
        <f t="shared" si="8"/>
        <v>3856</v>
      </c>
      <c r="H41" s="330">
        <v>2</v>
      </c>
      <c r="I41" s="330">
        <v>3209</v>
      </c>
      <c r="J41" s="330"/>
      <c r="K41" s="330"/>
      <c r="L41" s="330">
        <v>11</v>
      </c>
      <c r="M41" s="330">
        <v>647</v>
      </c>
      <c r="N41" s="330"/>
      <c r="O41" s="330"/>
      <c r="P41" s="343"/>
      <c r="Q41" s="343"/>
    </row>
    <row r="42" s="309" customFormat="1" ht="19" customHeight="1" spans="1:17">
      <c r="A42" s="338">
        <v>5</v>
      </c>
      <c r="B42" s="338"/>
      <c r="C42" s="339" t="s">
        <v>62</v>
      </c>
      <c r="D42" s="330">
        <v>1526.82</v>
      </c>
      <c r="E42" s="330">
        <v>326.82</v>
      </c>
      <c r="F42" s="326">
        <f t="shared" si="7"/>
        <v>5</v>
      </c>
      <c r="G42" s="326">
        <f t="shared" si="8"/>
        <v>1747</v>
      </c>
      <c r="H42" s="330">
        <v>1</v>
      </c>
      <c r="I42" s="330">
        <v>1200</v>
      </c>
      <c r="J42" s="330"/>
      <c r="K42" s="330"/>
      <c r="L42" s="330">
        <v>4</v>
      </c>
      <c r="M42" s="330">
        <v>547</v>
      </c>
      <c r="N42" s="330"/>
      <c r="O42" s="330"/>
      <c r="P42" s="343"/>
      <c r="Q42" s="343"/>
    </row>
    <row r="43" s="309" customFormat="1" ht="19" customHeight="1" spans="1:17">
      <c r="A43" s="338">
        <v>6</v>
      </c>
      <c r="B43" s="338"/>
      <c r="C43" s="339" t="s">
        <v>63</v>
      </c>
      <c r="D43" s="330">
        <v>4411.1</v>
      </c>
      <c r="E43" s="330">
        <v>1019.1</v>
      </c>
      <c r="F43" s="326">
        <f t="shared" si="7"/>
        <v>13</v>
      </c>
      <c r="G43" s="326">
        <f t="shared" si="8"/>
        <v>973</v>
      </c>
      <c r="H43" s="330">
        <v>3</v>
      </c>
      <c r="I43" s="330">
        <v>340</v>
      </c>
      <c r="J43" s="330"/>
      <c r="K43" s="330"/>
      <c r="L43" s="330">
        <v>10</v>
      </c>
      <c r="M43" s="330">
        <v>443</v>
      </c>
      <c r="N43" s="330">
        <v>6</v>
      </c>
      <c r="O43" s="330">
        <v>190</v>
      </c>
      <c r="P43" s="343"/>
      <c r="Q43" s="343"/>
    </row>
    <row r="44" s="309" customFormat="1" ht="33" customHeight="1" spans="1:17">
      <c r="A44" s="338">
        <v>7</v>
      </c>
      <c r="B44" s="338"/>
      <c r="C44" s="339" t="s">
        <v>64</v>
      </c>
      <c r="D44" s="330">
        <v>453.62</v>
      </c>
      <c r="E44" s="330">
        <v>379.62</v>
      </c>
      <c r="F44" s="326">
        <f t="shared" si="7"/>
        <v>1</v>
      </c>
      <c r="G44" s="326">
        <f t="shared" si="8"/>
        <v>74</v>
      </c>
      <c r="H44" s="330"/>
      <c r="I44" s="330"/>
      <c r="J44" s="330"/>
      <c r="K44" s="330"/>
      <c r="L44" s="330">
        <v>1</v>
      </c>
      <c r="M44" s="330">
        <v>74</v>
      </c>
      <c r="N44" s="330"/>
      <c r="O44" s="330"/>
      <c r="P44" s="343"/>
      <c r="Q44" s="343"/>
    </row>
    <row r="45" s="309" customFormat="1" ht="19" customHeight="1" spans="1:17">
      <c r="A45" s="338">
        <v>8</v>
      </c>
      <c r="B45" s="338"/>
      <c r="C45" s="339" t="s">
        <v>65</v>
      </c>
      <c r="D45" s="330">
        <v>576.26</v>
      </c>
      <c r="E45" s="330">
        <v>466.26</v>
      </c>
      <c r="F45" s="326">
        <f t="shared" si="7"/>
        <v>2</v>
      </c>
      <c r="G45" s="326">
        <f t="shared" si="8"/>
        <v>110</v>
      </c>
      <c r="H45" s="330"/>
      <c r="I45" s="330"/>
      <c r="J45" s="330"/>
      <c r="K45" s="330"/>
      <c r="L45" s="330">
        <v>2</v>
      </c>
      <c r="M45" s="330">
        <v>110</v>
      </c>
      <c r="N45" s="330"/>
      <c r="O45" s="330"/>
      <c r="P45" s="343"/>
      <c r="Q45" s="343"/>
    </row>
    <row r="46" s="309" customFormat="1" ht="19" customHeight="1" spans="1:17">
      <c r="A46" s="338">
        <v>9</v>
      </c>
      <c r="B46" s="338"/>
      <c r="C46" s="339" t="s">
        <v>66</v>
      </c>
      <c r="D46" s="330">
        <v>41.46</v>
      </c>
      <c r="E46" s="330">
        <v>41.46</v>
      </c>
      <c r="F46" s="326">
        <f t="shared" si="7"/>
        <v>0</v>
      </c>
      <c r="G46" s="326">
        <f t="shared" si="8"/>
        <v>0</v>
      </c>
      <c r="H46" s="330"/>
      <c r="I46" s="330"/>
      <c r="J46" s="330"/>
      <c r="K46" s="330"/>
      <c r="L46" s="330"/>
      <c r="M46" s="330"/>
      <c r="N46" s="330"/>
      <c r="O46" s="330"/>
      <c r="P46" s="343"/>
      <c r="Q46" s="343"/>
    </row>
    <row r="47" s="309" customFormat="1" ht="19" customHeight="1" spans="1:17">
      <c r="A47" s="338">
        <v>10</v>
      </c>
      <c r="B47" s="338"/>
      <c r="C47" s="339" t="s">
        <v>67</v>
      </c>
      <c r="D47" s="330">
        <v>63.44</v>
      </c>
      <c r="E47" s="330">
        <v>31.44</v>
      </c>
      <c r="F47" s="326">
        <f t="shared" si="7"/>
        <v>1</v>
      </c>
      <c r="G47" s="326">
        <f t="shared" si="8"/>
        <v>32</v>
      </c>
      <c r="H47" s="330"/>
      <c r="I47" s="330"/>
      <c r="J47" s="330"/>
      <c r="K47" s="330"/>
      <c r="L47" s="330">
        <v>1</v>
      </c>
      <c r="M47" s="330">
        <v>32</v>
      </c>
      <c r="N47" s="330"/>
      <c r="O47" s="330"/>
      <c r="P47" s="343"/>
      <c r="Q47" s="343"/>
    </row>
    <row r="48" s="309" customFormat="1" ht="33" customHeight="1" spans="1:17">
      <c r="A48" s="338">
        <v>11</v>
      </c>
      <c r="B48" s="338"/>
      <c r="C48" s="339" t="s">
        <v>68</v>
      </c>
      <c r="D48" s="330">
        <v>1109.96</v>
      </c>
      <c r="E48" s="330">
        <v>519.96</v>
      </c>
      <c r="F48" s="326">
        <f t="shared" si="7"/>
        <v>3</v>
      </c>
      <c r="G48" s="326">
        <f t="shared" si="8"/>
        <v>590</v>
      </c>
      <c r="H48" s="330"/>
      <c r="I48" s="330"/>
      <c r="J48" s="330"/>
      <c r="K48" s="330"/>
      <c r="L48" s="330">
        <v>3</v>
      </c>
      <c r="M48" s="330">
        <v>590</v>
      </c>
      <c r="N48" s="330"/>
      <c r="O48" s="330"/>
      <c r="P48" s="343"/>
      <c r="Q48" s="343"/>
    </row>
    <row r="49" s="309" customFormat="1" ht="19" customHeight="1" spans="1:17">
      <c r="A49" s="338">
        <v>12</v>
      </c>
      <c r="B49" s="338"/>
      <c r="C49" s="339" t="s">
        <v>69</v>
      </c>
      <c r="D49" s="330">
        <v>520.22</v>
      </c>
      <c r="E49" s="330">
        <v>434.22</v>
      </c>
      <c r="F49" s="326">
        <f t="shared" si="7"/>
        <v>2</v>
      </c>
      <c r="G49" s="326">
        <f t="shared" si="8"/>
        <v>86</v>
      </c>
      <c r="H49" s="330"/>
      <c r="I49" s="330"/>
      <c r="J49" s="330"/>
      <c r="K49" s="330"/>
      <c r="L49" s="330">
        <v>2</v>
      </c>
      <c r="M49" s="330">
        <v>86</v>
      </c>
      <c r="N49" s="330"/>
      <c r="O49" s="330"/>
      <c r="P49" s="343"/>
      <c r="Q49" s="343"/>
    </row>
    <row r="50" s="309" customFormat="1" ht="19" customHeight="1" spans="1:17">
      <c r="A50" s="338">
        <v>13</v>
      </c>
      <c r="B50" s="338"/>
      <c r="C50" s="339" t="s">
        <v>70</v>
      </c>
      <c r="D50" s="330">
        <v>1460.2</v>
      </c>
      <c r="E50" s="330">
        <v>301.2</v>
      </c>
      <c r="F50" s="326">
        <f t="shared" si="7"/>
        <v>3</v>
      </c>
      <c r="G50" s="326">
        <f t="shared" si="8"/>
        <v>1054</v>
      </c>
      <c r="H50" s="330">
        <v>2</v>
      </c>
      <c r="I50" s="330">
        <v>962</v>
      </c>
      <c r="J50" s="330"/>
      <c r="K50" s="330"/>
      <c r="L50" s="330">
        <v>1</v>
      </c>
      <c r="M50" s="330">
        <v>92</v>
      </c>
      <c r="N50" s="330"/>
      <c r="O50" s="330"/>
      <c r="P50" s="343"/>
      <c r="Q50" s="343"/>
    </row>
    <row r="51" s="311" customFormat="1" ht="19" customHeight="1" spans="1:17">
      <c r="A51" s="334" t="s">
        <v>71</v>
      </c>
      <c r="B51" s="334" t="s">
        <v>72</v>
      </c>
      <c r="C51" s="334">
        <v>7</v>
      </c>
      <c r="D51" s="335">
        <v>10492.22</v>
      </c>
      <c r="E51" s="335">
        <v>3930.06</v>
      </c>
      <c r="F51" s="337">
        <f t="shared" si="7"/>
        <v>17</v>
      </c>
      <c r="G51" s="337">
        <f t="shared" si="8"/>
        <v>6271</v>
      </c>
      <c r="H51" s="335">
        <f t="shared" ref="H51:O51" si="9">SUM(H52:H59)</f>
        <v>10</v>
      </c>
      <c r="I51" s="335">
        <f t="shared" si="9"/>
        <v>3263</v>
      </c>
      <c r="J51" s="335">
        <f t="shared" si="9"/>
        <v>1</v>
      </c>
      <c r="K51" s="335">
        <f t="shared" si="9"/>
        <v>1861</v>
      </c>
      <c r="L51" s="335">
        <f t="shared" si="9"/>
        <v>6</v>
      </c>
      <c r="M51" s="335">
        <f t="shared" si="9"/>
        <v>688</v>
      </c>
      <c r="N51" s="335">
        <f t="shared" si="9"/>
        <v>7</v>
      </c>
      <c r="O51" s="335">
        <f t="shared" si="9"/>
        <v>459</v>
      </c>
      <c r="P51" s="344"/>
      <c r="Q51" s="344"/>
    </row>
    <row r="52" s="309" customFormat="1" ht="19" customHeight="1" spans="1:17">
      <c r="A52" s="338">
        <v>1</v>
      </c>
      <c r="B52" s="338"/>
      <c r="C52" s="338" t="s">
        <v>31</v>
      </c>
      <c r="D52" s="330">
        <v>0</v>
      </c>
      <c r="E52" s="330">
        <v>0</v>
      </c>
      <c r="F52" s="326">
        <f t="shared" si="7"/>
        <v>0</v>
      </c>
      <c r="G52" s="326">
        <f t="shared" si="8"/>
        <v>0</v>
      </c>
      <c r="H52" s="330"/>
      <c r="I52" s="330"/>
      <c r="J52" s="330"/>
      <c r="K52" s="330"/>
      <c r="L52" s="330"/>
      <c r="M52" s="330"/>
      <c r="N52" s="330"/>
      <c r="O52" s="330"/>
      <c r="P52" s="343"/>
      <c r="Q52" s="343"/>
    </row>
    <row r="53" s="309" customFormat="1" ht="19" customHeight="1" spans="1:17">
      <c r="A53" s="338">
        <v>2</v>
      </c>
      <c r="B53" s="338"/>
      <c r="C53" s="339" t="s">
        <v>73</v>
      </c>
      <c r="D53" s="330">
        <v>2045.44</v>
      </c>
      <c r="E53" s="330">
        <v>586.44</v>
      </c>
      <c r="F53" s="326">
        <f t="shared" si="7"/>
        <v>5</v>
      </c>
      <c r="G53" s="326">
        <f t="shared" si="8"/>
        <v>1459</v>
      </c>
      <c r="H53" s="330">
        <v>4</v>
      </c>
      <c r="I53" s="330">
        <v>1354</v>
      </c>
      <c r="J53" s="330"/>
      <c r="K53" s="330"/>
      <c r="L53" s="330">
        <v>1</v>
      </c>
      <c r="M53" s="330">
        <v>105</v>
      </c>
      <c r="N53" s="330"/>
      <c r="O53" s="330"/>
      <c r="P53" s="343"/>
      <c r="Q53" s="343"/>
    </row>
    <row r="54" s="309" customFormat="1" ht="19" customHeight="1" spans="1:17">
      <c r="A54" s="338">
        <v>3</v>
      </c>
      <c r="B54" s="338"/>
      <c r="C54" s="339" t="s">
        <v>74</v>
      </c>
      <c r="D54" s="330">
        <v>435.32</v>
      </c>
      <c r="E54" s="330">
        <v>100.32</v>
      </c>
      <c r="F54" s="326">
        <f t="shared" si="7"/>
        <v>1</v>
      </c>
      <c r="G54" s="326">
        <f t="shared" si="8"/>
        <v>335</v>
      </c>
      <c r="H54" s="330"/>
      <c r="I54" s="330"/>
      <c r="J54" s="330"/>
      <c r="K54" s="330"/>
      <c r="L54" s="330">
        <v>1</v>
      </c>
      <c r="M54" s="330">
        <v>335</v>
      </c>
      <c r="N54" s="330"/>
      <c r="O54" s="330"/>
      <c r="P54" s="343"/>
      <c r="Q54" s="343"/>
    </row>
    <row r="55" s="309" customFormat="1" ht="19" customHeight="1" spans="1:17">
      <c r="A55" s="338">
        <v>4</v>
      </c>
      <c r="B55" s="338"/>
      <c r="C55" s="339" t="s">
        <v>75</v>
      </c>
      <c r="D55" s="330">
        <v>1544.38</v>
      </c>
      <c r="E55" s="330">
        <v>667.38</v>
      </c>
      <c r="F55" s="326">
        <f t="shared" si="7"/>
        <v>4</v>
      </c>
      <c r="G55" s="326">
        <f t="shared" si="8"/>
        <v>947</v>
      </c>
      <c r="H55" s="330">
        <v>3</v>
      </c>
      <c r="I55" s="330">
        <v>877</v>
      </c>
      <c r="J55" s="330"/>
      <c r="K55" s="330"/>
      <c r="L55" s="330">
        <v>1</v>
      </c>
      <c r="M55" s="330">
        <v>70</v>
      </c>
      <c r="N55" s="330"/>
      <c r="O55" s="330"/>
      <c r="P55" s="343"/>
      <c r="Q55" s="343"/>
    </row>
    <row r="56" s="309" customFormat="1" ht="19" customHeight="1" spans="1:17">
      <c r="A56" s="338">
        <v>5</v>
      </c>
      <c r="B56" s="338"/>
      <c r="C56" s="339" t="s">
        <v>76</v>
      </c>
      <c r="D56" s="330">
        <v>2944.38</v>
      </c>
      <c r="E56" s="330">
        <v>1987.38</v>
      </c>
      <c r="F56" s="326">
        <f t="shared" si="7"/>
        <v>2</v>
      </c>
      <c r="G56" s="326">
        <f t="shared" si="8"/>
        <v>957</v>
      </c>
      <c r="H56" s="330">
        <v>2</v>
      </c>
      <c r="I56" s="330">
        <v>646</v>
      </c>
      <c r="J56" s="330"/>
      <c r="K56" s="330"/>
      <c r="L56" s="330"/>
      <c r="M56" s="330"/>
      <c r="N56" s="330">
        <v>2</v>
      </c>
      <c r="O56" s="330">
        <v>311</v>
      </c>
      <c r="P56" s="343"/>
      <c r="Q56" s="343"/>
    </row>
    <row r="57" s="309" customFormat="1" ht="19" customHeight="1" spans="1:17">
      <c r="A57" s="338">
        <v>6</v>
      </c>
      <c r="B57" s="338"/>
      <c r="C57" s="339" t="s">
        <v>77</v>
      </c>
      <c r="D57" s="330">
        <v>838.14</v>
      </c>
      <c r="E57" s="330">
        <v>175.14</v>
      </c>
      <c r="F57" s="326">
        <f t="shared" si="7"/>
        <v>4</v>
      </c>
      <c r="G57" s="326">
        <f t="shared" si="8"/>
        <v>663</v>
      </c>
      <c r="H57" s="330">
        <v>1</v>
      </c>
      <c r="I57" s="330">
        <v>386</v>
      </c>
      <c r="J57" s="330"/>
      <c r="K57" s="330"/>
      <c r="L57" s="330">
        <v>3</v>
      </c>
      <c r="M57" s="330">
        <v>178</v>
      </c>
      <c r="N57" s="330">
        <v>3</v>
      </c>
      <c r="O57" s="330">
        <v>99</v>
      </c>
      <c r="P57" s="343"/>
      <c r="Q57" s="343"/>
    </row>
    <row r="58" s="309" customFormat="1" ht="19" customHeight="1" spans="1:17">
      <c r="A58" s="338">
        <v>7</v>
      </c>
      <c r="B58" s="338"/>
      <c r="C58" s="339" t="s">
        <v>78</v>
      </c>
      <c r="D58" s="330">
        <v>2681.37999999997</v>
      </c>
      <c r="E58" s="330">
        <v>410.22</v>
      </c>
      <c r="F58" s="326">
        <f t="shared" si="7"/>
        <v>1</v>
      </c>
      <c r="G58" s="326">
        <f t="shared" si="8"/>
        <v>1910</v>
      </c>
      <c r="H58" s="330"/>
      <c r="I58" s="330"/>
      <c r="J58" s="330">
        <v>1</v>
      </c>
      <c r="K58" s="198">
        <v>1861</v>
      </c>
      <c r="L58" s="330"/>
      <c r="M58" s="330"/>
      <c r="N58" s="330">
        <v>2</v>
      </c>
      <c r="O58" s="330">
        <v>49</v>
      </c>
      <c r="P58" s="343"/>
      <c r="Q58" s="343"/>
    </row>
    <row r="59" s="309" customFormat="1" ht="19" customHeight="1" spans="1:17">
      <c r="A59" s="338">
        <v>8</v>
      </c>
      <c r="B59" s="338"/>
      <c r="C59" s="339" t="s">
        <v>79</v>
      </c>
      <c r="D59" s="330">
        <v>3.18</v>
      </c>
      <c r="E59" s="330">
        <v>3.18</v>
      </c>
      <c r="F59" s="326">
        <f t="shared" si="7"/>
        <v>0</v>
      </c>
      <c r="G59" s="326">
        <f t="shared" si="8"/>
        <v>0</v>
      </c>
      <c r="H59" s="330"/>
      <c r="I59" s="330"/>
      <c r="J59" s="330"/>
      <c r="K59" s="330"/>
      <c r="L59" s="330"/>
      <c r="M59" s="330"/>
      <c r="N59" s="330"/>
      <c r="O59" s="330"/>
      <c r="P59" s="343"/>
      <c r="Q59" s="343"/>
    </row>
    <row r="60" s="311" customFormat="1" ht="19" customHeight="1" spans="1:17">
      <c r="A60" s="334" t="s">
        <v>80</v>
      </c>
      <c r="B60" s="334" t="s">
        <v>81</v>
      </c>
      <c r="C60" s="334">
        <v>4</v>
      </c>
      <c r="D60" s="335">
        <v>12125.14</v>
      </c>
      <c r="E60" s="335">
        <v>4228.14</v>
      </c>
      <c r="F60" s="337">
        <f t="shared" si="7"/>
        <v>10</v>
      </c>
      <c r="G60" s="337">
        <f t="shared" si="8"/>
        <v>4821</v>
      </c>
      <c r="H60" s="335">
        <f t="shared" ref="H60:O60" si="10">SUM(H61:H65)</f>
        <v>2</v>
      </c>
      <c r="I60" s="335">
        <f t="shared" si="10"/>
        <v>220</v>
      </c>
      <c r="J60" s="335">
        <f t="shared" si="10"/>
        <v>1</v>
      </c>
      <c r="K60" s="335">
        <f t="shared" si="10"/>
        <v>4000</v>
      </c>
      <c r="L60" s="335">
        <f t="shared" si="10"/>
        <v>7</v>
      </c>
      <c r="M60" s="335">
        <f t="shared" si="10"/>
        <v>594</v>
      </c>
      <c r="N60" s="335">
        <f t="shared" si="10"/>
        <v>1</v>
      </c>
      <c r="O60" s="335">
        <f t="shared" si="10"/>
        <v>7</v>
      </c>
      <c r="P60" s="344"/>
      <c r="Q60" s="344"/>
    </row>
    <row r="61" s="309" customFormat="1" ht="19" customHeight="1" spans="1:17">
      <c r="A61" s="338">
        <v>1</v>
      </c>
      <c r="B61" s="338"/>
      <c r="C61" s="338" t="s">
        <v>31</v>
      </c>
      <c r="D61" s="330">
        <v>0</v>
      </c>
      <c r="E61" s="330">
        <v>0</v>
      </c>
      <c r="F61" s="326">
        <f t="shared" si="7"/>
        <v>0</v>
      </c>
      <c r="G61" s="326">
        <f t="shared" si="8"/>
        <v>0</v>
      </c>
      <c r="H61" s="330"/>
      <c r="I61" s="330"/>
      <c r="J61" s="330"/>
      <c r="K61" s="330"/>
      <c r="L61" s="330"/>
      <c r="M61" s="330"/>
      <c r="N61" s="330"/>
      <c r="O61" s="330"/>
      <c r="P61" s="343"/>
      <c r="Q61" s="343"/>
    </row>
    <row r="62" s="309" customFormat="1" ht="19" customHeight="1" spans="1:17">
      <c r="A62" s="338">
        <v>2</v>
      </c>
      <c r="B62" s="338"/>
      <c r="C62" s="339" t="s">
        <v>82</v>
      </c>
      <c r="D62" s="330">
        <v>104.86</v>
      </c>
      <c r="E62" s="330">
        <v>82.86</v>
      </c>
      <c r="F62" s="326">
        <f t="shared" si="7"/>
        <v>1</v>
      </c>
      <c r="G62" s="326">
        <f t="shared" si="8"/>
        <v>22</v>
      </c>
      <c r="H62" s="330"/>
      <c r="I62" s="330"/>
      <c r="J62" s="330"/>
      <c r="K62" s="330"/>
      <c r="L62" s="330">
        <v>1</v>
      </c>
      <c r="M62" s="330">
        <v>22</v>
      </c>
      <c r="N62" s="330"/>
      <c r="O62" s="330"/>
      <c r="P62" s="343"/>
      <c r="Q62" s="343"/>
    </row>
    <row r="63" s="309" customFormat="1" ht="19" customHeight="1" spans="1:17">
      <c r="A63" s="338">
        <v>3</v>
      </c>
      <c r="B63" s="338"/>
      <c r="C63" s="339" t="s">
        <v>83</v>
      </c>
      <c r="D63" s="330">
        <v>3680.5</v>
      </c>
      <c r="E63" s="330">
        <v>673.5</v>
      </c>
      <c r="F63" s="326">
        <f t="shared" si="7"/>
        <v>2</v>
      </c>
      <c r="G63" s="326">
        <f t="shared" si="8"/>
        <v>227</v>
      </c>
      <c r="H63" s="330">
        <v>2</v>
      </c>
      <c r="I63" s="330">
        <v>220</v>
      </c>
      <c r="J63" s="330"/>
      <c r="K63" s="330"/>
      <c r="L63" s="330"/>
      <c r="M63" s="330"/>
      <c r="N63" s="330">
        <v>1</v>
      </c>
      <c r="O63" s="330">
        <v>7</v>
      </c>
      <c r="P63" s="343"/>
      <c r="Q63" s="343"/>
    </row>
    <row r="64" s="309" customFormat="1" ht="19" customHeight="1" spans="1:17">
      <c r="A64" s="338">
        <v>4</v>
      </c>
      <c r="B64" s="338"/>
      <c r="C64" s="339" t="s">
        <v>84</v>
      </c>
      <c r="D64" s="330">
        <v>635.06</v>
      </c>
      <c r="E64" s="330">
        <v>288.06</v>
      </c>
      <c r="F64" s="326">
        <f t="shared" si="7"/>
        <v>3</v>
      </c>
      <c r="G64" s="326">
        <f t="shared" si="8"/>
        <v>347</v>
      </c>
      <c r="H64" s="330"/>
      <c r="I64" s="330"/>
      <c r="J64" s="330"/>
      <c r="K64" s="330"/>
      <c r="L64" s="330">
        <v>3</v>
      </c>
      <c r="M64" s="330">
        <v>347</v>
      </c>
      <c r="N64" s="330"/>
      <c r="O64" s="330"/>
      <c r="P64" s="343"/>
      <c r="Q64" s="343"/>
    </row>
    <row r="65" s="309" customFormat="1" ht="19" customHeight="1" spans="1:17">
      <c r="A65" s="338">
        <v>5</v>
      </c>
      <c r="B65" s="338"/>
      <c r="C65" s="339" t="s">
        <v>85</v>
      </c>
      <c r="D65" s="330">
        <v>7704.72</v>
      </c>
      <c r="E65" s="330">
        <v>3183.72</v>
      </c>
      <c r="F65" s="326">
        <f t="shared" si="7"/>
        <v>4</v>
      </c>
      <c r="G65" s="326">
        <f t="shared" si="8"/>
        <v>4225</v>
      </c>
      <c r="H65" s="330"/>
      <c r="I65" s="330"/>
      <c r="J65" s="330">
        <v>1</v>
      </c>
      <c r="K65" s="330">
        <v>4000</v>
      </c>
      <c r="L65" s="330">
        <v>3</v>
      </c>
      <c r="M65" s="330">
        <v>225</v>
      </c>
      <c r="N65" s="330"/>
      <c r="O65" s="330"/>
      <c r="P65" s="343"/>
      <c r="Q65" s="343"/>
    </row>
    <row r="66" s="311" customFormat="1" ht="19" customHeight="1" spans="1:17">
      <c r="A66" s="334" t="s">
        <v>86</v>
      </c>
      <c r="B66" s="334" t="s">
        <v>87</v>
      </c>
      <c r="C66" s="334">
        <v>3</v>
      </c>
      <c r="D66" s="335">
        <v>2735.84</v>
      </c>
      <c r="E66" s="335">
        <v>1917.84</v>
      </c>
      <c r="F66" s="337">
        <f t="shared" si="7"/>
        <v>5</v>
      </c>
      <c r="G66" s="337">
        <f t="shared" si="8"/>
        <v>818</v>
      </c>
      <c r="H66" s="335">
        <f t="shared" ref="H66:O66" si="11">SUM(H67:H70)</f>
        <v>4</v>
      </c>
      <c r="I66" s="335">
        <f t="shared" si="11"/>
        <v>715</v>
      </c>
      <c r="J66" s="335">
        <f t="shared" si="11"/>
        <v>0</v>
      </c>
      <c r="K66" s="335">
        <f t="shared" si="11"/>
        <v>0</v>
      </c>
      <c r="L66" s="335">
        <f t="shared" si="11"/>
        <v>1</v>
      </c>
      <c r="M66" s="335">
        <f t="shared" si="11"/>
        <v>103</v>
      </c>
      <c r="N66" s="335">
        <f t="shared" si="11"/>
        <v>0</v>
      </c>
      <c r="O66" s="335">
        <f t="shared" si="11"/>
        <v>0</v>
      </c>
      <c r="P66" s="344"/>
      <c r="Q66" s="344"/>
    </row>
    <row r="67" s="309" customFormat="1" ht="19" customHeight="1" spans="1:17">
      <c r="A67" s="338">
        <v>1</v>
      </c>
      <c r="B67" s="338"/>
      <c r="C67" s="338" t="s">
        <v>31</v>
      </c>
      <c r="D67" s="330">
        <v>0</v>
      </c>
      <c r="E67" s="330">
        <v>0</v>
      </c>
      <c r="F67" s="326">
        <f t="shared" si="7"/>
        <v>0</v>
      </c>
      <c r="G67" s="326">
        <f t="shared" si="8"/>
        <v>0</v>
      </c>
      <c r="H67" s="330"/>
      <c r="I67" s="330"/>
      <c r="J67" s="330"/>
      <c r="K67" s="330"/>
      <c r="L67" s="330"/>
      <c r="M67" s="330"/>
      <c r="N67" s="330"/>
      <c r="O67" s="330"/>
      <c r="P67" s="343"/>
      <c r="Q67" s="343"/>
    </row>
    <row r="68" s="309" customFormat="1" ht="19" customHeight="1" spans="1:17">
      <c r="A68" s="338">
        <v>2</v>
      </c>
      <c r="B68" s="338"/>
      <c r="C68" s="339" t="s">
        <v>88</v>
      </c>
      <c r="D68" s="330">
        <v>799.68</v>
      </c>
      <c r="E68" s="330">
        <v>640.68</v>
      </c>
      <c r="F68" s="326">
        <f t="shared" si="7"/>
        <v>2</v>
      </c>
      <c r="G68" s="326">
        <f t="shared" si="8"/>
        <v>159</v>
      </c>
      <c r="H68" s="330">
        <v>1</v>
      </c>
      <c r="I68" s="330">
        <v>56</v>
      </c>
      <c r="J68" s="330"/>
      <c r="K68" s="330"/>
      <c r="L68" s="330">
        <v>1</v>
      </c>
      <c r="M68" s="330">
        <v>103</v>
      </c>
      <c r="N68" s="330"/>
      <c r="O68" s="330"/>
      <c r="P68" s="343"/>
      <c r="Q68" s="343"/>
    </row>
    <row r="69" s="309" customFormat="1" ht="19" customHeight="1" spans="1:17">
      <c r="A69" s="338">
        <v>3</v>
      </c>
      <c r="B69" s="338"/>
      <c r="C69" s="339" t="s">
        <v>89</v>
      </c>
      <c r="D69" s="330">
        <v>1592.02</v>
      </c>
      <c r="E69" s="330">
        <v>1057.02</v>
      </c>
      <c r="F69" s="326">
        <f t="shared" si="7"/>
        <v>2</v>
      </c>
      <c r="G69" s="326">
        <f t="shared" si="8"/>
        <v>535</v>
      </c>
      <c r="H69" s="330">
        <v>2</v>
      </c>
      <c r="I69" s="330">
        <v>535</v>
      </c>
      <c r="J69" s="330"/>
      <c r="K69" s="330"/>
      <c r="L69" s="330"/>
      <c r="M69" s="330"/>
      <c r="N69" s="330"/>
      <c r="O69" s="330"/>
      <c r="P69" s="343"/>
      <c r="Q69" s="343"/>
    </row>
    <row r="70" s="309" customFormat="1" ht="19" customHeight="1" spans="1:17">
      <c r="A70" s="338">
        <v>4</v>
      </c>
      <c r="B70" s="338"/>
      <c r="C70" s="339" t="s">
        <v>90</v>
      </c>
      <c r="D70" s="330">
        <v>344.14</v>
      </c>
      <c r="E70" s="330">
        <v>220.14</v>
      </c>
      <c r="F70" s="326">
        <f t="shared" si="7"/>
        <v>1</v>
      </c>
      <c r="G70" s="326">
        <f t="shared" si="8"/>
        <v>124</v>
      </c>
      <c r="H70" s="330">
        <v>1</v>
      </c>
      <c r="I70" s="330">
        <v>124</v>
      </c>
      <c r="J70" s="330"/>
      <c r="K70" s="330"/>
      <c r="L70" s="330"/>
      <c r="M70" s="330"/>
      <c r="N70" s="330"/>
      <c r="O70" s="330"/>
      <c r="P70" s="343"/>
      <c r="Q70" s="343"/>
    </row>
    <row r="71" s="311" customFormat="1" ht="19" customHeight="1" spans="1:17">
      <c r="A71" s="334" t="s">
        <v>91</v>
      </c>
      <c r="B71" s="334" t="s">
        <v>92</v>
      </c>
      <c r="C71" s="334">
        <v>4</v>
      </c>
      <c r="D71" s="335">
        <v>22547.48</v>
      </c>
      <c r="E71" s="335">
        <v>8163.48</v>
      </c>
      <c r="F71" s="337">
        <f t="shared" si="7"/>
        <v>20</v>
      </c>
      <c r="G71" s="337">
        <f t="shared" si="8"/>
        <v>14707</v>
      </c>
      <c r="H71" s="335">
        <f t="shared" ref="H71:O71" si="12">SUM(H72:H76)</f>
        <v>13</v>
      </c>
      <c r="I71" s="335">
        <f t="shared" si="12"/>
        <v>2909</v>
      </c>
      <c r="J71" s="335">
        <f t="shared" si="12"/>
        <v>5</v>
      </c>
      <c r="K71" s="335">
        <f t="shared" si="12"/>
        <v>11288</v>
      </c>
      <c r="L71" s="335">
        <f t="shared" si="12"/>
        <v>2</v>
      </c>
      <c r="M71" s="335">
        <f t="shared" si="12"/>
        <v>167</v>
      </c>
      <c r="N71" s="335">
        <f t="shared" si="12"/>
        <v>6</v>
      </c>
      <c r="O71" s="335">
        <f t="shared" si="12"/>
        <v>343</v>
      </c>
      <c r="P71" s="344"/>
      <c r="Q71" s="344"/>
    </row>
    <row r="72" s="309" customFormat="1" ht="19" customHeight="1" spans="1:17">
      <c r="A72" s="338">
        <v>1</v>
      </c>
      <c r="B72" s="338"/>
      <c r="C72" s="338" t="s">
        <v>31</v>
      </c>
      <c r="D72" s="330">
        <v>0</v>
      </c>
      <c r="E72" s="330">
        <v>0</v>
      </c>
      <c r="F72" s="326">
        <f t="shared" ref="F72:F103" si="13">H72+J72+L72</f>
        <v>0</v>
      </c>
      <c r="G72" s="326">
        <f t="shared" ref="G72:G103" si="14">I72+K72+M72+O72+P72</f>
        <v>0</v>
      </c>
      <c r="H72" s="330"/>
      <c r="I72" s="330"/>
      <c r="J72" s="330"/>
      <c r="K72" s="330"/>
      <c r="L72" s="330"/>
      <c r="M72" s="330"/>
      <c r="N72" s="330"/>
      <c r="O72" s="330"/>
      <c r="P72" s="343"/>
      <c r="Q72" s="343"/>
    </row>
    <row r="73" s="309" customFormat="1" ht="19" customHeight="1" spans="1:17">
      <c r="A73" s="338">
        <v>2</v>
      </c>
      <c r="B73" s="338"/>
      <c r="C73" s="339" t="s">
        <v>93</v>
      </c>
      <c r="D73" s="330">
        <v>4936.5</v>
      </c>
      <c r="E73" s="330">
        <v>1555.5</v>
      </c>
      <c r="F73" s="326">
        <f t="shared" si="13"/>
        <v>3</v>
      </c>
      <c r="G73" s="326">
        <f t="shared" si="14"/>
        <v>3548</v>
      </c>
      <c r="H73" s="330"/>
      <c r="I73" s="330"/>
      <c r="J73" s="330">
        <v>1</v>
      </c>
      <c r="K73" s="330">
        <v>3381</v>
      </c>
      <c r="L73" s="330">
        <v>2</v>
      </c>
      <c r="M73" s="330">
        <v>167</v>
      </c>
      <c r="N73" s="330"/>
      <c r="O73" s="330"/>
      <c r="P73" s="343"/>
      <c r="Q73" s="343"/>
    </row>
    <row r="74" s="309" customFormat="1" ht="19" customHeight="1" spans="1:17">
      <c r="A74" s="338">
        <v>3</v>
      </c>
      <c r="B74" s="338"/>
      <c r="C74" s="339" t="s">
        <v>94</v>
      </c>
      <c r="D74" s="330">
        <v>3846.9</v>
      </c>
      <c r="E74" s="330">
        <v>849.9</v>
      </c>
      <c r="F74" s="326">
        <f t="shared" si="13"/>
        <v>2</v>
      </c>
      <c r="G74" s="326">
        <f t="shared" si="14"/>
        <v>3153</v>
      </c>
      <c r="H74" s="330">
        <v>1</v>
      </c>
      <c r="I74" s="330">
        <v>156</v>
      </c>
      <c r="J74" s="330">
        <v>1</v>
      </c>
      <c r="K74" s="330">
        <v>2997</v>
      </c>
      <c r="L74" s="330"/>
      <c r="M74" s="330"/>
      <c r="N74" s="330"/>
      <c r="O74" s="330"/>
      <c r="P74" s="343"/>
      <c r="Q74" s="343"/>
    </row>
    <row r="75" s="309" customFormat="1" ht="19" customHeight="1" spans="1:17">
      <c r="A75" s="338">
        <v>4</v>
      </c>
      <c r="B75" s="338"/>
      <c r="C75" s="339" t="s">
        <v>95</v>
      </c>
      <c r="D75" s="330">
        <v>9398.18</v>
      </c>
      <c r="E75" s="330">
        <v>3132.18</v>
      </c>
      <c r="F75" s="326">
        <f t="shared" si="13"/>
        <v>6</v>
      </c>
      <c r="G75" s="326">
        <f t="shared" si="14"/>
        <v>6266</v>
      </c>
      <c r="H75" s="330">
        <v>3</v>
      </c>
      <c r="I75" s="330">
        <v>1356</v>
      </c>
      <c r="J75" s="330">
        <v>3</v>
      </c>
      <c r="K75" s="330">
        <v>4910</v>
      </c>
      <c r="L75" s="330"/>
      <c r="M75" s="330"/>
      <c r="N75" s="330"/>
      <c r="O75" s="330"/>
      <c r="P75" s="343"/>
      <c r="Q75" s="343"/>
    </row>
    <row r="76" s="309" customFormat="1" ht="19" customHeight="1" spans="1:17">
      <c r="A76" s="338">
        <v>5</v>
      </c>
      <c r="B76" s="338"/>
      <c r="C76" s="339" t="s">
        <v>96</v>
      </c>
      <c r="D76" s="330">
        <v>4365.9</v>
      </c>
      <c r="E76" s="330">
        <v>2625.9</v>
      </c>
      <c r="F76" s="326">
        <f t="shared" si="13"/>
        <v>9</v>
      </c>
      <c r="G76" s="326">
        <f t="shared" si="14"/>
        <v>1740</v>
      </c>
      <c r="H76" s="330">
        <v>9</v>
      </c>
      <c r="I76" s="330">
        <v>1397</v>
      </c>
      <c r="J76" s="330"/>
      <c r="K76" s="330"/>
      <c r="L76" s="330"/>
      <c r="M76" s="330"/>
      <c r="N76" s="330">
        <v>6</v>
      </c>
      <c r="O76" s="330">
        <v>343</v>
      </c>
      <c r="P76" s="343"/>
      <c r="Q76" s="343"/>
    </row>
    <row r="77" s="311" customFormat="1" ht="19" customHeight="1" spans="1:17">
      <c r="A77" s="334" t="s">
        <v>97</v>
      </c>
      <c r="B77" s="334" t="s">
        <v>98</v>
      </c>
      <c r="C77" s="334">
        <v>5</v>
      </c>
      <c r="D77" s="335">
        <v>20269.86</v>
      </c>
      <c r="E77" s="335">
        <v>13324.86</v>
      </c>
      <c r="F77" s="337">
        <f t="shared" si="13"/>
        <v>32</v>
      </c>
      <c r="G77" s="337">
        <f t="shared" si="14"/>
        <v>7781.16</v>
      </c>
      <c r="H77" s="335">
        <f t="shared" ref="H77:O77" si="15">SUM(H78:H83)</f>
        <v>30</v>
      </c>
      <c r="I77" s="335">
        <f t="shared" si="15"/>
        <v>5725.16</v>
      </c>
      <c r="J77" s="335">
        <f t="shared" si="15"/>
        <v>0</v>
      </c>
      <c r="K77" s="335">
        <f t="shared" si="15"/>
        <v>0</v>
      </c>
      <c r="L77" s="335">
        <f t="shared" si="15"/>
        <v>2</v>
      </c>
      <c r="M77" s="335">
        <f t="shared" si="15"/>
        <v>193</v>
      </c>
      <c r="N77" s="335">
        <f t="shared" si="15"/>
        <v>24</v>
      </c>
      <c r="O77" s="335">
        <f t="shared" si="15"/>
        <v>1863</v>
      </c>
      <c r="P77" s="344"/>
      <c r="Q77" s="344"/>
    </row>
    <row r="78" s="309" customFormat="1" ht="19" customHeight="1" spans="1:17">
      <c r="A78" s="338">
        <v>1</v>
      </c>
      <c r="B78" s="338"/>
      <c r="C78" s="338" t="s">
        <v>31</v>
      </c>
      <c r="D78" s="330">
        <v>0</v>
      </c>
      <c r="E78" s="330">
        <v>0</v>
      </c>
      <c r="F78" s="326">
        <f t="shared" si="13"/>
        <v>0</v>
      </c>
      <c r="G78" s="326">
        <f t="shared" si="14"/>
        <v>0</v>
      </c>
      <c r="H78" s="330"/>
      <c r="I78" s="330"/>
      <c r="J78" s="330"/>
      <c r="K78" s="330"/>
      <c r="L78" s="330"/>
      <c r="M78" s="330"/>
      <c r="N78" s="330"/>
      <c r="O78" s="330"/>
      <c r="P78" s="343"/>
      <c r="Q78" s="343"/>
    </row>
    <row r="79" s="309" customFormat="1" ht="19" customHeight="1" spans="1:17">
      <c r="A79" s="338">
        <v>2</v>
      </c>
      <c r="B79" s="338"/>
      <c r="C79" s="339" t="s">
        <v>99</v>
      </c>
      <c r="D79" s="330">
        <v>3874.24</v>
      </c>
      <c r="E79" s="330">
        <v>2100.24</v>
      </c>
      <c r="F79" s="326">
        <f t="shared" si="13"/>
        <v>16</v>
      </c>
      <c r="G79" s="326">
        <f t="shared" si="14"/>
        <v>1774</v>
      </c>
      <c r="H79" s="330">
        <v>14</v>
      </c>
      <c r="I79" s="330">
        <v>1581</v>
      </c>
      <c r="J79" s="330"/>
      <c r="K79" s="330"/>
      <c r="L79" s="330">
        <v>2</v>
      </c>
      <c r="M79" s="330">
        <v>193</v>
      </c>
      <c r="N79" s="330"/>
      <c r="O79" s="330"/>
      <c r="P79" s="343"/>
      <c r="Q79" s="343"/>
    </row>
    <row r="80" s="309" customFormat="1" ht="19" customHeight="1" spans="1:17">
      <c r="A80" s="338">
        <v>3</v>
      </c>
      <c r="B80" s="338"/>
      <c r="C80" s="339" t="s">
        <v>100</v>
      </c>
      <c r="D80" s="330">
        <v>2256.6</v>
      </c>
      <c r="E80" s="330">
        <v>1683.6</v>
      </c>
      <c r="F80" s="326">
        <f t="shared" si="13"/>
        <v>1</v>
      </c>
      <c r="G80" s="326">
        <f t="shared" si="14"/>
        <v>573</v>
      </c>
      <c r="H80" s="330">
        <v>1</v>
      </c>
      <c r="I80" s="330">
        <v>509</v>
      </c>
      <c r="J80" s="330"/>
      <c r="K80" s="330"/>
      <c r="L80" s="330"/>
      <c r="M80" s="330"/>
      <c r="N80" s="330">
        <v>2</v>
      </c>
      <c r="O80" s="330">
        <v>64</v>
      </c>
      <c r="P80" s="343"/>
      <c r="Q80" s="343"/>
    </row>
    <row r="81" s="309" customFormat="1" ht="19" customHeight="1" spans="1:17">
      <c r="A81" s="338">
        <v>4</v>
      </c>
      <c r="B81" s="338"/>
      <c r="C81" s="339" t="s">
        <v>101</v>
      </c>
      <c r="D81" s="330">
        <v>2370.7</v>
      </c>
      <c r="E81" s="330">
        <v>1952.7</v>
      </c>
      <c r="F81" s="326">
        <f t="shared" si="13"/>
        <v>3</v>
      </c>
      <c r="G81" s="326">
        <f t="shared" si="14"/>
        <v>560.16</v>
      </c>
      <c r="H81" s="330">
        <v>3</v>
      </c>
      <c r="I81" s="330">
        <v>560.16</v>
      </c>
      <c r="J81" s="330"/>
      <c r="K81" s="330"/>
      <c r="L81" s="330"/>
      <c r="M81" s="330"/>
      <c r="N81" s="330"/>
      <c r="O81" s="330"/>
      <c r="P81" s="343"/>
      <c r="Q81" s="343"/>
    </row>
    <row r="82" s="309" customFormat="1" ht="19" customHeight="1" spans="1:17">
      <c r="A82" s="338">
        <v>5</v>
      </c>
      <c r="B82" s="338"/>
      <c r="C82" s="339" t="s">
        <v>102</v>
      </c>
      <c r="D82" s="330">
        <v>3000.5</v>
      </c>
      <c r="E82" s="330">
        <v>2323.5</v>
      </c>
      <c r="F82" s="326">
        <f t="shared" si="13"/>
        <v>5</v>
      </c>
      <c r="G82" s="326">
        <f t="shared" si="14"/>
        <v>677</v>
      </c>
      <c r="H82" s="330">
        <v>5</v>
      </c>
      <c r="I82" s="330">
        <v>507</v>
      </c>
      <c r="J82" s="330"/>
      <c r="K82" s="330"/>
      <c r="L82" s="330"/>
      <c r="M82" s="330"/>
      <c r="N82" s="330">
        <v>3</v>
      </c>
      <c r="O82" s="330">
        <v>170</v>
      </c>
      <c r="P82" s="343"/>
      <c r="Q82" s="343"/>
    </row>
    <row r="83" s="309" customFormat="1" ht="19" customHeight="1" spans="1:17">
      <c r="A83" s="338">
        <v>6</v>
      </c>
      <c r="B83" s="338"/>
      <c r="C83" s="339" t="s">
        <v>103</v>
      </c>
      <c r="D83" s="330">
        <v>8767.82</v>
      </c>
      <c r="E83" s="330">
        <v>5264.82</v>
      </c>
      <c r="F83" s="326">
        <f t="shared" si="13"/>
        <v>7</v>
      </c>
      <c r="G83" s="326">
        <f t="shared" si="14"/>
        <v>4197</v>
      </c>
      <c r="H83" s="330">
        <v>7</v>
      </c>
      <c r="I83" s="330">
        <v>2568</v>
      </c>
      <c r="J83" s="330"/>
      <c r="K83" s="330"/>
      <c r="L83" s="330"/>
      <c r="M83" s="330"/>
      <c r="N83" s="330">
        <v>19</v>
      </c>
      <c r="O83" s="330">
        <v>1629</v>
      </c>
      <c r="P83" s="343"/>
      <c r="Q83" s="343"/>
    </row>
    <row r="84" s="311" customFormat="1" ht="19" customHeight="1" spans="1:17">
      <c r="A84" s="334" t="s">
        <v>104</v>
      </c>
      <c r="B84" s="334" t="s">
        <v>105</v>
      </c>
      <c r="C84" s="334">
        <v>7</v>
      </c>
      <c r="D84" s="335">
        <v>27066.6</v>
      </c>
      <c r="E84" s="335">
        <v>14772.6</v>
      </c>
      <c r="F84" s="337">
        <f t="shared" si="13"/>
        <v>29</v>
      </c>
      <c r="G84" s="337">
        <f t="shared" si="14"/>
        <v>9352</v>
      </c>
      <c r="H84" s="335">
        <f t="shared" ref="H84:O84" si="16">SUM(H85:H92)</f>
        <v>19</v>
      </c>
      <c r="I84" s="335">
        <f t="shared" si="16"/>
        <v>7113</v>
      </c>
      <c r="J84" s="335">
        <f t="shared" si="16"/>
        <v>0</v>
      </c>
      <c r="K84" s="335">
        <f t="shared" si="16"/>
        <v>0</v>
      </c>
      <c r="L84" s="335">
        <f t="shared" si="16"/>
        <v>10</v>
      </c>
      <c r="M84" s="335">
        <f t="shared" si="16"/>
        <v>654</v>
      </c>
      <c r="N84" s="335">
        <f t="shared" si="16"/>
        <v>27</v>
      </c>
      <c r="O84" s="335">
        <f t="shared" si="16"/>
        <v>1585</v>
      </c>
      <c r="P84" s="344"/>
      <c r="Q84" s="344"/>
    </row>
    <row r="85" s="309" customFormat="1" ht="19" customHeight="1" spans="1:17">
      <c r="A85" s="338">
        <v>1</v>
      </c>
      <c r="B85" s="338"/>
      <c r="C85" s="338" t="s">
        <v>31</v>
      </c>
      <c r="D85" s="330">
        <v>0</v>
      </c>
      <c r="E85" s="330">
        <v>0</v>
      </c>
      <c r="F85" s="326">
        <f t="shared" si="13"/>
        <v>0</v>
      </c>
      <c r="G85" s="326">
        <f t="shared" si="14"/>
        <v>0</v>
      </c>
      <c r="H85" s="330"/>
      <c r="I85" s="330"/>
      <c r="J85" s="330"/>
      <c r="K85" s="330"/>
      <c r="L85" s="330"/>
      <c r="M85" s="330"/>
      <c r="N85" s="330"/>
      <c r="O85" s="330"/>
      <c r="P85" s="343"/>
      <c r="Q85" s="343"/>
    </row>
    <row r="86" s="309" customFormat="1" ht="19" customHeight="1" spans="1:17">
      <c r="A86" s="338">
        <v>2</v>
      </c>
      <c r="B86" s="338"/>
      <c r="C86" s="339" t="s">
        <v>106</v>
      </c>
      <c r="D86" s="330">
        <v>2495.58</v>
      </c>
      <c r="E86" s="330">
        <v>365.58</v>
      </c>
      <c r="F86" s="326">
        <f t="shared" si="13"/>
        <v>2</v>
      </c>
      <c r="G86" s="326">
        <f t="shared" si="14"/>
        <v>422</v>
      </c>
      <c r="H86" s="330">
        <v>2</v>
      </c>
      <c r="I86" s="330">
        <v>292</v>
      </c>
      <c r="J86" s="330"/>
      <c r="K86" s="330"/>
      <c r="L86" s="330"/>
      <c r="M86" s="330"/>
      <c r="N86" s="330">
        <v>1</v>
      </c>
      <c r="O86" s="330">
        <v>130</v>
      </c>
      <c r="P86" s="343"/>
      <c r="Q86" s="343"/>
    </row>
    <row r="87" s="309" customFormat="1" ht="19" customHeight="1" spans="1:17">
      <c r="A87" s="338">
        <v>3</v>
      </c>
      <c r="B87" s="338"/>
      <c r="C87" s="339" t="s">
        <v>107</v>
      </c>
      <c r="D87" s="330">
        <v>1046.74</v>
      </c>
      <c r="E87" s="330">
        <v>592.74</v>
      </c>
      <c r="F87" s="326">
        <f t="shared" si="13"/>
        <v>1</v>
      </c>
      <c r="G87" s="326">
        <f t="shared" si="14"/>
        <v>454</v>
      </c>
      <c r="H87" s="330">
        <v>1</v>
      </c>
      <c r="I87" s="330">
        <v>454</v>
      </c>
      <c r="J87" s="330"/>
      <c r="K87" s="330"/>
      <c r="L87" s="330"/>
      <c r="M87" s="330"/>
      <c r="N87" s="330"/>
      <c r="O87" s="330"/>
      <c r="P87" s="343"/>
      <c r="Q87" s="343"/>
    </row>
    <row r="88" s="309" customFormat="1" ht="19" customHeight="1" spans="1:17">
      <c r="A88" s="338">
        <v>4</v>
      </c>
      <c r="B88" s="338"/>
      <c r="C88" s="339" t="s">
        <v>108</v>
      </c>
      <c r="D88" s="330">
        <v>980.82</v>
      </c>
      <c r="E88" s="330">
        <v>185.82</v>
      </c>
      <c r="F88" s="326">
        <f t="shared" si="13"/>
        <v>2</v>
      </c>
      <c r="G88" s="326">
        <f t="shared" si="14"/>
        <v>795</v>
      </c>
      <c r="H88" s="330">
        <v>2</v>
      </c>
      <c r="I88" s="330">
        <v>795</v>
      </c>
      <c r="J88" s="330"/>
      <c r="K88" s="330"/>
      <c r="L88" s="330"/>
      <c r="M88" s="330"/>
      <c r="N88" s="330"/>
      <c r="O88" s="330"/>
      <c r="P88" s="343"/>
      <c r="Q88" s="343"/>
    </row>
    <row r="89" s="309" customFormat="1" ht="19" customHeight="1" spans="1:17">
      <c r="A89" s="338">
        <v>5</v>
      </c>
      <c r="B89" s="338"/>
      <c r="C89" s="339" t="s">
        <v>109</v>
      </c>
      <c r="D89" s="330">
        <v>8517.82</v>
      </c>
      <c r="E89" s="330">
        <v>4118.82</v>
      </c>
      <c r="F89" s="326">
        <f t="shared" si="13"/>
        <v>7</v>
      </c>
      <c r="G89" s="326">
        <f t="shared" si="14"/>
        <v>2865</v>
      </c>
      <c r="H89" s="330">
        <v>7</v>
      </c>
      <c r="I89" s="330">
        <v>2440</v>
      </c>
      <c r="J89" s="330"/>
      <c r="K89" s="330"/>
      <c r="L89" s="330"/>
      <c r="M89" s="330"/>
      <c r="N89" s="330">
        <v>17</v>
      </c>
      <c r="O89" s="330">
        <v>425</v>
      </c>
      <c r="P89" s="343"/>
      <c r="Q89" s="343"/>
    </row>
    <row r="90" s="309" customFormat="1" ht="19" customHeight="1" spans="1:17">
      <c r="A90" s="338">
        <v>6</v>
      </c>
      <c r="B90" s="338"/>
      <c r="C90" s="339" t="s">
        <v>110</v>
      </c>
      <c r="D90" s="330">
        <v>9838.88</v>
      </c>
      <c r="E90" s="330">
        <v>7310.88</v>
      </c>
      <c r="F90" s="326">
        <f t="shared" si="13"/>
        <v>10</v>
      </c>
      <c r="G90" s="326">
        <f t="shared" si="14"/>
        <v>2528</v>
      </c>
      <c r="H90" s="330">
        <v>4</v>
      </c>
      <c r="I90" s="330">
        <v>2072</v>
      </c>
      <c r="J90" s="330"/>
      <c r="K90" s="330"/>
      <c r="L90" s="330">
        <v>6</v>
      </c>
      <c r="M90" s="330">
        <v>456</v>
      </c>
      <c r="N90" s="330"/>
      <c r="O90" s="330"/>
      <c r="P90" s="343"/>
      <c r="Q90" s="343"/>
    </row>
    <row r="91" s="309" customFormat="1" ht="19" customHeight="1" spans="1:17">
      <c r="A91" s="338">
        <v>7</v>
      </c>
      <c r="B91" s="338"/>
      <c r="C91" s="339" t="s">
        <v>111</v>
      </c>
      <c r="D91" s="330">
        <v>1972.72</v>
      </c>
      <c r="E91" s="330">
        <v>1212.72</v>
      </c>
      <c r="F91" s="326">
        <f t="shared" si="13"/>
        <v>2</v>
      </c>
      <c r="G91" s="326">
        <f t="shared" si="14"/>
        <v>760</v>
      </c>
      <c r="H91" s="330">
        <v>2</v>
      </c>
      <c r="I91" s="330">
        <v>760</v>
      </c>
      <c r="J91" s="330"/>
      <c r="K91" s="330"/>
      <c r="L91" s="330"/>
      <c r="M91" s="330"/>
      <c r="N91" s="330"/>
      <c r="O91" s="330"/>
      <c r="P91" s="343"/>
      <c r="Q91" s="343"/>
    </row>
    <row r="92" s="309" customFormat="1" ht="19" customHeight="1" spans="1:17">
      <c r="A92" s="338">
        <v>8</v>
      </c>
      <c r="B92" s="338"/>
      <c r="C92" s="339" t="s">
        <v>112</v>
      </c>
      <c r="D92" s="330">
        <v>2214.04</v>
      </c>
      <c r="E92" s="330">
        <v>986.04</v>
      </c>
      <c r="F92" s="326">
        <f t="shared" si="13"/>
        <v>5</v>
      </c>
      <c r="G92" s="326">
        <f t="shared" si="14"/>
        <v>1528</v>
      </c>
      <c r="H92" s="330">
        <v>1</v>
      </c>
      <c r="I92" s="330">
        <v>300</v>
      </c>
      <c r="J92" s="330"/>
      <c r="K92" s="330"/>
      <c r="L92" s="330">
        <v>4</v>
      </c>
      <c r="M92" s="330">
        <v>198</v>
      </c>
      <c r="N92" s="330">
        <v>9</v>
      </c>
      <c r="O92" s="330">
        <v>1030</v>
      </c>
      <c r="P92" s="343"/>
      <c r="Q92" s="343"/>
    </row>
    <row r="93" s="311" customFormat="1" ht="19" customHeight="1" spans="1:17">
      <c r="A93" s="334" t="s">
        <v>113</v>
      </c>
      <c r="B93" s="334" t="s">
        <v>114</v>
      </c>
      <c r="C93" s="334">
        <v>12</v>
      </c>
      <c r="D93" s="335">
        <v>18402.78</v>
      </c>
      <c r="E93" s="335">
        <v>8661.78</v>
      </c>
      <c r="F93" s="337">
        <f t="shared" si="13"/>
        <v>24</v>
      </c>
      <c r="G93" s="337">
        <f t="shared" si="14"/>
        <v>10827</v>
      </c>
      <c r="H93" s="335">
        <f t="shared" ref="H93:O93" si="17">SUM(H94:H106)</f>
        <v>13</v>
      </c>
      <c r="I93" s="335">
        <f t="shared" si="17"/>
        <v>2726</v>
      </c>
      <c r="J93" s="335">
        <f t="shared" si="17"/>
        <v>1</v>
      </c>
      <c r="K93" s="335">
        <f t="shared" si="17"/>
        <v>7000</v>
      </c>
      <c r="L93" s="335">
        <f t="shared" si="17"/>
        <v>10</v>
      </c>
      <c r="M93" s="335">
        <f t="shared" si="17"/>
        <v>910</v>
      </c>
      <c r="N93" s="335">
        <f t="shared" si="17"/>
        <v>4</v>
      </c>
      <c r="O93" s="335">
        <f t="shared" si="17"/>
        <v>191</v>
      </c>
      <c r="P93" s="344"/>
      <c r="Q93" s="344"/>
    </row>
    <row r="94" s="309" customFormat="1" ht="19" customHeight="1" spans="1:17">
      <c r="A94" s="338">
        <v>1</v>
      </c>
      <c r="B94" s="338"/>
      <c r="C94" s="338" t="s">
        <v>31</v>
      </c>
      <c r="D94" s="330">
        <v>0</v>
      </c>
      <c r="E94" s="330">
        <v>0</v>
      </c>
      <c r="F94" s="326">
        <f t="shared" si="13"/>
        <v>0</v>
      </c>
      <c r="G94" s="326">
        <f t="shared" si="14"/>
        <v>0</v>
      </c>
      <c r="H94" s="330"/>
      <c r="I94" s="330"/>
      <c r="J94" s="330"/>
      <c r="K94" s="330"/>
      <c r="L94" s="330"/>
      <c r="M94" s="330"/>
      <c r="N94" s="330"/>
      <c r="O94" s="330"/>
      <c r="P94" s="343"/>
      <c r="Q94" s="343"/>
    </row>
    <row r="95" s="309" customFormat="1" ht="19" customHeight="1" spans="1:17">
      <c r="A95" s="338">
        <v>2</v>
      </c>
      <c r="B95" s="347"/>
      <c r="C95" s="339" t="s">
        <v>115</v>
      </c>
      <c r="D95" s="330">
        <v>9421.54</v>
      </c>
      <c r="E95" s="330">
        <v>2421.54</v>
      </c>
      <c r="F95" s="326">
        <f t="shared" si="13"/>
        <v>8</v>
      </c>
      <c r="G95" s="326">
        <f t="shared" si="14"/>
        <v>8086</v>
      </c>
      <c r="H95" s="330">
        <v>6</v>
      </c>
      <c r="I95" s="330">
        <v>940</v>
      </c>
      <c r="J95" s="330">
        <v>1</v>
      </c>
      <c r="K95" s="330">
        <v>7000</v>
      </c>
      <c r="L95" s="330">
        <v>1</v>
      </c>
      <c r="M95" s="330">
        <v>146</v>
      </c>
      <c r="N95" s="330"/>
      <c r="O95" s="330"/>
      <c r="P95" s="343"/>
      <c r="Q95" s="343"/>
    </row>
    <row r="96" s="309" customFormat="1" ht="33" customHeight="1" spans="1:17">
      <c r="A96" s="338">
        <v>3</v>
      </c>
      <c r="B96" s="347"/>
      <c r="C96" s="339" t="s">
        <v>116</v>
      </c>
      <c r="D96" s="330">
        <v>626.16</v>
      </c>
      <c r="E96" s="330">
        <v>470.16</v>
      </c>
      <c r="F96" s="326">
        <f t="shared" si="13"/>
        <v>2</v>
      </c>
      <c r="G96" s="326">
        <f t="shared" si="14"/>
        <v>156</v>
      </c>
      <c r="H96" s="330"/>
      <c r="I96" s="330"/>
      <c r="J96" s="330"/>
      <c r="K96" s="330"/>
      <c r="L96" s="330">
        <v>2</v>
      </c>
      <c r="M96" s="330">
        <v>156</v>
      </c>
      <c r="N96" s="330"/>
      <c r="O96" s="330"/>
      <c r="P96" s="343"/>
      <c r="Q96" s="343"/>
    </row>
    <row r="97" s="309" customFormat="1" ht="19" customHeight="1" spans="1:17">
      <c r="A97" s="338">
        <v>4</v>
      </c>
      <c r="B97" s="347"/>
      <c r="C97" s="339" t="s">
        <v>117</v>
      </c>
      <c r="D97" s="330">
        <v>1148.76</v>
      </c>
      <c r="E97" s="330">
        <v>470.76</v>
      </c>
      <c r="F97" s="326">
        <f t="shared" si="13"/>
        <v>1</v>
      </c>
      <c r="G97" s="326">
        <f t="shared" si="14"/>
        <v>678</v>
      </c>
      <c r="H97" s="330">
        <v>1</v>
      </c>
      <c r="I97" s="330">
        <v>678</v>
      </c>
      <c r="J97" s="330"/>
      <c r="K97" s="330"/>
      <c r="L97" s="330"/>
      <c r="M97" s="330"/>
      <c r="N97" s="330"/>
      <c r="O97" s="330"/>
      <c r="P97" s="343"/>
      <c r="Q97" s="343"/>
    </row>
    <row r="98" s="309" customFormat="1" ht="19" customHeight="1" spans="1:17">
      <c r="A98" s="338">
        <v>5</v>
      </c>
      <c r="B98" s="347"/>
      <c r="C98" s="339" t="s">
        <v>118</v>
      </c>
      <c r="D98" s="330">
        <v>841.56</v>
      </c>
      <c r="E98" s="330">
        <v>841.56</v>
      </c>
      <c r="F98" s="326">
        <f t="shared" si="13"/>
        <v>0</v>
      </c>
      <c r="G98" s="326">
        <f t="shared" si="14"/>
        <v>0</v>
      </c>
      <c r="H98" s="330"/>
      <c r="I98" s="330"/>
      <c r="J98" s="330"/>
      <c r="K98" s="330"/>
      <c r="L98" s="330"/>
      <c r="M98" s="330"/>
      <c r="N98" s="330"/>
      <c r="O98" s="330"/>
      <c r="P98" s="343"/>
      <c r="Q98" s="343"/>
    </row>
    <row r="99" s="309" customFormat="1" ht="19" customHeight="1" spans="1:17">
      <c r="A99" s="338">
        <v>6</v>
      </c>
      <c r="B99" s="347"/>
      <c r="C99" s="339" t="s">
        <v>119</v>
      </c>
      <c r="D99" s="330">
        <v>120.42</v>
      </c>
      <c r="E99" s="330">
        <v>66.42</v>
      </c>
      <c r="F99" s="326">
        <f t="shared" si="13"/>
        <v>1</v>
      </c>
      <c r="G99" s="326">
        <f t="shared" si="14"/>
        <v>54</v>
      </c>
      <c r="H99" s="330"/>
      <c r="I99" s="330"/>
      <c r="J99" s="330"/>
      <c r="K99" s="330"/>
      <c r="L99" s="330">
        <v>1</v>
      </c>
      <c r="M99" s="330">
        <v>54</v>
      </c>
      <c r="N99" s="330"/>
      <c r="O99" s="330"/>
      <c r="P99" s="343"/>
      <c r="Q99" s="343"/>
    </row>
    <row r="100" s="309" customFormat="1" ht="19" customHeight="1" spans="1:17">
      <c r="A100" s="338">
        <v>7</v>
      </c>
      <c r="B100" s="347"/>
      <c r="C100" s="339" t="s">
        <v>120</v>
      </c>
      <c r="D100" s="330">
        <v>1445.56</v>
      </c>
      <c r="E100" s="330">
        <v>1123.56</v>
      </c>
      <c r="F100" s="326">
        <f t="shared" si="13"/>
        <v>4</v>
      </c>
      <c r="G100" s="326">
        <f t="shared" si="14"/>
        <v>322</v>
      </c>
      <c r="H100" s="330">
        <v>1</v>
      </c>
      <c r="I100" s="330">
        <v>56</v>
      </c>
      <c r="J100" s="330"/>
      <c r="K100" s="330"/>
      <c r="L100" s="330">
        <v>3</v>
      </c>
      <c r="M100" s="330">
        <v>134</v>
      </c>
      <c r="N100" s="330">
        <v>1</v>
      </c>
      <c r="O100" s="330">
        <v>132</v>
      </c>
      <c r="P100" s="343"/>
      <c r="Q100" s="343"/>
    </row>
    <row r="101" s="309" customFormat="1" ht="19" customHeight="1" spans="1:17">
      <c r="A101" s="338">
        <v>8</v>
      </c>
      <c r="B101" s="338"/>
      <c r="C101" s="339" t="s">
        <v>121</v>
      </c>
      <c r="D101" s="330">
        <v>84.54</v>
      </c>
      <c r="E101" s="330">
        <v>84.54</v>
      </c>
      <c r="F101" s="326">
        <f t="shared" si="13"/>
        <v>0</v>
      </c>
      <c r="G101" s="326">
        <f t="shared" si="14"/>
        <v>0</v>
      </c>
      <c r="H101" s="330"/>
      <c r="I101" s="330"/>
      <c r="J101" s="330"/>
      <c r="K101" s="330"/>
      <c r="L101" s="330"/>
      <c r="M101" s="330"/>
      <c r="N101" s="330"/>
      <c r="O101" s="330"/>
      <c r="P101" s="343"/>
      <c r="Q101" s="343"/>
    </row>
    <row r="102" s="309" customFormat="1" ht="33" customHeight="1" spans="1:17">
      <c r="A102" s="338">
        <v>9</v>
      </c>
      <c r="B102" s="338"/>
      <c r="C102" s="339" t="s">
        <v>122</v>
      </c>
      <c r="D102" s="330">
        <v>440.64</v>
      </c>
      <c r="E102" s="330">
        <v>440.64</v>
      </c>
      <c r="F102" s="326">
        <f t="shared" si="13"/>
        <v>0</v>
      </c>
      <c r="G102" s="326">
        <f t="shared" si="14"/>
        <v>0</v>
      </c>
      <c r="H102" s="330"/>
      <c r="I102" s="330"/>
      <c r="J102" s="330"/>
      <c r="K102" s="330"/>
      <c r="L102" s="330"/>
      <c r="M102" s="330"/>
      <c r="N102" s="330"/>
      <c r="O102" s="330"/>
      <c r="P102" s="343"/>
      <c r="Q102" s="343"/>
    </row>
    <row r="103" s="309" customFormat="1" ht="19" customHeight="1" spans="1:17">
      <c r="A103" s="338">
        <v>10</v>
      </c>
      <c r="B103" s="338"/>
      <c r="C103" s="339" t="s">
        <v>123</v>
      </c>
      <c r="D103" s="330">
        <v>524.8</v>
      </c>
      <c r="E103" s="330">
        <v>439.8</v>
      </c>
      <c r="F103" s="326">
        <f t="shared" si="13"/>
        <v>2</v>
      </c>
      <c r="G103" s="326">
        <f t="shared" si="14"/>
        <v>85</v>
      </c>
      <c r="H103" s="330">
        <v>2</v>
      </c>
      <c r="I103" s="330">
        <v>85</v>
      </c>
      <c r="J103" s="330"/>
      <c r="K103" s="330"/>
      <c r="L103" s="330"/>
      <c r="M103" s="330"/>
      <c r="N103" s="330"/>
      <c r="O103" s="330"/>
      <c r="P103" s="343"/>
      <c r="Q103" s="343"/>
    </row>
    <row r="104" s="309" customFormat="1" ht="19" customHeight="1" spans="1:17">
      <c r="A104" s="338">
        <v>11</v>
      </c>
      <c r="B104" s="338"/>
      <c r="C104" s="339" t="s">
        <v>124</v>
      </c>
      <c r="D104" s="330">
        <v>1704</v>
      </c>
      <c r="E104" s="330">
        <v>813</v>
      </c>
      <c r="F104" s="326">
        <f t="shared" ref="F104:F143" si="18">H104+J104+L104</f>
        <v>5</v>
      </c>
      <c r="G104" s="326">
        <f t="shared" ref="G104:G143" si="19">I104+K104+M104+O104+P104</f>
        <v>891</v>
      </c>
      <c r="H104" s="330">
        <v>2</v>
      </c>
      <c r="I104" s="330">
        <v>471</v>
      </c>
      <c r="J104" s="330"/>
      <c r="K104" s="330"/>
      <c r="L104" s="330">
        <v>3</v>
      </c>
      <c r="M104" s="330">
        <v>420</v>
      </c>
      <c r="N104" s="330"/>
      <c r="O104" s="330"/>
      <c r="P104" s="343"/>
      <c r="Q104" s="343"/>
    </row>
    <row r="105" s="309" customFormat="1" ht="19" customHeight="1" spans="1:17">
      <c r="A105" s="338">
        <v>12</v>
      </c>
      <c r="B105" s="338"/>
      <c r="C105" s="340" t="s">
        <v>125</v>
      </c>
      <c r="D105" s="330">
        <v>1976.02</v>
      </c>
      <c r="E105" s="330">
        <v>1480.02</v>
      </c>
      <c r="F105" s="326">
        <f t="shared" si="18"/>
        <v>1</v>
      </c>
      <c r="G105" s="326">
        <f t="shared" si="19"/>
        <v>496</v>
      </c>
      <c r="H105" s="330">
        <v>1</v>
      </c>
      <c r="I105" s="330">
        <v>496</v>
      </c>
      <c r="J105" s="330"/>
      <c r="K105" s="330"/>
      <c r="L105" s="330"/>
      <c r="M105" s="330"/>
      <c r="N105" s="330"/>
      <c r="O105" s="330"/>
      <c r="P105" s="343"/>
      <c r="Q105" s="343"/>
    </row>
    <row r="106" s="309" customFormat="1" ht="19" customHeight="1" spans="1:17">
      <c r="A106" s="338">
        <v>13</v>
      </c>
      <c r="B106" s="338"/>
      <c r="C106" s="339" t="s">
        <v>126</v>
      </c>
      <c r="D106" s="330">
        <v>68.78</v>
      </c>
      <c r="E106" s="330">
        <v>9.78</v>
      </c>
      <c r="F106" s="326">
        <f t="shared" si="18"/>
        <v>0</v>
      </c>
      <c r="G106" s="326">
        <f t="shared" si="19"/>
        <v>59</v>
      </c>
      <c r="H106" s="330"/>
      <c r="I106" s="330"/>
      <c r="J106" s="330"/>
      <c r="K106" s="330"/>
      <c r="L106" s="330"/>
      <c r="M106" s="330"/>
      <c r="N106" s="330">
        <v>3</v>
      </c>
      <c r="O106" s="330">
        <v>59</v>
      </c>
      <c r="P106" s="343"/>
      <c r="Q106" s="343"/>
    </row>
    <row r="107" s="311" customFormat="1" ht="19" customHeight="1" spans="1:17">
      <c r="A107" s="334" t="s">
        <v>127</v>
      </c>
      <c r="B107" s="334" t="s">
        <v>128</v>
      </c>
      <c r="C107" s="334">
        <v>5</v>
      </c>
      <c r="D107" s="335">
        <v>14262.3</v>
      </c>
      <c r="E107" s="335">
        <v>4707.3</v>
      </c>
      <c r="F107" s="337">
        <f t="shared" si="18"/>
        <v>30</v>
      </c>
      <c r="G107" s="337">
        <f t="shared" si="19"/>
        <v>13181</v>
      </c>
      <c r="H107" s="335">
        <f t="shared" ref="H107:O107" si="20">SUM(H108:H113)</f>
        <v>13</v>
      </c>
      <c r="I107" s="335">
        <f t="shared" si="20"/>
        <v>1970</v>
      </c>
      <c r="J107" s="335">
        <f t="shared" si="20"/>
        <v>3</v>
      </c>
      <c r="K107" s="335">
        <f t="shared" si="20"/>
        <v>9860</v>
      </c>
      <c r="L107" s="335">
        <f t="shared" si="20"/>
        <v>14</v>
      </c>
      <c r="M107" s="335">
        <f t="shared" si="20"/>
        <v>793</v>
      </c>
      <c r="N107" s="335">
        <f t="shared" si="20"/>
        <v>18</v>
      </c>
      <c r="O107" s="335">
        <f t="shared" si="20"/>
        <v>558</v>
      </c>
      <c r="P107" s="344"/>
      <c r="Q107" s="344"/>
    </row>
    <row r="108" s="309" customFormat="1" ht="19" customHeight="1" spans="1:17">
      <c r="A108" s="338">
        <v>1</v>
      </c>
      <c r="B108" s="338"/>
      <c r="C108" s="338" t="s">
        <v>31</v>
      </c>
      <c r="D108" s="330">
        <v>0</v>
      </c>
      <c r="E108" s="330">
        <v>0</v>
      </c>
      <c r="F108" s="326">
        <f t="shared" si="18"/>
        <v>0</v>
      </c>
      <c r="G108" s="326">
        <f t="shared" si="19"/>
        <v>0</v>
      </c>
      <c r="H108" s="330"/>
      <c r="I108" s="330"/>
      <c r="J108" s="330"/>
      <c r="K108" s="330"/>
      <c r="L108" s="330"/>
      <c r="M108" s="330"/>
      <c r="N108" s="330"/>
      <c r="O108" s="330"/>
      <c r="P108" s="343"/>
      <c r="Q108" s="343"/>
    </row>
    <row r="109" s="309" customFormat="1" ht="19" customHeight="1" spans="1:17">
      <c r="A109" s="338">
        <v>2</v>
      </c>
      <c r="B109" s="338"/>
      <c r="C109" s="339" t="s">
        <v>129</v>
      </c>
      <c r="D109" s="330">
        <v>5192.96</v>
      </c>
      <c r="E109" s="330">
        <v>1053.96</v>
      </c>
      <c r="F109" s="326">
        <f t="shared" si="18"/>
        <v>6</v>
      </c>
      <c r="G109" s="326">
        <f t="shared" si="19"/>
        <v>4761</v>
      </c>
      <c r="H109" s="330">
        <v>2</v>
      </c>
      <c r="I109" s="330">
        <v>386</v>
      </c>
      <c r="J109" s="330">
        <v>1</v>
      </c>
      <c r="K109" s="330">
        <v>4139</v>
      </c>
      <c r="L109" s="330">
        <v>3</v>
      </c>
      <c r="M109" s="330">
        <v>236</v>
      </c>
      <c r="N109" s="330"/>
      <c r="O109" s="330"/>
      <c r="P109" s="343"/>
      <c r="Q109" s="343"/>
    </row>
    <row r="110" s="309" customFormat="1" ht="33" customHeight="1" spans="1:17">
      <c r="A110" s="338">
        <v>3</v>
      </c>
      <c r="B110" s="338"/>
      <c r="C110" s="339" t="s">
        <v>130</v>
      </c>
      <c r="D110" s="330">
        <v>1744</v>
      </c>
      <c r="E110" s="330">
        <v>603</v>
      </c>
      <c r="F110" s="326">
        <f t="shared" si="18"/>
        <v>8</v>
      </c>
      <c r="G110" s="326">
        <f t="shared" si="19"/>
        <v>1141</v>
      </c>
      <c r="H110" s="330">
        <v>3</v>
      </c>
      <c r="I110" s="330">
        <v>459</v>
      </c>
      <c r="J110" s="330"/>
      <c r="K110" s="330"/>
      <c r="L110" s="330">
        <v>5</v>
      </c>
      <c r="M110" s="330">
        <v>187</v>
      </c>
      <c r="N110" s="330">
        <v>16</v>
      </c>
      <c r="O110" s="330">
        <v>495</v>
      </c>
      <c r="P110" s="343"/>
      <c r="Q110" s="343"/>
    </row>
    <row r="111" s="309" customFormat="1" ht="33" customHeight="1" spans="1:17">
      <c r="A111" s="338">
        <v>4</v>
      </c>
      <c r="B111" s="338"/>
      <c r="C111" s="339" t="s">
        <v>131</v>
      </c>
      <c r="D111" s="330">
        <v>1338.48</v>
      </c>
      <c r="E111" s="330">
        <v>504.48</v>
      </c>
      <c r="F111" s="326">
        <f t="shared" si="18"/>
        <v>10</v>
      </c>
      <c r="G111" s="326">
        <f t="shared" si="19"/>
        <v>648</v>
      </c>
      <c r="H111" s="330">
        <v>4</v>
      </c>
      <c r="I111" s="330">
        <v>278</v>
      </c>
      <c r="J111" s="330"/>
      <c r="K111" s="330"/>
      <c r="L111" s="330">
        <v>6</v>
      </c>
      <c r="M111" s="330">
        <v>370</v>
      </c>
      <c r="N111" s="330"/>
      <c r="O111" s="330"/>
      <c r="P111" s="343"/>
      <c r="Q111" s="343"/>
    </row>
    <row r="112" s="309" customFormat="1" ht="33" customHeight="1" spans="1:17">
      <c r="A112" s="338">
        <v>5</v>
      </c>
      <c r="B112" s="338"/>
      <c r="C112" s="340" t="s">
        <v>132</v>
      </c>
      <c r="D112" s="330">
        <v>2800.92</v>
      </c>
      <c r="E112" s="330">
        <v>2143.92</v>
      </c>
      <c r="F112" s="326">
        <f t="shared" si="18"/>
        <v>3</v>
      </c>
      <c r="G112" s="326">
        <f t="shared" si="19"/>
        <v>657</v>
      </c>
      <c r="H112" s="330">
        <v>3</v>
      </c>
      <c r="I112" s="330">
        <v>657</v>
      </c>
      <c r="J112" s="330"/>
      <c r="K112" s="330"/>
      <c r="L112" s="330"/>
      <c r="M112" s="330"/>
      <c r="N112" s="330"/>
      <c r="O112" s="330"/>
      <c r="P112" s="343"/>
      <c r="Q112" s="343"/>
    </row>
    <row r="113" s="309" customFormat="1" ht="33" customHeight="1" spans="1:17">
      <c r="A113" s="338">
        <v>6</v>
      </c>
      <c r="B113" s="338"/>
      <c r="C113" s="339" t="s">
        <v>133</v>
      </c>
      <c r="D113" s="330">
        <v>3185.94</v>
      </c>
      <c r="E113" s="330">
        <v>401.94</v>
      </c>
      <c r="F113" s="326">
        <f t="shared" si="18"/>
        <v>3</v>
      </c>
      <c r="G113" s="326">
        <f t="shared" si="19"/>
        <v>5974</v>
      </c>
      <c r="H113" s="330">
        <v>1</v>
      </c>
      <c r="I113" s="330">
        <v>190</v>
      </c>
      <c r="J113" s="330">
        <v>2</v>
      </c>
      <c r="K113" s="330">
        <v>5721</v>
      </c>
      <c r="L113" s="330"/>
      <c r="M113" s="330"/>
      <c r="N113" s="330">
        <v>2</v>
      </c>
      <c r="O113" s="330">
        <v>63</v>
      </c>
      <c r="P113" s="343"/>
      <c r="Q113" s="343"/>
    </row>
    <row r="114" s="311" customFormat="1" ht="33" customHeight="1" spans="1:17">
      <c r="A114" s="334" t="s">
        <v>134</v>
      </c>
      <c r="B114" s="334" t="s">
        <v>135</v>
      </c>
      <c r="C114" s="334">
        <v>11</v>
      </c>
      <c r="D114" s="335">
        <v>22883.04</v>
      </c>
      <c r="E114" s="335">
        <v>9071.04</v>
      </c>
      <c r="F114" s="337">
        <f t="shared" si="18"/>
        <v>44</v>
      </c>
      <c r="G114" s="337">
        <f t="shared" si="19"/>
        <v>15176</v>
      </c>
      <c r="H114" s="335">
        <f t="shared" ref="H114:O114" si="21">SUM(H115:H126)</f>
        <v>23</v>
      </c>
      <c r="I114" s="335">
        <f t="shared" si="21"/>
        <v>3739</v>
      </c>
      <c r="J114" s="335">
        <f t="shared" si="21"/>
        <v>3</v>
      </c>
      <c r="K114" s="335">
        <f t="shared" si="21"/>
        <v>5853</v>
      </c>
      <c r="L114" s="335">
        <f t="shared" si="21"/>
        <v>18</v>
      </c>
      <c r="M114" s="335">
        <f t="shared" si="21"/>
        <v>2410</v>
      </c>
      <c r="N114" s="335">
        <f t="shared" si="21"/>
        <v>47</v>
      </c>
      <c r="O114" s="335">
        <f t="shared" si="21"/>
        <v>3174</v>
      </c>
      <c r="P114" s="344"/>
      <c r="Q114" s="344"/>
    </row>
    <row r="115" s="309" customFormat="1" ht="19" customHeight="1" spans="1:17">
      <c r="A115" s="338">
        <v>1</v>
      </c>
      <c r="B115" s="338"/>
      <c r="C115" s="338" t="s">
        <v>31</v>
      </c>
      <c r="D115" s="330">
        <v>0</v>
      </c>
      <c r="E115" s="330">
        <v>0</v>
      </c>
      <c r="F115" s="326">
        <f t="shared" si="18"/>
        <v>0</v>
      </c>
      <c r="G115" s="326">
        <f t="shared" si="19"/>
        <v>0</v>
      </c>
      <c r="H115" s="330"/>
      <c r="I115" s="330"/>
      <c r="J115" s="330"/>
      <c r="K115" s="330"/>
      <c r="L115" s="330"/>
      <c r="M115" s="330"/>
      <c r="N115" s="330"/>
      <c r="O115" s="330"/>
      <c r="P115" s="343"/>
      <c r="Q115" s="343"/>
    </row>
    <row r="116" s="309" customFormat="1" ht="19" customHeight="1" spans="1:17">
      <c r="A116" s="338">
        <v>2</v>
      </c>
      <c r="B116" s="338"/>
      <c r="C116" s="339" t="s">
        <v>136</v>
      </c>
      <c r="D116" s="330">
        <v>1087.46</v>
      </c>
      <c r="E116" s="330">
        <v>233.46</v>
      </c>
      <c r="F116" s="326">
        <f t="shared" si="18"/>
        <v>2</v>
      </c>
      <c r="G116" s="326">
        <f t="shared" si="19"/>
        <v>854</v>
      </c>
      <c r="H116" s="330"/>
      <c r="I116" s="330"/>
      <c r="J116" s="330"/>
      <c r="K116" s="330"/>
      <c r="L116" s="330">
        <v>2</v>
      </c>
      <c r="M116" s="330">
        <v>332</v>
      </c>
      <c r="N116" s="330">
        <v>5</v>
      </c>
      <c r="O116" s="330">
        <v>522</v>
      </c>
      <c r="P116" s="343"/>
      <c r="Q116" s="343"/>
    </row>
    <row r="117" s="309" customFormat="1" ht="19" customHeight="1" spans="1:17">
      <c r="A117" s="338">
        <v>3</v>
      </c>
      <c r="B117" s="338"/>
      <c r="C117" s="339" t="s">
        <v>137</v>
      </c>
      <c r="D117" s="330">
        <v>392.1</v>
      </c>
      <c r="E117" s="330">
        <v>161.1</v>
      </c>
      <c r="F117" s="326">
        <f t="shared" si="18"/>
        <v>1</v>
      </c>
      <c r="G117" s="326">
        <f t="shared" si="19"/>
        <v>231</v>
      </c>
      <c r="H117" s="330">
        <v>1</v>
      </c>
      <c r="I117" s="330">
        <v>231</v>
      </c>
      <c r="J117" s="330"/>
      <c r="K117" s="330"/>
      <c r="L117" s="330"/>
      <c r="M117" s="330"/>
      <c r="N117" s="330"/>
      <c r="O117" s="330"/>
      <c r="P117" s="343"/>
      <c r="Q117" s="343"/>
    </row>
    <row r="118" s="309" customFormat="1" ht="19" customHeight="1" spans="1:17">
      <c r="A118" s="338">
        <v>4</v>
      </c>
      <c r="B118" s="338"/>
      <c r="C118" s="339" t="s">
        <v>138</v>
      </c>
      <c r="D118" s="330">
        <v>5893.78</v>
      </c>
      <c r="E118" s="330">
        <v>1737.78</v>
      </c>
      <c r="F118" s="326">
        <f t="shared" si="18"/>
        <v>5</v>
      </c>
      <c r="G118" s="326">
        <f t="shared" si="19"/>
        <v>5464</v>
      </c>
      <c r="H118" s="330">
        <v>1</v>
      </c>
      <c r="I118" s="330">
        <v>118</v>
      </c>
      <c r="J118" s="330">
        <v>2</v>
      </c>
      <c r="K118" s="309">
        <v>3853</v>
      </c>
      <c r="L118" s="330">
        <v>2</v>
      </c>
      <c r="M118" s="330">
        <v>889</v>
      </c>
      <c r="N118" s="330">
        <v>12</v>
      </c>
      <c r="O118" s="330">
        <v>604</v>
      </c>
      <c r="P118" s="343"/>
      <c r="Q118" s="343"/>
    </row>
    <row r="119" s="309" customFormat="1" ht="19" customHeight="1" spans="1:17">
      <c r="A119" s="338">
        <v>5</v>
      </c>
      <c r="B119" s="338"/>
      <c r="C119" s="339" t="s">
        <v>139</v>
      </c>
      <c r="D119" s="330">
        <v>415.52</v>
      </c>
      <c r="E119" s="330">
        <v>98.52</v>
      </c>
      <c r="F119" s="326">
        <f t="shared" si="18"/>
        <v>6</v>
      </c>
      <c r="G119" s="326">
        <f t="shared" si="19"/>
        <v>317</v>
      </c>
      <c r="H119" s="330"/>
      <c r="I119" s="330"/>
      <c r="J119" s="330"/>
      <c r="K119" s="330"/>
      <c r="L119" s="330">
        <v>6</v>
      </c>
      <c r="M119" s="330">
        <v>151</v>
      </c>
      <c r="N119" s="330">
        <v>5</v>
      </c>
      <c r="O119" s="330">
        <v>166</v>
      </c>
      <c r="P119" s="343"/>
      <c r="Q119" s="343"/>
    </row>
    <row r="120" s="309" customFormat="1" ht="19" customHeight="1" spans="1:17">
      <c r="A120" s="338">
        <v>6</v>
      </c>
      <c r="B120" s="338"/>
      <c r="C120" s="339" t="s">
        <v>140</v>
      </c>
      <c r="D120" s="330">
        <v>2164.46</v>
      </c>
      <c r="E120" s="330">
        <v>1301.46</v>
      </c>
      <c r="F120" s="326">
        <f t="shared" si="18"/>
        <v>7</v>
      </c>
      <c r="G120" s="326">
        <f t="shared" si="19"/>
        <v>1042</v>
      </c>
      <c r="H120" s="330">
        <v>7</v>
      </c>
      <c r="I120" s="330">
        <v>746</v>
      </c>
      <c r="J120" s="330"/>
      <c r="K120" s="330"/>
      <c r="L120" s="330"/>
      <c r="M120" s="330"/>
      <c r="N120" s="330">
        <v>3</v>
      </c>
      <c r="O120" s="330">
        <v>296</v>
      </c>
      <c r="P120" s="343"/>
      <c r="Q120" s="343"/>
    </row>
    <row r="121" s="309" customFormat="1" ht="19" customHeight="1" spans="1:17">
      <c r="A121" s="338">
        <v>7</v>
      </c>
      <c r="B121" s="338"/>
      <c r="C121" s="340" t="s">
        <v>141</v>
      </c>
      <c r="D121" s="330">
        <v>200.66</v>
      </c>
      <c r="E121" s="330">
        <v>48.66</v>
      </c>
      <c r="F121" s="326">
        <f t="shared" si="18"/>
        <v>5</v>
      </c>
      <c r="G121" s="326">
        <f t="shared" si="19"/>
        <v>152</v>
      </c>
      <c r="H121" s="330"/>
      <c r="I121" s="330"/>
      <c r="J121" s="330"/>
      <c r="K121" s="330"/>
      <c r="L121" s="330">
        <v>5</v>
      </c>
      <c r="M121" s="330">
        <v>116</v>
      </c>
      <c r="N121" s="330">
        <v>2</v>
      </c>
      <c r="O121" s="330">
        <v>36</v>
      </c>
      <c r="P121" s="343"/>
      <c r="Q121" s="343"/>
    </row>
    <row r="122" s="309" customFormat="1" ht="19" customHeight="1" spans="1:17">
      <c r="A122" s="338">
        <v>8</v>
      </c>
      <c r="B122" s="338"/>
      <c r="C122" s="340" t="s">
        <v>142</v>
      </c>
      <c r="D122" s="330">
        <v>611.32</v>
      </c>
      <c r="E122" s="330">
        <v>49.32</v>
      </c>
      <c r="F122" s="326">
        <f t="shared" si="18"/>
        <v>1</v>
      </c>
      <c r="G122" s="326">
        <f t="shared" si="19"/>
        <v>562</v>
      </c>
      <c r="H122" s="330"/>
      <c r="I122" s="330"/>
      <c r="J122" s="330"/>
      <c r="K122" s="330"/>
      <c r="L122" s="330">
        <v>1</v>
      </c>
      <c r="M122" s="330">
        <v>403</v>
      </c>
      <c r="N122" s="330">
        <v>1</v>
      </c>
      <c r="O122" s="330">
        <v>159</v>
      </c>
      <c r="P122" s="343"/>
      <c r="Q122" s="343"/>
    </row>
    <row r="123" s="309" customFormat="1" ht="19" customHeight="1" spans="1:17">
      <c r="A123" s="338">
        <v>9</v>
      </c>
      <c r="B123" s="338"/>
      <c r="C123" s="340" t="s">
        <v>143</v>
      </c>
      <c r="D123" s="330">
        <v>3345.16</v>
      </c>
      <c r="E123" s="330">
        <v>632.16</v>
      </c>
      <c r="F123" s="326">
        <f t="shared" si="18"/>
        <v>2</v>
      </c>
      <c r="G123" s="326">
        <f t="shared" si="19"/>
        <v>2590</v>
      </c>
      <c r="H123" s="330">
        <v>1</v>
      </c>
      <c r="I123" s="330">
        <v>377</v>
      </c>
      <c r="J123" s="330">
        <v>1</v>
      </c>
      <c r="K123" s="330">
        <v>2000</v>
      </c>
      <c r="L123" s="330"/>
      <c r="M123" s="330"/>
      <c r="N123" s="330">
        <v>7</v>
      </c>
      <c r="O123" s="330">
        <v>213</v>
      </c>
      <c r="P123" s="343"/>
      <c r="Q123" s="343"/>
    </row>
    <row r="124" s="309" customFormat="1" ht="19" customHeight="1" spans="1:17">
      <c r="A124" s="338">
        <v>10</v>
      </c>
      <c r="B124" s="338"/>
      <c r="C124" s="340" t="s">
        <v>144</v>
      </c>
      <c r="D124" s="330">
        <v>2374.76</v>
      </c>
      <c r="E124" s="330">
        <v>698.76</v>
      </c>
      <c r="F124" s="326">
        <f t="shared" si="18"/>
        <v>4</v>
      </c>
      <c r="G124" s="326">
        <f t="shared" si="19"/>
        <v>1676</v>
      </c>
      <c r="H124" s="330">
        <v>4</v>
      </c>
      <c r="I124" s="330">
        <v>937</v>
      </c>
      <c r="J124" s="330"/>
      <c r="K124" s="330"/>
      <c r="L124" s="330"/>
      <c r="M124" s="330"/>
      <c r="N124" s="330">
        <v>5</v>
      </c>
      <c r="O124" s="330">
        <v>739</v>
      </c>
      <c r="P124" s="343"/>
      <c r="Q124" s="343"/>
    </row>
    <row r="125" s="309" customFormat="1" ht="19" customHeight="1" spans="1:17">
      <c r="A125" s="338">
        <v>11</v>
      </c>
      <c r="B125" s="338"/>
      <c r="C125" s="340" t="s">
        <v>145</v>
      </c>
      <c r="D125" s="330">
        <v>5419.74</v>
      </c>
      <c r="E125" s="330">
        <v>3481.74</v>
      </c>
      <c r="F125" s="326">
        <f t="shared" si="18"/>
        <v>10</v>
      </c>
      <c r="G125" s="326">
        <f t="shared" si="19"/>
        <v>1938</v>
      </c>
      <c r="H125" s="330">
        <v>9</v>
      </c>
      <c r="I125" s="330">
        <v>1330</v>
      </c>
      <c r="J125" s="330"/>
      <c r="K125" s="330"/>
      <c r="L125" s="330">
        <v>1</v>
      </c>
      <c r="M125" s="330">
        <v>169</v>
      </c>
      <c r="N125" s="330">
        <v>7</v>
      </c>
      <c r="O125" s="330">
        <v>439</v>
      </c>
      <c r="P125" s="343"/>
      <c r="Q125" s="343"/>
    </row>
    <row r="126" s="309" customFormat="1" ht="19" customHeight="1" spans="1:17">
      <c r="A126" s="338">
        <v>12</v>
      </c>
      <c r="B126" s="338"/>
      <c r="C126" s="339" t="s">
        <v>146</v>
      </c>
      <c r="D126" s="330">
        <v>978.08</v>
      </c>
      <c r="E126" s="330">
        <v>628.08</v>
      </c>
      <c r="F126" s="326">
        <f t="shared" si="18"/>
        <v>1</v>
      </c>
      <c r="G126" s="326">
        <f t="shared" si="19"/>
        <v>350</v>
      </c>
      <c r="H126" s="330"/>
      <c r="I126" s="330"/>
      <c r="J126" s="330"/>
      <c r="K126" s="330"/>
      <c r="L126" s="330">
        <v>1</v>
      </c>
      <c r="M126" s="330">
        <v>350</v>
      </c>
      <c r="N126" s="330"/>
      <c r="O126" s="330"/>
      <c r="P126" s="343"/>
      <c r="Q126" s="343"/>
    </row>
    <row r="127" s="311" customFormat="1" ht="19" customHeight="1" spans="1:17">
      <c r="A127" s="334" t="s">
        <v>147</v>
      </c>
      <c r="B127" s="334" t="s">
        <v>148</v>
      </c>
      <c r="C127" s="334">
        <v>6</v>
      </c>
      <c r="D127" s="335">
        <v>7590.6</v>
      </c>
      <c r="E127" s="335">
        <v>5193.6</v>
      </c>
      <c r="F127" s="337">
        <f t="shared" si="18"/>
        <v>8</v>
      </c>
      <c r="G127" s="337">
        <f t="shared" si="19"/>
        <v>2754</v>
      </c>
      <c r="H127" s="335">
        <f t="shared" ref="H127:O127" si="22">SUM(H128:H134)</f>
        <v>7</v>
      </c>
      <c r="I127" s="335">
        <f t="shared" si="22"/>
        <v>2441</v>
      </c>
      <c r="J127" s="335">
        <f t="shared" si="22"/>
        <v>0</v>
      </c>
      <c r="K127" s="335">
        <f t="shared" si="22"/>
        <v>0</v>
      </c>
      <c r="L127" s="335">
        <f t="shared" si="22"/>
        <v>1</v>
      </c>
      <c r="M127" s="335">
        <f t="shared" si="22"/>
        <v>50</v>
      </c>
      <c r="N127" s="335">
        <f t="shared" si="22"/>
        <v>1</v>
      </c>
      <c r="O127" s="335">
        <f t="shared" si="22"/>
        <v>263</v>
      </c>
      <c r="P127" s="344"/>
      <c r="Q127" s="344"/>
    </row>
    <row r="128" s="309" customFormat="1" ht="19" customHeight="1" spans="1:17">
      <c r="A128" s="338">
        <v>1</v>
      </c>
      <c r="B128" s="338"/>
      <c r="C128" s="338" t="s">
        <v>31</v>
      </c>
      <c r="D128" s="330">
        <v>0</v>
      </c>
      <c r="E128" s="330">
        <v>0</v>
      </c>
      <c r="F128" s="326">
        <f t="shared" si="18"/>
        <v>0</v>
      </c>
      <c r="G128" s="326">
        <f t="shared" si="19"/>
        <v>0</v>
      </c>
      <c r="H128" s="330"/>
      <c r="I128" s="330"/>
      <c r="J128" s="330"/>
      <c r="K128" s="330"/>
      <c r="L128" s="330"/>
      <c r="M128" s="330"/>
      <c r="N128" s="330"/>
      <c r="O128" s="330"/>
      <c r="P128" s="343"/>
      <c r="Q128" s="343"/>
    </row>
    <row r="129" ht="18.75" spans="1:17">
      <c r="A129" s="338">
        <v>2</v>
      </c>
      <c r="B129" s="338"/>
      <c r="C129" s="339" t="s">
        <v>149</v>
      </c>
      <c r="D129" s="348">
        <v>2772.3</v>
      </c>
      <c r="E129" s="348">
        <v>2271.3</v>
      </c>
      <c r="F129" s="326">
        <f t="shared" si="18"/>
        <v>2</v>
      </c>
      <c r="G129" s="326">
        <f t="shared" si="19"/>
        <v>501</v>
      </c>
      <c r="H129" s="348">
        <v>2</v>
      </c>
      <c r="I129" s="348">
        <v>501</v>
      </c>
      <c r="J129" s="348"/>
      <c r="K129" s="348"/>
      <c r="L129" s="348"/>
      <c r="M129" s="348"/>
      <c r="N129" s="348"/>
      <c r="O129" s="348"/>
      <c r="P129" s="348"/>
      <c r="Q129" s="348"/>
    </row>
    <row r="130" ht="18.75" spans="1:17">
      <c r="A130" s="338">
        <v>3</v>
      </c>
      <c r="B130" s="338"/>
      <c r="C130" s="339" t="s">
        <v>150</v>
      </c>
      <c r="D130" s="348">
        <v>116.12</v>
      </c>
      <c r="E130" s="348">
        <v>66.12</v>
      </c>
      <c r="F130" s="326">
        <f t="shared" si="18"/>
        <v>1</v>
      </c>
      <c r="G130" s="326">
        <f t="shared" si="19"/>
        <v>50</v>
      </c>
      <c r="H130" s="348"/>
      <c r="I130" s="348"/>
      <c r="J130" s="348"/>
      <c r="K130" s="348"/>
      <c r="L130" s="348">
        <v>1</v>
      </c>
      <c r="M130" s="348">
        <v>50</v>
      </c>
      <c r="N130" s="348"/>
      <c r="O130" s="348"/>
      <c r="P130" s="348"/>
      <c r="Q130" s="348"/>
    </row>
    <row r="131" ht="18.75" spans="1:17">
      <c r="A131" s="338">
        <v>4</v>
      </c>
      <c r="B131" s="338"/>
      <c r="C131" s="339" t="s">
        <v>151</v>
      </c>
      <c r="D131" s="348">
        <v>1632.28</v>
      </c>
      <c r="E131" s="348">
        <v>953.28</v>
      </c>
      <c r="F131" s="326">
        <f t="shared" si="18"/>
        <v>2</v>
      </c>
      <c r="G131" s="326">
        <f t="shared" si="19"/>
        <v>679</v>
      </c>
      <c r="H131" s="348">
        <v>2</v>
      </c>
      <c r="I131" s="348">
        <v>679</v>
      </c>
      <c r="J131" s="348"/>
      <c r="K131" s="348"/>
      <c r="L131" s="348"/>
      <c r="M131" s="348"/>
      <c r="N131" s="348"/>
      <c r="O131" s="348"/>
      <c r="P131" s="348"/>
      <c r="Q131" s="348"/>
    </row>
    <row r="132" ht="18.75" spans="1:17">
      <c r="A132" s="338">
        <v>5</v>
      </c>
      <c r="B132" s="338"/>
      <c r="C132" s="339" t="s">
        <v>152</v>
      </c>
      <c r="D132" s="348">
        <v>2949.36</v>
      </c>
      <c r="E132" s="348">
        <v>1782.36</v>
      </c>
      <c r="F132" s="326">
        <f t="shared" si="18"/>
        <v>3</v>
      </c>
      <c r="G132" s="326">
        <f t="shared" si="19"/>
        <v>1524</v>
      </c>
      <c r="H132" s="348">
        <v>3</v>
      </c>
      <c r="I132" s="348">
        <v>1261</v>
      </c>
      <c r="J132" s="348"/>
      <c r="K132" s="348"/>
      <c r="L132" s="348"/>
      <c r="M132" s="348"/>
      <c r="N132" s="348">
        <v>1</v>
      </c>
      <c r="O132" s="348">
        <v>263</v>
      </c>
      <c r="P132" s="348"/>
      <c r="Q132" s="348"/>
    </row>
    <row r="133" ht="37.5" spans="1:17">
      <c r="A133" s="338">
        <v>6</v>
      </c>
      <c r="B133" s="338"/>
      <c r="C133" s="340" t="s">
        <v>153</v>
      </c>
      <c r="D133" s="348">
        <v>65.76</v>
      </c>
      <c r="E133" s="348">
        <v>65.76</v>
      </c>
      <c r="F133" s="326">
        <f t="shared" si="18"/>
        <v>0</v>
      </c>
      <c r="G133" s="326">
        <f t="shared" si="19"/>
        <v>0</v>
      </c>
      <c r="H133" s="348"/>
      <c r="I133" s="348"/>
      <c r="J133" s="348"/>
      <c r="K133" s="348"/>
      <c r="L133" s="348"/>
      <c r="M133" s="348"/>
      <c r="N133" s="348"/>
      <c r="O133" s="348"/>
      <c r="P133" s="348"/>
      <c r="Q133" s="348"/>
    </row>
    <row r="134" ht="18.75" spans="1:17">
      <c r="A134" s="338">
        <v>7</v>
      </c>
      <c r="B134" s="338"/>
      <c r="C134" s="339" t="s">
        <v>154</v>
      </c>
      <c r="D134" s="348">
        <v>54.78</v>
      </c>
      <c r="E134" s="348">
        <v>54.78</v>
      </c>
      <c r="F134" s="326">
        <f t="shared" si="18"/>
        <v>0</v>
      </c>
      <c r="G134" s="326">
        <f t="shared" si="19"/>
        <v>0</v>
      </c>
      <c r="H134" s="348"/>
      <c r="I134" s="348"/>
      <c r="J134" s="348"/>
      <c r="K134" s="348"/>
      <c r="L134" s="348"/>
      <c r="M134" s="348"/>
      <c r="N134" s="348"/>
      <c r="O134" s="348"/>
      <c r="P134" s="348"/>
      <c r="Q134" s="348"/>
    </row>
    <row r="135" s="311" customFormat="1" ht="18.75" spans="1:17">
      <c r="A135" s="334" t="s">
        <v>155</v>
      </c>
      <c r="B135" s="334" t="s">
        <v>156</v>
      </c>
      <c r="C135" s="334">
        <v>7</v>
      </c>
      <c r="D135" s="349">
        <v>8750.8</v>
      </c>
      <c r="E135" s="349">
        <v>2053.8</v>
      </c>
      <c r="F135" s="337">
        <f t="shared" si="18"/>
        <v>12</v>
      </c>
      <c r="G135" s="337">
        <f t="shared" si="19"/>
        <v>6697</v>
      </c>
      <c r="H135" s="349">
        <f t="shared" ref="H135:O135" si="23">SUM(H136:H143)</f>
        <v>10</v>
      </c>
      <c r="I135" s="349">
        <f t="shared" si="23"/>
        <v>1922</v>
      </c>
      <c r="J135" s="349">
        <f t="shared" si="23"/>
        <v>2</v>
      </c>
      <c r="K135" s="349">
        <f t="shared" si="23"/>
        <v>4700</v>
      </c>
      <c r="L135" s="349">
        <f t="shared" si="23"/>
        <v>0</v>
      </c>
      <c r="M135" s="349">
        <f t="shared" si="23"/>
        <v>0</v>
      </c>
      <c r="N135" s="349">
        <f t="shared" si="23"/>
        <v>3</v>
      </c>
      <c r="O135" s="349">
        <f t="shared" si="23"/>
        <v>75</v>
      </c>
      <c r="P135" s="349"/>
      <c r="Q135" s="349"/>
    </row>
    <row r="136" ht="18.75" spans="1:17">
      <c r="A136" s="338">
        <v>1</v>
      </c>
      <c r="B136" s="338"/>
      <c r="C136" s="338" t="s">
        <v>31</v>
      </c>
      <c r="D136" s="348">
        <v>0</v>
      </c>
      <c r="E136" s="348">
        <v>0</v>
      </c>
      <c r="F136" s="326">
        <f t="shared" si="18"/>
        <v>0</v>
      </c>
      <c r="G136" s="326">
        <f t="shared" si="19"/>
        <v>0</v>
      </c>
      <c r="H136" s="348"/>
      <c r="I136" s="348"/>
      <c r="J136" s="348"/>
      <c r="K136" s="348"/>
      <c r="L136" s="348"/>
      <c r="M136" s="348"/>
      <c r="N136" s="348"/>
      <c r="O136" s="348"/>
      <c r="P136" s="348"/>
      <c r="Q136" s="348"/>
    </row>
    <row r="137" ht="18.75" spans="1:17">
      <c r="A137" s="338">
        <v>2</v>
      </c>
      <c r="B137" s="338"/>
      <c r="C137" s="339" t="s">
        <v>157</v>
      </c>
      <c r="D137" s="348">
        <v>3299.16</v>
      </c>
      <c r="E137" s="348">
        <v>599.16</v>
      </c>
      <c r="F137" s="326">
        <f t="shared" si="18"/>
        <v>3</v>
      </c>
      <c r="G137" s="326">
        <f t="shared" si="19"/>
        <v>2700</v>
      </c>
      <c r="H137" s="348">
        <v>2</v>
      </c>
      <c r="I137" s="348">
        <v>350</v>
      </c>
      <c r="J137" s="348">
        <v>1</v>
      </c>
      <c r="K137" s="348">
        <v>2350</v>
      </c>
      <c r="L137" s="348"/>
      <c r="M137" s="348"/>
      <c r="N137" s="348"/>
      <c r="O137" s="348"/>
      <c r="P137" s="348"/>
      <c r="Q137" s="348"/>
    </row>
    <row r="138" ht="18.75" spans="1:17">
      <c r="A138" s="338">
        <v>3</v>
      </c>
      <c r="B138" s="338"/>
      <c r="C138" s="339" t="s">
        <v>158</v>
      </c>
      <c r="D138" s="348">
        <v>3745.72</v>
      </c>
      <c r="E138" s="348">
        <v>579.72</v>
      </c>
      <c r="F138" s="326">
        <f t="shared" si="18"/>
        <v>5</v>
      </c>
      <c r="G138" s="326">
        <f t="shared" si="19"/>
        <v>3166</v>
      </c>
      <c r="H138" s="348">
        <v>4</v>
      </c>
      <c r="I138" s="348">
        <v>816</v>
      </c>
      <c r="J138" s="348">
        <v>1</v>
      </c>
      <c r="K138" s="348">
        <v>2350</v>
      </c>
      <c r="L138" s="348"/>
      <c r="M138" s="348"/>
      <c r="N138" s="348"/>
      <c r="O138" s="348"/>
      <c r="P138" s="348"/>
      <c r="Q138" s="348"/>
    </row>
    <row r="139" ht="18.75" spans="1:17">
      <c r="A139" s="338">
        <v>4</v>
      </c>
      <c r="B139" s="338"/>
      <c r="C139" s="339" t="s">
        <v>159</v>
      </c>
      <c r="D139" s="348">
        <v>316.26</v>
      </c>
      <c r="E139" s="348">
        <v>316.26</v>
      </c>
      <c r="F139" s="326">
        <f t="shared" si="18"/>
        <v>0</v>
      </c>
      <c r="G139" s="326">
        <f t="shared" si="19"/>
        <v>0</v>
      </c>
      <c r="H139" s="348"/>
      <c r="I139" s="348"/>
      <c r="J139" s="348"/>
      <c r="K139" s="348"/>
      <c r="L139" s="348"/>
      <c r="M139" s="348"/>
      <c r="N139" s="348"/>
      <c r="O139" s="348"/>
      <c r="P139" s="348"/>
      <c r="Q139" s="348"/>
    </row>
    <row r="140" ht="18.75" spans="1:17">
      <c r="A140" s="338">
        <v>5</v>
      </c>
      <c r="B140" s="338"/>
      <c r="C140" s="339" t="s">
        <v>160</v>
      </c>
      <c r="D140" s="348">
        <v>710.5</v>
      </c>
      <c r="E140" s="348">
        <v>229.5</v>
      </c>
      <c r="F140" s="326">
        <f t="shared" si="18"/>
        <v>2</v>
      </c>
      <c r="G140" s="326">
        <f t="shared" si="19"/>
        <v>481</v>
      </c>
      <c r="H140" s="348">
        <v>2</v>
      </c>
      <c r="I140" s="348">
        <v>481</v>
      </c>
      <c r="J140" s="348"/>
      <c r="K140" s="348"/>
      <c r="L140" s="348"/>
      <c r="M140" s="348"/>
      <c r="N140" s="348"/>
      <c r="O140" s="348"/>
      <c r="P140" s="348"/>
      <c r="Q140" s="348"/>
    </row>
    <row r="141" ht="18.75" spans="1:17">
      <c r="A141" s="338">
        <v>6</v>
      </c>
      <c r="B141" s="338"/>
      <c r="C141" s="339" t="s">
        <v>161</v>
      </c>
      <c r="D141" s="348">
        <v>91.86</v>
      </c>
      <c r="E141" s="348">
        <v>91.86</v>
      </c>
      <c r="F141" s="326">
        <f t="shared" si="18"/>
        <v>0</v>
      </c>
      <c r="G141" s="326">
        <f t="shared" si="19"/>
        <v>0</v>
      </c>
      <c r="H141" s="348"/>
      <c r="I141" s="348"/>
      <c r="J141" s="348"/>
      <c r="K141" s="348"/>
      <c r="L141" s="348"/>
      <c r="M141" s="348"/>
      <c r="N141" s="348"/>
      <c r="O141" s="348"/>
      <c r="P141" s="348"/>
      <c r="Q141" s="348"/>
    </row>
    <row r="142" ht="18.75" spans="1:17">
      <c r="A142" s="338">
        <v>7</v>
      </c>
      <c r="B142" s="338"/>
      <c r="C142" s="339" t="s">
        <v>162</v>
      </c>
      <c r="D142" s="348">
        <v>584.9</v>
      </c>
      <c r="E142" s="348">
        <v>234.9</v>
      </c>
      <c r="F142" s="326">
        <f t="shared" si="18"/>
        <v>2</v>
      </c>
      <c r="G142" s="326">
        <f t="shared" si="19"/>
        <v>350</v>
      </c>
      <c r="H142" s="348">
        <v>2</v>
      </c>
      <c r="I142" s="348">
        <v>275</v>
      </c>
      <c r="J142" s="348"/>
      <c r="K142" s="348"/>
      <c r="L142" s="348"/>
      <c r="M142" s="348"/>
      <c r="N142" s="348">
        <v>3</v>
      </c>
      <c r="O142" s="348">
        <v>75</v>
      </c>
      <c r="P142" s="348"/>
      <c r="Q142" s="348"/>
    </row>
    <row r="143" ht="18.75" spans="1:17">
      <c r="A143" s="338">
        <v>8</v>
      </c>
      <c r="B143" s="338"/>
      <c r="C143" s="339" t="s">
        <v>163</v>
      </c>
      <c r="D143" s="348">
        <v>2.4</v>
      </c>
      <c r="E143" s="348">
        <v>2.4</v>
      </c>
      <c r="F143" s="326">
        <f t="shared" si="18"/>
        <v>0</v>
      </c>
      <c r="G143" s="326">
        <f t="shared" si="19"/>
        <v>0</v>
      </c>
      <c r="H143" s="348"/>
      <c r="I143" s="348"/>
      <c r="J143" s="348"/>
      <c r="K143" s="348"/>
      <c r="L143" s="348"/>
      <c r="M143" s="348"/>
      <c r="N143" s="348"/>
      <c r="O143" s="348"/>
      <c r="P143" s="348"/>
      <c r="Q143" s="348"/>
    </row>
  </sheetData>
  <mergeCells count="18">
    <mergeCell ref="A1:B1"/>
    <mergeCell ref="A2:Q2"/>
    <mergeCell ref="N3:Q3"/>
    <mergeCell ref="F4:P4"/>
    <mergeCell ref="F5:G5"/>
    <mergeCell ref="H5:I5"/>
    <mergeCell ref="J5:K5"/>
    <mergeCell ref="L5:M5"/>
    <mergeCell ref="N5:O5"/>
    <mergeCell ref="A7:B7"/>
    <mergeCell ref="A8:B8"/>
    <mergeCell ref="A4:A6"/>
    <mergeCell ref="B4:B6"/>
    <mergeCell ref="C4:C6"/>
    <mergeCell ref="D4:D6"/>
    <mergeCell ref="E4:E6"/>
    <mergeCell ref="P5:P6"/>
    <mergeCell ref="Q4:Q6"/>
  </mergeCells>
  <pageMargins left="0.75" right="0.75" top="1" bottom="1" header="0.5" footer="0.5"/>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22"/>
  <sheetViews>
    <sheetView tabSelected="1" workbookViewId="0">
      <pane ySplit="4" topLeftCell="A5" activePane="bottomLeft" state="frozen"/>
      <selection/>
      <selection pane="bottomLeft" activeCell="G7" sqref="G7"/>
    </sheetView>
  </sheetViews>
  <sheetFormatPr defaultColWidth="9" defaultRowHeight="12"/>
  <cols>
    <col min="1" max="1" width="7.875" style="292" customWidth="1"/>
    <col min="2" max="3" width="5.875" style="292" customWidth="1"/>
    <col min="4" max="4" width="22.625" style="294" customWidth="1"/>
    <col min="5" max="5" width="9" style="295"/>
    <col min="6" max="6" width="7.875" style="295" customWidth="1"/>
    <col min="7" max="7" width="7.125" style="295" customWidth="1"/>
    <col min="8" max="8" width="9" style="295" customWidth="1"/>
    <col min="9" max="9" width="10.625" style="295" customWidth="1"/>
    <col min="10" max="10" width="5.625" style="293" hidden="1" customWidth="1"/>
    <col min="11" max="11" width="40.375" style="296" customWidth="1"/>
    <col min="12" max="12" width="6.25" style="293" customWidth="1"/>
    <col min="13" max="13" width="8.625" style="293" customWidth="1"/>
    <col min="14" max="14" width="7.25" style="293" customWidth="1"/>
    <col min="15" max="16" width="8.625" style="293" customWidth="1"/>
    <col min="17" max="16384" width="9" style="292"/>
  </cols>
  <sheetData>
    <row r="1" s="292" customFormat="1" ht="22" customHeight="1" spans="1:16">
      <c r="A1" s="297" t="s">
        <v>179</v>
      </c>
      <c r="B1" s="297"/>
      <c r="C1" s="298"/>
      <c r="D1" s="299"/>
      <c r="E1" s="299"/>
      <c r="F1" s="299"/>
      <c r="G1" s="297"/>
      <c r="H1" s="297"/>
      <c r="I1" s="298"/>
      <c r="J1" s="298"/>
      <c r="K1" s="298"/>
      <c r="L1" s="298"/>
      <c r="M1" s="298"/>
      <c r="N1" s="298"/>
      <c r="O1" s="301"/>
      <c r="P1" s="302"/>
    </row>
    <row r="2" s="292" customFormat="1" ht="25.5" spans="1:16">
      <c r="A2" s="70" t="s">
        <v>180</v>
      </c>
      <c r="B2" s="70"/>
      <c r="C2" s="70"/>
      <c r="D2" s="70"/>
      <c r="E2" s="70"/>
      <c r="F2" s="70"/>
      <c r="G2" s="70"/>
      <c r="H2" s="70"/>
      <c r="I2" s="70"/>
      <c r="J2" s="70"/>
      <c r="K2" s="70"/>
      <c r="L2" s="70"/>
      <c r="M2" s="70"/>
      <c r="N2" s="70"/>
      <c r="O2" s="70"/>
      <c r="P2" s="70"/>
    </row>
    <row r="3" s="293" customFormat="1" ht="47" customHeight="1" spans="1:16">
      <c r="A3" s="188" t="s">
        <v>1</v>
      </c>
      <c r="B3" s="188" t="s">
        <v>27</v>
      </c>
      <c r="C3" s="189" t="s">
        <v>28</v>
      </c>
      <c r="D3" s="189" t="s">
        <v>181</v>
      </c>
      <c r="E3" s="189" t="s">
        <v>182</v>
      </c>
      <c r="F3" s="188" t="s">
        <v>183</v>
      </c>
      <c r="G3" s="188" t="s">
        <v>184</v>
      </c>
      <c r="H3" s="188"/>
      <c r="I3" s="188"/>
      <c r="J3" s="188" t="s">
        <v>185</v>
      </c>
      <c r="K3" s="188" t="s">
        <v>186</v>
      </c>
      <c r="L3" s="195" t="s">
        <v>187</v>
      </c>
      <c r="M3" s="189" t="s">
        <v>188</v>
      </c>
      <c r="N3" s="189"/>
      <c r="O3" s="189"/>
      <c r="P3" s="189"/>
    </row>
    <row r="4" s="293" customFormat="1" ht="51" customHeight="1" spans="1:16">
      <c r="A4" s="188"/>
      <c r="B4" s="188"/>
      <c r="C4" s="189"/>
      <c r="D4" s="189"/>
      <c r="E4" s="189"/>
      <c r="F4" s="188"/>
      <c r="G4" s="188" t="s">
        <v>189</v>
      </c>
      <c r="H4" s="188" t="s">
        <v>190</v>
      </c>
      <c r="I4" s="188" t="s">
        <v>191</v>
      </c>
      <c r="J4" s="188"/>
      <c r="K4" s="188" t="s">
        <v>192</v>
      </c>
      <c r="L4" s="195"/>
      <c r="M4" s="189" t="s">
        <v>193</v>
      </c>
      <c r="N4" s="189" t="s">
        <v>194</v>
      </c>
      <c r="O4" s="189" t="s">
        <v>195</v>
      </c>
      <c r="P4" s="189" t="s">
        <v>196</v>
      </c>
    </row>
    <row r="5" s="293" customFormat="1" ht="30" customHeight="1" spans="1:16">
      <c r="A5" s="73" t="s">
        <v>197</v>
      </c>
      <c r="B5" s="171" t="s">
        <v>198</v>
      </c>
      <c r="C5" s="73" t="s">
        <v>103</v>
      </c>
      <c r="D5" s="189"/>
      <c r="E5" s="189"/>
      <c r="F5" s="188"/>
      <c r="G5" s="188"/>
      <c r="H5" s="188"/>
      <c r="I5" s="188"/>
      <c r="J5" s="188"/>
      <c r="K5" s="188"/>
      <c r="L5" s="195"/>
      <c r="M5" s="189"/>
      <c r="N5" s="189"/>
      <c r="O5" s="189"/>
      <c r="P5" s="189"/>
    </row>
    <row r="6" s="292" customFormat="1" ht="53" customHeight="1" spans="1:16">
      <c r="A6" s="73">
        <v>1</v>
      </c>
      <c r="B6" s="171"/>
      <c r="C6" s="73"/>
      <c r="D6" s="76" t="s">
        <v>199</v>
      </c>
      <c r="E6" s="73" t="s">
        <v>200</v>
      </c>
      <c r="F6" s="76" t="s">
        <v>201</v>
      </c>
      <c r="G6" s="76" t="s">
        <v>202</v>
      </c>
      <c r="H6" s="76" t="s">
        <v>203</v>
      </c>
      <c r="I6" s="73" t="s">
        <v>204</v>
      </c>
      <c r="J6" s="76" t="s">
        <v>205</v>
      </c>
      <c r="K6" s="222" t="s">
        <v>206</v>
      </c>
      <c r="L6" s="303">
        <v>112</v>
      </c>
      <c r="M6" s="304">
        <v>100</v>
      </c>
      <c r="N6" s="304">
        <v>468</v>
      </c>
      <c r="O6" s="304">
        <v>54</v>
      </c>
      <c r="P6" s="304">
        <v>218</v>
      </c>
    </row>
    <row r="7" s="292" customFormat="1" ht="48" customHeight="1" spans="1:16">
      <c r="A7" s="73">
        <v>2</v>
      </c>
      <c r="B7" s="171"/>
      <c r="C7" s="73"/>
      <c r="D7" s="76" t="s">
        <v>207</v>
      </c>
      <c r="E7" s="73" t="s">
        <v>200</v>
      </c>
      <c r="F7" s="76" t="s">
        <v>208</v>
      </c>
      <c r="G7" s="76" t="s">
        <v>209</v>
      </c>
      <c r="H7" s="76" t="s">
        <v>210</v>
      </c>
      <c r="I7" s="73">
        <v>2</v>
      </c>
      <c r="J7" s="76" t="s">
        <v>205</v>
      </c>
      <c r="K7" s="222" t="s">
        <v>211</v>
      </c>
      <c r="L7" s="303">
        <v>222</v>
      </c>
      <c r="M7" s="304">
        <v>26</v>
      </c>
      <c r="N7" s="304">
        <v>131</v>
      </c>
      <c r="O7" s="304">
        <v>26</v>
      </c>
      <c r="P7" s="304">
        <v>131</v>
      </c>
    </row>
    <row r="8" s="292" customFormat="1" ht="35" customHeight="1" spans="1:16">
      <c r="A8" s="73">
        <v>3</v>
      </c>
      <c r="B8" s="171"/>
      <c r="C8" s="171"/>
      <c r="D8" s="73" t="s">
        <v>212</v>
      </c>
      <c r="E8" s="73" t="s">
        <v>200</v>
      </c>
      <c r="F8" s="73" t="s">
        <v>208</v>
      </c>
      <c r="G8" s="76" t="s">
        <v>213</v>
      </c>
      <c r="H8" s="300" t="s">
        <v>214</v>
      </c>
      <c r="I8" s="76" t="s">
        <v>214</v>
      </c>
      <c r="J8" s="73"/>
      <c r="K8" s="305" t="s">
        <v>215</v>
      </c>
      <c r="L8" s="51">
        <v>50</v>
      </c>
      <c r="M8" s="121">
        <v>33</v>
      </c>
      <c r="N8" s="121">
        <v>156</v>
      </c>
      <c r="O8" s="121">
        <v>33</v>
      </c>
      <c r="P8" s="121">
        <v>156</v>
      </c>
    </row>
    <row r="9" s="292" customFormat="1" ht="45" customHeight="1" spans="1:16">
      <c r="A9" s="73">
        <v>4</v>
      </c>
      <c r="B9" s="171"/>
      <c r="C9" s="73"/>
      <c r="D9" s="73" t="s">
        <v>216</v>
      </c>
      <c r="E9" s="73" t="s">
        <v>200</v>
      </c>
      <c r="F9" s="73" t="s">
        <v>217</v>
      </c>
      <c r="G9" s="76" t="s">
        <v>213</v>
      </c>
      <c r="H9" s="300" t="s">
        <v>218</v>
      </c>
      <c r="I9" s="76" t="s">
        <v>219</v>
      </c>
      <c r="J9" s="73"/>
      <c r="K9" s="73" t="s">
        <v>220</v>
      </c>
      <c r="L9" s="51">
        <v>300</v>
      </c>
      <c r="M9" s="121">
        <v>5</v>
      </c>
      <c r="N9" s="121">
        <v>19</v>
      </c>
      <c r="O9" s="121">
        <v>5</v>
      </c>
      <c r="P9" s="121">
        <v>19</v>
      </c>
    </row>
    <row r="10" s="292" customFormat="1" ht="35" customHeight="1" spans="1:16">
      <c r="A10" s="73">
        <v>5</v>
      </c>
      <c r="B10" s="171"/>
      <c r="C10" s="171"/>
      <c r="D10" s="73" t="s">
        <v>221</v>
      </c>
      <c r="E10" s="73" t="s">
        <v>200</v>
      </c>
      <c r="F10" s="73" t="s">
        <v>208</v>
      </c>
      <c r="G10" s="76" t="s">
        <v>213</v>
      </c>
      <c r="H10" s="300" t="s">
        <v>222</v>
      </c>
      <c r="I10" s="76" t="s">
        <v>222</v>
      </c>
      <c r="J10" s="73"/>
      <c r="K10" s="305" t="s">
        <v>223</v>
      </c>
      <c r="L10" s="51">
        <v>20</v>
      </c>
      <c r="M10" s="121">
        <v>852</v>
      </c>
      <c r="N10" s="121">
        <v>3078</v>
      </c>
      <c r="O10" s="121">
        <v>852</v>
      </c>
      <c r="P10" s="121">
        <v>3078</v>
      </c>
    </row>
    <row r="11" s="292" customFormat="1" ht="54" customHeight="1" spans="1:16">
      <c r="A11" s="73">
        <v>6</v>
      </c>
      <c r="B11" s="171"/>
      <c r="C11" s="125"/>
      <c r="D11" s="73" t="s">
        <v>224</v>
      </c>
      <c r="E11" s="73" t="s">
        <v>200</v>
      </c>
      <c r="F11" s="73" t="s">
        <v>225</v>
      </c>
      <c r="G11" s="76" t="s">
        <v>226</v>
      </c>
      <c r="H11" s="300" t="s">
        <v>227</v>
      </c>
      <c r="I11" s="76" t="s">
        <v>227</v>
      </c>
      <c r="J11" s="73"/>
      <c r="K11" s="73" t="s">
        <v>228</v>
      </c>
      <c r="L11" s="51">
        <v>148</v>
      </c>
      <c r="M11" s="121">
        <v>852</v>
      </c>
      <c r="N11" s="121">
        <v>3078</v>
      </c>
      <c r="O11" s="121">
        <v>852</v>
      </c>
      <c r="P11" s="121">
        <v>3078</v>
      </c>
    </row>
    <row r="12" s="292" customFormat="1" ht="35" customHeight="1" spans="1:16">
      <c r="A12" s="73">
        <v>7</v>
      </c>
      <c r="B12" s="171"/>
      <c r="C12" s="73"/>
      <c r="D12" s="73" t="s">
        <v>229</v>
      </c>
      <c r="E12" s="73" t="s">
        <v>200</v>
      </c>
      <c r="F12" s="73" t="s">
        <v>230</v>
      </c>
      <c r="G12" s="76" t="s">
        <v>231</v>
      </c>
      <c r="H12" s="300" t="s">
        <v>232</v>
      </c>
      <c r="I12" s="76" t="s">
        <v>232</v>
      </c>
      <c r="J12" s="73"/>
      <c r="K12" s="73" t="s">
        <v>233</v>
      </c>
      <c r="L12" s="51">
        <v>287</v>
      </c>
      <c r="M12" s="121">
        <v>404</v>
      </c>
      <c r="N12" s="121">
        <v>1329</v>
      </c>
      <c r="O12" s="121">
        <v>404</v>
      </c>
      <c r="P12" s="121">
        <v>1329</v>
      </c>
    </row>
    <row r="13" s="292" customFormat="1" ht="35" customHeight="1" spans="1:16">
      <c r="A13" s="73">
        <v>8</v>
      </c>
      <c r="B13" s="171"/>
      <c r="C13" s="73"/>
      <c r="D13" s="73" t="s">
        <v>234</v>
      </c>
      <c r="E13" s="73" t="s">
        <v>200</v>
      </c>
      <c r="F13" s="73" t="s">
        <v>235</v>
      </c>
      <c r="G13" s="76" t="s">
        <v>231</v>
      </c>
      <c r="H13" s="300" t="s">
        <v>236</v>
      </c>
      <c r="I13" s="76" t="s">
        <v>236</v>
      </c>
      <c r="J13" s="73"/>
      <c r="K13" s="305" t="s">
        <v>237</v>
      </c>
      <c r="L13" s="51">
        <v>160</v>
      </c>
      <c r="M13" s="121">
        <v>124</v>
      </c>
      <c r="N13" s="121">
        <v>487</v>
      </c>
      <c r="O13" s="121">
        <v>124</v>
      </c>
      <c r="P13" s="121">
        <v>487</v>
      </c>
    </row>
    <row r="14" s="292" customFormat="1" ht="35" customHeight="1" spans="1:16">
      <c r="A14" s="73">
        <v>9</v>
      </c>
      <c r="B14" s="171"/>
      <c r="C14" s="73"/>
      <c r="D14" s="73" t="s">
        <v>238</v>
      </c>
      <c r="E14" s="73" t="s">
        <v>200</v>
      </c>
      <c r="F14" s="73" t="s">
        <v>239</v>
      </c>
      <c r="G14" s="76" t="s">
        <v>231</v>
      </c>
      <c r="H14" s="300" t="s">
        <v>240</v>
      </c>
      <c r="I14" s="76" t="s">
        <v>240</v>
      </c>
      <c r="J14" s="73"/>
      <c r="K14" s="305" t="s">
        <v>241</v>
      </c>
      <c r="L14" s="51">
        <v>180</v>
      </c>
      <c r="M14" s="306">
        <v>52</v>
      </c>
      <c r="N14" s="121">
        <v>202</v>
      </c>
      <c r="O14" s="306">
        <v>52</v>
      </c>
      <c r="P14" s="121">
        <v>202</v>
      </c>
    </row>
    <row r="15" s="292" customFormat="1" ht="35" customHeight="1" spans="1:16">
      <c r="A15" s="73">
        <v>10</v>
      </c>
      <c r="B15" s="171"/>
      <c r="C15" s="73"/>
      <c r="D15" s="73" t="s">
        <v>242</v>
      </c>
      <c r="E15" s="73" t="s">
        <v>200</v>
      </c>
      <c r="F15" s="73" t="s">
        <v>239</v>
      </c>
      <c r="G15" s="76" t="s">
        <v>231</v>
      </c>
      <c r="H15" s="300" t="s">
        <v>240</v>
      </c>
      <c r="I15" s="76" t="s">
        <v>240</v>
      </c>
      <c r="J15" s="73"/>
      <c r="K15" s="305" t="s">
        <v>243</v>
      </c>
      <c r="L15" s="51">
        <v>150</v>
      </c>
      <c r="M15" s="306">
        <v>52</v>
      </c>
      <c r="N15" s="121">
        <v>202</v>
      </c>
      <c r="O15" s="306">
        <v>52</v>
      </c>
      <c r="P15" s="121">
        <v>202</v>
      </c>
    </row>
    <row r="16" s="292" customFormat="1" ht="147" customHeight="1" spans="1:16">
      <c r="A16" s="73">
        <v>11</v>
      </c>
      <c r="B16" s="171"/>
      <c r="C16" s="73"/>
      <c r="D16" s="76" t="s">
        <v>244</v>
      </c>
      <c r="E16" s="76" t="s">
        <v>245</v>
      </c>
      <c r="F16" s="76" t="s">
        <v>217</v>
      </c>
      <c r="G16" s="76" t="s">
        <v>246</v>
      </c>
      <c r="H16" s="76" t="s">
        <v>247</v>
      </c>
      <c r="I16" s="76" t="s">
        <v>248</v>
      </c>
      <c r="J16" s="76" t="s">
        <v>205</v>
      </c>
      <c r="K16" s="305" t="s">
        <v>249</v>
      </c>
      <c r="L16" s="307">
        <v>389</v>
      </c>
      <c r="M16" s="121">
        <v>94</v>
      </c>
      <c r="N16" s="121">
        <v>424</v>
      </c>
      <c r="O16" s="121">
        <v>94</v>
      </c>
      <c r="P16" s="121">
        <v>424</v>
      </c>
    </row>
    <row r="17" s="292" customFormat="1" ht="184" customHeight="1" spans="1:16">
      <c r="A17" s="73">
        <v>12</v>
      </c>
      <c r="B17" s="171"/>
      <c r="C17" s="73"/>
      <c r="D17" s="76" t="s">
        <v>250</v>
      </c>
      <c r="E17" s="76" t="s">
        <v>245</v>
      </c>
      <c r="F17" s="76" t="s">
        <v>251</v>
      </c>
      <c r="G17" s="76" t="s">
        <v>252</v>
      </c>
      <c r="H17" s="76" t="s">
        <v>253</v>
      </c>
      <c r="I17" s="73">
        <v>13</v>
      </c>
      <c r="J17" s="76" t="s">
        <v>205</v>
      </c>
      <c r="K17" s="305" t="s">
        <v>254</v>
      </c>
      <c r="L17" s="307">
        <v>339</v>
      </c>
      <c r="M17" s="121">
        <v>36</v>
      </c>
      <c r="N17" s="121">
        <v>158</v>
      </c>
      <c r="O17" s="121">
        <v>36</v>
      </c>
      <c r="P17" s="121">
        <v>158</v>
      </c>
    </row>
    <row r="18" s="292" customFormat="1" ht="194" customHeight="1" spans="1:16">
      <c r="A18" s="73">
        <v>13</v>
      </c>
      <c r="B18" s="171"/>
      <c r="C18" s="171"/>
      <c r="D18" s="76" t="s">
        <v>255</v>
      </c>
      <c r="E18" s="76" t="s">
        <v>245</v>
      </c>
      <c r="F18" s="76" t="s">
        <v>201</v>
      </c>
      <c r="G18" s="76" t="s">
        <v>202</v>
      </c>
      <c r="H18" s="76" t="s">
        <v>256</v>
      </c>
      <c r="I18" s="73" t="s">
        <v>257</v>
      </c>
      <c r="J18" s="183" t="s">
        <v>205</v>
      </c>
      <c r="K18" s="305" t="s">
        <v>258</v>
      </c>
      <c r="L18" s="308">
        <v>262</v>
      </c>
      <c r="M18" s="303">
        <v>130</v>
      </c>
      <c r="N18" s="303">
        <v>515</v>
      </c>
      <c r="O18" s="303">
        <v>130</v>
      </c>
      <c r="P18" s="303">
        <v>515</v>
      </c>
    </row>
    <row r="19" s="292" customFormat="1" ht="130" customHeight="1" spans="1:16">
      <c r="A19" s="73">
        <v>14</v>
      </c>
      <c r="B19" s="171"/>
      <c r="C19" s="73"/>
      <c r="D19" s="76" t="s">
        <v>259</v>
      </c>
      <c r="E19" s="76" t="s">
        <v>245</v>
      </c>
      <c r="F19" s="76" t="s">
        <v>260</v>
      </c>
      <c r="G19" s="76" t="s">
        <v>202</v>
      </c>
      <c r="H19" s="76" t="s">
        <v>261</v>
      </c>
      <c r="I19" s="73" t="s">
        <v>262</v>
      </c>
      <c r="J19" s="183" t="s">
        <v>205</v>
      </c>
      <c r="K19" s="305" t="s">
        <v>263</v>
      </c>
      <c r="L19" s="308">
        <v>243</v>
      </c>
      <c r="M19" s="303">
        <v>54</v>
      </c>
      <c r="N19" s="121">
        <v>239</v>
      </c>
      <c r="O19" s="303">
        <v>54</v>
      </c>
      <c r="P19" s="121">
        <v>239</v>
      </c>
    </row>
    <row r="20" s="292" customFormat="1" ht="168" customHeight="1" spans="1:16">
      <c r="A20" s="73">
        <v>15</v>
      </c>
      <c r="B20" s="171"/>
      <c r="C20" s="171"/>
      <c r="D20" s="76" t="s">
        <v>264</v>
      </c>
      <c r="E20" s="76" t="s">
        <v>245</v>
      </c>
      <c r="F20" s="76" t="s">
        <v>201</v>
      </c>
      <c r="G20" s="76" t="s">
        <v>202</v>
      </c>
      <c r="H20" s="76" t="s">
        <v>265</v>
      </c>
      <c r="I20" s="73" t="s">
        <v>266</v>
      </c>
      <c r="J20" s="76" t="s">
        <v>205</v>
      </c>
      <c r="K20" s="305" t="s">
        <v>267</v>
      </c>
      <c r="L20" s="121">
        <v>694</v>
      </c>
      <c r="M20" s="121">
        <v>95</v>
      </c>
      <c r="N20" s="121">
        <v>368</v>
      </c>
      <c r="O20" s="121">
        <v>95</v>
      </c>
      <c r="P20" s="121">
        <v>368</v>
      </c>
    </row>
    <row r="21" s="292" customFormat="1" ht="112" customHeight="1" spans="1:16">
      <c r="A21" s="73">
        <v>16</v>
      </c>
      <c r="B21" s="171"/>
      <c r="C21" s="171"/>
      <c r="D21" s="51" t="s">
        <v>268</v>
      </c>
      <c r="E21" s="76" t="s">
        <v>245</v>
      </c>
      <c r="F21" s="76" t="s">
        <v>269</v>
      </c>
      <c r="G21" s="76" t="s">
        <v>202</v>
      </c>
      <c r="H21" s="76" t="s">
        <v>270</v>
      </c>
      <c r="I21" s="73" t="s">
        <v>271</v>
      </c>
      <c r="J21" s="76" t="s">
        <v>205</v>
      </c>
      <c r="K21" s="305" t="s">
        <v>272</v>
      </c>
      <c r="L21" s="307">
        <v>160</v>
      </c>
      <c r="M21" s="121">
        <v>144</v>
      </c>
      <c r="N21" s="121">
        <v>660</v>
      </c>
      <c r="O21" s="121">
        <v>144</v>
      </c>
      <c r="P21" s="121">
        <v>660</v>
      </c>
    </row>
    <row r="22" s="292" customFormat="1" ht="142" customHeight="1" spans="1:16">
      <c r="A22" s="73">
        <v>17</v>
      </c>
      <c r="B22" s="171"/>
      <c r="C22" s="73"/>
      <c r="D22" s="76" t="s">
        <v>273</v>
      </c>
      <c r="E22" s="76" t="s">
        <v>245</v>
      </c>
      <c r="F22" s="76" t="s">
        <v>201</v>
      </c>
      <c r="G22" s="76" t="s">
        <v>209</v>
      </c>
      <c r="H22" s="76" t="s">
        <v>274</v>
      </c>
      <c r="I22" s="73">
        <v>15</v>
      </c>
      <c r="J22" s="76" t="s">
        <v>205</v>
      </c>
      <c r="K22" s="305" t="s">
        <v>275</v>
      </c>
      <c r="L22" s="307">
        <v>481</v>
      </c>
      <c r="M22" s="121">
        <v>78</v>
      </c>
      <c r="N22" s="121">
        <v>390</v>
      </c>
      <c r="O22" s="121">
        <v>59</v>
      </c>
      <c r="P22" s="121">
        <v>258</v>
      </c>
    </row>
  </sheetData>
  <sortState ref="A16:V22">
    <sortCondition ref="D16:D22"/>
  </sortState>
  <mergeCells count="11">
    <mergeCell ref="G1:P1"/>
    <mergeCell ref="A2:P2"/>
    <mergeCell ref="G3:I3"/>
    <mergeCell ref="M3:P3"/>
    <mergeCell ref="A3:A4"/>
    <mergeCell ref="B3:B4"/>
    <mergeCell ref="C3:C4"/>
    <mergeCell ref="D3:D4"/>
    <mergeCell ref="E3:E4"/>
    <mergeCell ref="F3:F4"/>
    <mergeCell ref="J3:J4"/>
  </mergeCell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298"/>
  <sheetViews>
    <sheetView topLeftCell="E1" workbookViewId="0">
      <pane ySplit="4" topLeftCell="A5" activePane="bottomLeft" state="frozen"/>
      <selection/>
      <selection pane="bottomLeft" activeCell="AA9" sqref="AA9"/>
    </sheetView>
  </sheetViews>
  <sheetFormatPr defaultColWidth="9" defaultRowHeight="13.5"/>
  <cols>
    <col min="1" max="4" width="14.6083333333333" style="225" hidden="1" customWidth="1"/>
    <col min="5" max="5" width="7.44166666666667" style="225" customWidth="1"/>
    <col min="6" max="6" width="8.5" style="225" customWidth="1"/>
    <col min="7" max="7" width="9.3" style="225" customWidth="1"/>
    <col min="8" max="8" width="12.9666666666667" style="225" customWidth="1"/>
    <col min="9" max="9" width="8.36666666666667" style="225" customWidth="1"/>
    <col min="10" max="10" width="5.4" style="225" customWidth="1"/>
    <col min="11" max="11" width="5.75833333333333" style="225" customWidth="1"/>
    <col min="12" max="12" width="4.7" style="225" customWidth="1"/>
    <col min="13" max="14" width="5.78333333333333" style="225" customWidth="1"/>
    <col min="15" max="15" width="34.5333333333333" style="225" customWidth="1"/>
    <col min="16" max="17" width="12.375" style="225" customWidth="1"/>
    <col min="18" max="18" width="9.25833333333333" style="225" customWidth="1"/>
    <col min="19" max="19" width="8.94166666666667" style="225" customWidth="1"/>
    <col min="20" max="20" width="8.34166666666667" style="225" customWidth="1"/>
    <col min="21" max="21" width="9.46666666666667" style="225" customWidth="1"/>
    <col min="22" max="22" width="9.28333333333333" style="225" customWidth="1"/>
    <col min="23" max="23" width="17.5" style="225" customWidth="1"/>
    <col min="24" max="25" width="14.6083333333333" style="225" hidden="1" customWidth="1"/>
    <col min="26" max="16384" width="9" style="225"/>
  </cols>
  <sheetData>
    <row r="1" ht="25.5" spans="1:25">
      <c r="A1" s="91"/>
      <c r="B1" s="91"/>
      <c r="C1" s="91"/>
      <c r="D1" s="91"/>
      <c r="E1" s="226" t="s">
        <v>276</v>
      </c>
      <c r="F1" s="226"/>
      <c r="G1" s="226"/>
      <c r="H1" s="226"/>
      <c r="I1" s="226"/>
      <c r="J1" s="226"/>
      <c r="K1" s="226"/>
      <c r="L1" s="226"/>
      <c r="M1" s="226"/>
      <c r="N1" s="226"/>
      <c r="O1" s="226"/>
      <c r="P1" s="226"/>
      <c r="Q1" s="226"/>
      <c r="R1" s="226"/>
      <c r="S1" s="226"/>
      <c r="T1" s="226"/>
      <c r="U1" s="226"/>
      <c r="V1" s="226"/>
      <c r="W1" s="226"/>
      <c r="X1" s="91"/>
      <c r="Y1" s="91"/>
    </row>
    <row r="2" ht="25.5" spans="1:25">
      <c r="A2" s="92"/>
      <c r="B2" s="92"/>
      <c r="C2" s="92"/>
      <c r="D2" s="92"/>
      <c r="E2" s="227" t="s">
        <v>277</v>
      </c>
      <c r="F2" s="70"/>
      <c r="G2" s="70"/>
      <c r="H2" s="70"/>
      <c r="I2" s="70"/>
      <c r="J2" s="70"/>
      <c r="K2" s="70"/>
      <c r="L2" s="70"/>
      <c r="M2" s="70"/>
      <c r="N2" s="70"/>
      <c r="O2" s="70"/>
      <c r="P2" s="85"/>
      <c r="Q2" s="85"/>
      <c r="R2" s="85"/>
      <c r="S2" s="70"/>
      <c r="T2" s="70"/>
      <c r="U2" s="70"/>
      <c r="V2" s="70"/>
      <c r="W2" s="70"/>
      <c r="X2" s="92"/>
      <c r="Y2" s="92"/>
    </row>
    <row r="3" spans="1:25">
      <c r="A3" s="6" t="s">
        <v>278</v>
      </c>
      <c r="B3" s="77" t="s">
        <v>279</v>
      </c>
      <c r="C3" s="6" t="s">
        <v>278</v>
      </c>
      <c r="D3" s="228" t="s">
        <v>279</v>
      </c>
      <c r="E3" s="71" t="s">
        <v>280</v>
      </c>
      <c r="F3" s="71" t="s">
        <v>281</v>
      </c>
      <c r="G3" s="6" t="s">
        <v>282</v>
      </c>
      <c r="H3" s="6" t="s">
        <v>283</v>
      </c>
      <c r="I3" s="6" t="s">
        <v>284</v>
      </c>
      <c r="J3" s="71" t="s">
        <v>285</v>
      </c>
      <c r="K3" s="71" t="s">
        <v>286</v>
      </c>
      <c r="L3" s="71"/>
      <c r="M3" s="71"/>
      <c r="N3" s="71" t="s">
        <v>287</v>
      </c>
      <c r="O3" s="71" t="s">
        <v>288</v>
      </c>
      <c r="P3" s="86" t="s">
        <v>289</v>
      </c>
      <c r="Q3" s="86"/>
      <c r="R3" s="86"/>
      <c r="S3" s="6" t="s">
        <v>290</v>
      </c>
      <c r="T3" s="6"/>
      <c r="U3" s="6"/>
      <c r="V3" s="6"/>
      <c r="W3" s="6" t="s">
        <v>291</v>
      </c>
      <c r="X3" s="201" t="s">
        <v>278</v>
      </c>
      <c r="Y3" s="77" t="s">
        <v>279</v>
      </c>
    </row>
    <row r="4" ht="25.5" spans="1:25">
      <c r="A4" s="6"/>
      <c r="B4" s="77"/>
      <c r="C4" s="6"/>
      <c r="D4" s="228"/>
      <c r="E4" s="71"/>
      <c r="F4" s="71"/>
      <c r="G4" s="6"/>
      <c r="H4" s="6"/>
      <c r="I4" s="6"/>
      <c r="J4" s="71"/>
      <c r="K4" s="71" t="s">
        <v>292</v>
      </c>
      <c r="L4" s="71" t="s">
        <v>293</v>
      </c>
      <c r="M4" s="71" t="s">
        <v>294</v>
      </c>
      <c r="N4" s="71"/>
      <c r="O4" s="71" t="s">
        <v>295</v>
      </c>
      <c r="P4" s="86" t="s">
        <v>296</v>
      </c>
      <c r="Q4" s="86" t="s">
        <v>297</v>
      </c>
      <c r="R4" s="86" t="s">
        <v>298</v>
      </c>
      <c r="S4" s="6" t="s">
        <v>299</v>
      </c>
      <c r="T4" s="6" t="s">
        <v>300</v>
      </c>
      <c r="U4" s="6" t="s">
        <v>301</v>
      </c>
      <c r="V4" s="6" t="s">
        <v>302</v>
      </c>
      <c r="W4" s="6"/>
      <c r="X4" s="201"/>
      <c r="Y4" s="77"/>
    </row>
    <row r="5" spans="1:25">
      <c r="A5" s="94"/>
      <c r="B5" s="94"/>
      <c r="C5" s="94"/>
      <c r="D5" s="229"/>
      <c r="E5" s="6">
        <v>1</v>
      </c>
      <c r="F5" s="6">
        <v>2</v>
      </c>
      <c r="G5" s="6">
        <v>3</v>
      </c>
      <c r="H5" s="6">
        <v>4</v>
      </c>
      <c r="I5" s="6">
        <v>5</v>
      </c>
      <c r="J5" s="6">
        <v>6</v>
      </c>
      <c r="K5" s="6">
        <v>7</v>
      </c>
      <c r="L5" s="6">
        <v>8</v>
      </c>
      <c r="M5" s="6">
        <v>9</v>
      </c>
      <c r="N5" s="6">
        <v>10</v>
      </c>
      <c r="O5" s="6">
        <v>11</v>
      </c>
      <c r="P5" s="6">
        <v>12</v>
      </c>
      <c r="Q5" s="6">
        <v>13</v>
      </c>
      <c r="R5" s="6">
        <v>14</v>
      </c>
      <c r="S5" s="6">
        <v>15</v>
      </c>
      <c r="T5" s="6">
        <v>16</v>
      </c>
      <c r="U5" s="6">
        <v>17</v>
      </c>
      <c r="V5" s="6">
        <v>18</v>
      </c>
      <c r="W5" s="6"/>
      <c r="X5" s="93"/>
      <c r="Y5" s="94"/>
    </row>
    <row r="6" spans="1:25">
      <c r="A6" s="96"/>
      <c r="B6" s="96"/>
      <c r="C6" s="96"/>
      <c r="D6" s="230"/>
      <c r="E6" s="6" t="s">
        <v>303</v>
      </c>
      <c r="F6" s="6"/>
      <c r="G6" s="6"/>
      <c r="H6" s="6">
        <f>H7+H32+H48+H69+H88+H95+H104+H122+H158+H186+H212+H233+H268+H283</f>
        <v>169</v>
      </c>
      <c r="I6" s="6"/>
      <c r="J6" s="6"/>
      <c r="K6" s="6"/>
      <c r="L6" s="6"/>
      <c r="M6" s="6"/>
      <c r="N6" s="6"/>
      <c r="O6" s="6"/>
      <c r="P6" s="86">
        <f t="shared" ref="P6:W6" si="0">P7+P32+P48+P69+P88+P95+P104+P122+P158+P186+P212+P233+P268+P283</f>
        <v>44486.16</v>
      </c>
      <c r="Q6" s="86">
        <f t="shared" si="0"/>
        <v>44486.16</v>
      </c>
      <c r="R6" s="86">
        <v>0</v>
      </c>
      <c r="S6" s="6">
        <f t="shared" si="0"/>
        <v>104567</v>
      </c>
      <c r="T6" s="6">
        <f t="shared" si="0"/>
        <v>91661</v>
      </c>
      <c r="U6" s="6">
        <f t="shared" si="0"/>
        <v>472186</v>
      </c>
      <c r="V6" s="6">
        <f t="shared" si="0"/>
        <v>418535</v>
      </c>
      <c r="W6" s="6"/>
      <c r="X6" s="95"/>
      <c r="Y6" s="96"/>
    </row>
    <row r="7" spans="1:25">
      <c r="A7" s="96"/>
      <c r="B7" s="96"/>
      <c r="C7" s="96"/>
      <c r="D7" s="230"/>
      <c r="E7" s="6" t="s">
        <v>304</v>
      </c>
      <c r="F7" s="6" t="s">
        <v>305</v>
      </c>
      <c r="G7" s="6"/>
      <c r="H7" s="6">
        <f>H8+H9+H10+H11+H12+H13+H14+H16+H17+H18+H19+H20+H21+H22</f>
        <v>10</v>
      </c>
      <c r="I7" s="6"/>
      <c r="J7" s="6"/>
      <c r="K7" s="6"/>
      <c r="L7" s="6"/>
      <c r="M7" s="6"/>
      <c r="N7" s="6"/>
      <c r="O7" s="6"/>
      <c r="P7" s="86">
        <f t="shared" ref="P7:W7" si="1">P8+P9+P10+P11+P12+P13+P14+P16+P17+P18+P19+P20+P21+P22</f>
        <v>3599</v>
      </c>
      <c r="Q7" s="86">
        <f t="shared" si="1"/>
        <v>3599</v>
      </c>
      <c r="R7" s="86">
        <v>0</v>
      </c>
      <c r="S7" s="6">
        <f t="shared" si="1"/>
        <v>1016</v>
      </c>
      <c r="T7" s="6">
        <f t="shared" si="1"/>
        <v>1016</v>
      </c>
      <c r="U7" s="6">
        <f t="shared" si="1"/>
        <v>3864</v>
      </c>
      <c r="V7" s="6">
        <f t="shared" si="1"/>
        <v>3864</v>
      </c>
      <c r="W7" s="6"/>
      <c r="X7" s="95"/>
      <c r="Y7" s="96"/>
    </row>
    <row r="8" ht="24" spans="1:25">
      <c r="A8" s="96"/>
      <c r="B8" s="96" t="s">
        <v>306</v>
      </c>
      <c r="C8" s="96"/>
      <c r="D8" s="230" t="s">
        <v>306</v>
      </c>
      <c r="E8" s="51" t="s">
        <v>307</v>
      </c>
      <c r="F8" s="50"/>
      <c r="G8" s="51" t="s">
        <v>32</v>
      </c>
      <c r="H8" s="50"/>
      <c r="I8" s="50"/>
      <c r="J8" s="50"/>
      <c r="K8" s="50"/>
      <c r="L8" s="50"/>
      <c r="M8" s="50"/>
      <c r="N8" s="50"/>
      <c r="O8" s="50"/>
      <c r="P8" s="87"/>
      <c r="Q8" s="87"/>
      <c r="R8" s="87"/>
      <c r="S8" s="50">
        <v>0</v>
      </c>
      <c r="T8" s="50">
        <v>0</v>
      </c>
      <c r="U8" s="50">
        <v>0</v>
      </c>
      <c r="V8" s="50">
        <v>0</v>
      </c>
      <c r="W8" s="50"/>
      <c r="X8" s="95"/>
      <c r="Y8" s="96" t="s">
        <v>306</v>
      </c>
    </row>
    <row r="9" spans="1:25">
      <c r="A9" s="98"/>
      <c r="B9" s="98"/>
      <c r="C9" s="98"/>
      <c r="D9" s="231"/>
      <c r="E9" s="51" t="s">
        <v>308</v>
      </c>
      <c r="F9" s="50"/>
      <c r="G9" s="51" t="s">
        <v>33</v>
      </c>
      <c r="H9" s="72"/>
      <c r="I9" s="50"/>
      <c r="J9" s="50"/>
      <c r="K9" s="50"/>
      <c r="L9" s="50"/>
      <c r="M9" s="50"/>
      <c r="N9" s="50"/>
      <c r="O9" s="50"/>
      <c r="P9" s="87"/>
      <c r="Q9" s="87"/>
      <c r="R9" s="87"/>
      <c r="S9" s="50"/>
      <c r="T9" s="50"/>
      <c r="U9" s="50"/>
      <c r="V9" s="50"/>
      <c r="W9" s="50"/>
      <c r="X9" s="97"/>
      <c r="Y9" s="98"/>
    </row>
    <row r="10" spans="1:25">
      <c r="A10" s="98"/>
      <c r="B10" s="98"/>
      <c r="C10" s="98"/>
      <c r="D10" s="231"/>
      <c r="E10" s="73" t="s">
        <v>309</v>
      </c>
      <c r="F10" s="50"/>
      <c r="G10" s="51" t="s">
        <v>34</v>
      </c>
      <c r="H10" s="72"/>
      <c r="I10" s="74"/>
      <c r="J10" s="50"/>
      <c r="K10" s="50"/>
      <c r="L10" s="50"/>
      <c r="M10" s="50"/>
      <c r="N10" s="50"/>
      <c r="O10" s="50"/>
      <c r="P10" s="87"/>
      <c r="Q10" s="87"/>
      <c r="R10" s="87"/>
      <c r="S10" s="50">
        <v>0</v>
      </c>
      <c r="T10" s="50">
        <v>0</v>
      </c>
      <c r="U10" s="50">
        <v>0</v>
      </c>
      <c r="V10" s="50">
        <v>0</v>
      </c>
      <c r="W10" s="74"/>
      <c r="X10" s="97"/>
      <c r="Y10" s="98"/>
    </row>
    <row r="11" spans="1:25">
      <c r="A11" s="98"/>
      <c r="B11" s="98"/>
      <c r="C11" s="98"/>
      <c r="D11" s="231"/>
      <c r="E11" s="73" t="s">
        <v>310</v>
      </c>
      <c r="F11" s="50"/>
      <c r="G11" s="51" t="s">
        <v>311</v>
      </c>
      <c r="H11" s="72"/>
      <c r="I11" s="74"/>
      <c r="J11" s="50"/>
      <c r="K11" s="50"/>
      <c r="L11" s="50"/>
      <c r="M11" s="50"/>
      <c r="N11" s="50"/>
      <c r="O11" s="50"/>
      <c r="P11" s="87"/>
      <c r="Q11" s="87"/>
      <c r="R11" s="87"/>
      <c r="S11" s="50"/>
      <c r="T11" s="50"/>
      <c r="U11" s="50"/>
      <c r="V11" s="50"/>
      <c r="W11" s="74"/>
      <c r="X11" s="97"/>
      <c r="Y11" s="98"/>
    </row>
    <row r="12" spans="1:25">
      <c r="A12" s="98"/>
      <c r="B12" s="98">
        <v>3</v>
      </c>
      <c r="C12" s="98"/>
      <c r="D12" s="231"/>
      <c r="E12" s="73" t="s">
        <v>312</v>
      </c>
      <c r="F12" s="50"/>
      <c r="G12" s="51" t="s">
        <v>35</v>
      </c>
      <c r="H12" s="72"/>
      <c r="I12" s="74"/>
      <c r="J12" s="50"/>
      <c r="K12" s="50"/>
      <c r="L12" s="50"/>
      <c r="M12" s="50"/>
      <c r="N12" s="50"/>
      <c r="O12" s="50"/>
      <c r="P12" s="87"/>
      <c r="Q12" s="87"/>
      <c r="R12" s="87"/>
      <c r="S12" s="50">
        <v>0</v>
      </c>
      <c r="T12" s="50">
        <v>0</v>
      </c>
      <c r="U12" s="50">
        <v>0</v>
      </c>
      <c r="V12" s="50">
        <v>0</v>
      </c>
      <c r="W12" s="74"/>
      <c r="X12" s="97"/>
      <c r="Y12" s="98"/>
    </row>
    <row r="13" spans="1:25">
      <c r="A13" s="98"/>
      <c r="B13" s="98">
        <v>3</v>
      </c>
      <c r="C13" s="98"/>
      <c r="D13" s="231">
        <v>3</v>
      </c>
      <c r="E13" s="73" t="s">
        <v>313</v>
      </c>
      <c r="F13" s="50"/>
      <c r="G13" s="51" t="s">
        <v>36</v>
      </c>
      <c r="H13" s="72"/>
      <c r="I13" s="74"/>
      <c r="J13" s="50"/>
      <c r="K13" s="50"/>
      <c r="L13" s="50"/>
      <c r="M13" s="50"/>
      <c r="N13" s="50"/>
      <c r="O13" s="50"/>
      <c r="P13" s="87"/>
      <c r="Q13" s="87"/>
      <c r="R13" s="87"/>
      <c r="S13" s="50">
        <v>0</v>
      </c>
      <c r="T13" s="50">
        <v>0</v>
      </c>
      <c r="U13" s="50">
        <v>0</v>
      </c>
      <c r="V13" s="50">
        <v>0</v>
      </c>
      <c r="W13" s="74"/>
      <c r="X13" s="97"/>
      <c r="Y13" s="98"/>
    </row>
    <row r="14" spans="1:25">
      <c r="A14" s="96"/>
      <c r="B14" s="96"/>
      <c r="C14" s="98"/>
      <c r="D14" s="231">
        <v>4</v>
      </c>
      <c r="E14" s="73" t="s">
        <v>314</v>
      </c>
      <c r="F14" s="50"/>
      <c r="G14" s="51" t="s">
        <v>37</v>
      </c>
      <c r="H14" s="72">
        <v>1</v>
      </c>
      <c r="I14" s="74"/>
      <c r="J14" s="50"/>
      <c r="K14" s="50"/>
      <c r="L14" s="50"/>
      <c r="M14" s="50"/>
      <c r="N14" s="50"/>
      <c r="O14" s="50"/>
      <c r="P14" s="87">
        <f t="shared" ref="P14:W14" si="2">SUM(P15)</f>
        <v>229</v>
      </c>
      <c r="Q14" s="87">
        <f t="shared" si="2"/>
        <v>229</v>
      </c>
      <c r="R14" s="87"/>
      <c r="S14" s="50">
        <f t="shared" si="2"/>
        <v>37</v>
      </c>
      <c r="T14" s="50">
        <f t="shared" si="2"/>
        <v>37</v>
      </c>
      <c r="U14" s="50">
        <f t="shared" si="2"/>
        <v>111</v>
      </c>
      <c r="V14" s="50">
        <f t="shared" si="2"/>
        <v>111</v>
      </c>
      <c r="W14" s="74"/>
      <c r="X14" s="97"/>
      <c r="Y14" s="98"/>
    </row>
    <row r="15" ht="89.25" spans="1:25">
      <c r="A15" s="96"/>
      <c r="B15" s="96"/>
      <c r="C15" s="98"/>
      <c r="D15" s="231">
        <v>4</v>
      </c>
      <c r="E15" s="50">
        <v>1</v>
      </c>
      <c r="F15" s="50"/>
      <c r="G15" s="74"/>
      <c r="H15" s="78" t="s">
        <v>315</v>
      </c>
      <c r="I15" s="76" t="s">
        <v>245</v>
      </c>
      <c r="J15" s="183" t="s">
        <v>316</v>
      </c>
      <c r="K15" s="183" t="s">
        <v>317</v>
      </c>
      <c r="L15" s="183" t="s">
        <v>318</v>
      </c>
      <c r="M15" s="183" t="s">
        <v>319</v>
      </c>
      <c r="N15" s="51" t="s">
        <v>205</v>
      </c>
      <c r="O15" s="88" t="s">
        <v>320</v>
      </c>
      <c r="P15" s="87">
        <f>Q15+R15</f>
        <v>229</v>
      </c>
      <c r="Q15" s="87">
        <v>229</v>
      </c>
      <c r="R15" s="87"/>
      <c r="S15" s="82">
        <v>37</v>
      </c>
      <c r="T15" s="82">
        <v>37</v>
      </c>
      <c r="U15" s="82">
        <v>111</v>
      </c>
      <c r="V15" s="82">
        <v>111</v>
      </c>
      <c r="W15" s="74"/>
      <c r="X15" s="97"/>
      <c r="Y15" s="98">
        <v>3</v>
      </c>
    </row>
    <row r="16" spans="1:25">
      <c r="A16" s="96"/>
      <c r="B16" s="96"/>
      <c r="C16" s="98"/>
      <c r="D16" s="231"/>
      <c r="E16" s="51" t="s">
        <v>321</v>
      </c>
      <c r="F16" s="50"/>
      <c r="G16" s="51" t="s">
        <v>38</v>
      </c>
      <c r="H16" s="72"/>
      <c r="I16" s="50"/>
      <c r="J16" s="50"/>
      <c r="K16" s="50"/>
      <c r="L16" s="50"/>
      <c r="M16" s="50"/>
      <c r="N16" s="50"/>
      <c r="O16" s="50"/>
      <c r="P16" s="87"/>
      <c r="Q16" s="87"/>
      <c r="R16" s="87"/>
      <c r="S16" s="50"/>
      <c r="T16" s="50"/>
      <c r="U16" s="50"/>
      <c r="V16" s="50"/>
      <c r="W16" s="74"/>
      <c r="X16" s="97"/>
      <c r="Y16" s="98"/>
    </row>
    <row r="17" spans="1:25">
      <c r="A17" s="96"/>
      <c r="B17" s="96"/>
      <c r="C17" s="98"/>
      <c r="D17" s="231">
        <v>3</v>
      </c>
      <c r="E17" s="51" t="s">
        <v>322</v>
      </c>
      <c r="F17" s="50"/>
      <c r="G17" s="51" t="s">
        <v>39</v>
      </c>
      <c r="H17" s="72"/>
      <c r="I17" s="50"/>
      <c r="J17" s="50"/>
      <c r="K17" s="50"/>
      <c r="L17" s="50"/>
      <c r="M17" s="50"/>
      <c r="N17" s="50"/>
      <c r="O17" s="50"/>
      <c r="P17" s="87"/>
      <c r="Q17" s="87"/>
      <c r="R17" s="87"/>
      <c r="S17" s="50"/>
      <c r="T17" s="50"/>
      <c r="U17" s="50"/>
      <c r="V17" s="50"/>
      <c r="W17" s="74"/>
      <c r="X17" s="97"/>
      <c r="Y17" s="98"/>
    </row>
    <row r="18" spans="1:25">
      <c r="A18" s="96"/>
      <c r="B18" s="96"/>
      <c r="C18" s="98"/>
      <c r="D18" s="231">
        <v>3</v>
      </c>
      <c r="E18" s="51" t="s">
        <v>323</v>
      </c>
      <c r="F18" s="50"/>
      <c r="G18" s="51" t="s">
        <v>40</v>
      </c>
      <c r="H18" s="72"/>
      <c r="I18" s="50"/>
      <c r="J18" s="50"/>
      <c r="K18" s="50"/>
      <c r="L18" s="50"/>
      <c r="M18" s="50"/>
      <c r="N18" s="50"/>
      <c r="O18" s="50"/>
      <c r="P18" s="87"/>
      <c r="Q18" s="87"/>
      <c r="R18" s="87"/>
      <c r="S18" s="50"/>
      <c r="T18" s="50"/>
      <c r="U18" s="50"/>
      <c r="V18" s="50"/>
      <c r="W18" s="74"/>
      <c r="X18" s="97"/>
      <c r="Y18" s="98"/>
    </row>
    <row r="19" spans="1:25">
      <c r="A19" s="98"/>
      <c r="B19" s="98"/>
      <c r="C19" s="98"/>
      <c r="D19" s="231">
        <v>3</v>
      </c>
      <c r="E19" s="51" t="s">
        <v>324</v>
      </c>
      <c r="F19" s="50"/>
      <c r="G19" s="51" t="s">
        <v>41</v>
      </c>
      <c r="H19" s="72"/>
      <c r="I19" s="50"/>
      <c r="J19" s="50"/>
      <c r="K19" s="50"/>
      <c r="L19" s="50"/>
      <c r="M19" s="50"/>
      <c r="N19" s="50"/>
      <c r="O19" s="50"/>
      <c r="P19" s="87"/>
      <c r="Q19" s="87"/>
      <c r="R19" s="87"/>
      <c r="S19" s="50"/>
      <c r="T19" s="50"/>
      <c r="U19" s="50"/>
      <c r="V19" s="50"/>
      <c r="W19" s="74"/>
      <c r="X19" s="97"/>
      <c r="Y19" s="98"/>
    </row>
    <row r="20" spans="1:25">
      <c r="A20" s="103"/>
      <c r="B20" s="103"/>
      <c r="C20" s="100"/>
      <c r="D20" s="232"/>
      <c r="E20" s="51" t="s">
        <v>325</v>
      </c>
      <c r="F20" s="50"/>
      <c r="G20" s="51" t="s">
        <v>42</v>
      </c>
      <c r="H20" s="72"/>
      <c r="I20" s="50"/>
      <c r="J20" s="50"/>
      <c r="K20" s="50"/>
      <c r="L20" s="50"/>
      <c r="M20" s="50"/>
      <c r="N20" s="50"/>
      <c r="O20" s="50"/>
      <c r="P20" s="87"/>
      <c r="Q20" s="87"/>
      <c r="R20" s="87"/>
      <c r="S20" s="50"/>
      <c r="T20" s="50"/>
      <c r="U20" s="50"/>
      <c r="V20" s="50"/>
      <c r="W20" s="74"/>
      <c r="X20" s="97"/>
      <c r="Y20" s="98"/>
    </row>
    <row r="21" ht="24" spans="1:25">
      <c r="A21" s="103"/>
      <c r="B21" s="103">
        <v>3</v>
      </c>
      <c r="C21" s="96"/>
      <c r="D21" s="230" t="s">
        <v>306</v>
      </c>
      <c r="E21" s="51" t="s">
        <v>326</v>
      </c>
      <c r="F21" s="50"/>
      <c r="G21" s="51" t="s">
        <v>43</v>
      </c>
      <c r="H21" s="72"/>
      <c r="I21" s="50"/>
      <c r="J21" s="50"/>
      <c r="K21" s="50"/>
      <c r="L21" s="50"/>
      <c r="M21" s="50"/>
      <c r="N21" s="50"/>
      <c r="O21" s="50" t="s">
        <v>327</v>
      </c>
      <c r="P21" s="87"/>
      <c r="Q21" s="87"/>
      <c r="R21" s="87"/>
      <c r="S21" s="50"/>
      <c r="T21" s="50"/>
      <c r="U21" s="50"/>
      <c r="V21" s="50"/>
      <c r="W21" s="74"/>
      <c r="X21" s="97"/>
      <c r="Y21" s="98"/>
    </row>
    <row r="22" spans="1:25">
      <c r="A22" s="103"/>
      <c r="B22" s="103">
        <v>3</v>
      </c>
      <c r="C22" s="96"/>
      <c r="D22" s="230"/>
      <c r="E22" s="51" t="s">
        <v>328</v>
      </c>
      <c r="F22" s="50"/>
      <c r="G22" s="51" t="s">
        <v>44</v>
      </c>
      <c r="H22" s="72">
        <v>9</v>
      </c>
      <c r="I22" s="50"/>
      <c r="J22" s="50"/>
      <c r="K22" s="50"/>
      <c r="L22" s="50"/>
      <c r="M22" s="50"/>
      <c r="N22" s="50"/>
      <c r="O22" s="50"/>
      <c r="P22" s="87">
        <f t="shared" ref="P22:P32" si="3">Q22+R22</f>
        <v>3370</v>
      </c>
      <c r="Q22" s="87">
        <f>SUM(Q23:Q31)</f>
        <v>3370</v>
      </c>
      <c r="R22" s="87"/>
      <c r="S22" s="50">
        <f>SUM(S23:S31)</f>
        <v>979</v>
      </c>
      <c r="T22" s="50">
        <f>SUM(T23:T31)</f>
        <v>979</v>
      </c>
      <c r="U22" s="50">
        <f>SUM(U23:U31)</f>
        <v>3753</v>
      </c>
      <c r="V22" s="50">
        <f>SUM(V23:V31)</f>
        <v>3753</v>
      </c>
      <c r="W22" s="74"/>
      <c r="X22" s="97"/>
      <c r="Y22" s="98"/>
    </row>
    <row r="23" ht="165.75" spans="1:25">
      <c r="A23" s="103"/>
      <c r="B23" s="103">
        <v>3</v>
      </c>
      <c r="C23" s="96"/>
      <c r="D23" s="230"/>
      <c r="E23" s="50">
        <v>1</v>
      </c>
      <c r="F23" s="50"/>
      <c r="G23" s="51"/>
      <c r="H23" s="75" t="s">
        <v>329</v>
      </c>
      <c r="I23" s="76" t="s">
        <v>245</v>
      </c>
      <c r="J23" s="76" t="s">
        <v>330</v>
      </c>
      <c r="K23" s="76" t="s">
        <v>331</v>
      </c>
      <c r="L23" s="76" t="s">
        <v>332</v>
      </c>
      <c r="M23" s="76" t="s">
        <v>333</v>
      </c>
      <c r="N23" s="76" t="s">
        <v>205</v>
      </c>
      <c r="O23" s="88" t="s">
        <v>334</v>
      </c>
      <c r="P23" s="87">
        <f t="shared" si="3"/>
        <v>502</v>
      </c>
      <c r="Q23" s="87">
        <v>502</v>
      </c>
      <c r="R23" s="87"/>
      <c r="S23" s="50">
        <v>153</v>
      </c>
      <c r="T23" s="50">
        <v>153</v>
      </c>
      <c r="U23" s="50">
        <v>586</v>
      </c>
      <c r="V23" s="50">
        <v>586</v>
      </c>
      <c r="W23" s="51"/>
      <c r="X23" s="97"/>
      <c r="Y23" s="98">
        <v>3</v>
      </c>
    </row>
    <row r="24" ht="153" spans="1:25">
      <c r="A24" s="233"/>
      <c r="B24" s="233">
        <v>5</v>
      </c>
      <c r="C24" s="96"/>
      <c r="D24" s="230"/>
      <c r="E24" s="50">
        <v>2</v>
      </c>
      <c r="F24" s="50"/>
      <c r="G24" s="51"/>
      <c r="H24" s="75" t="s">
        <v>335</v>
      </c>
      <c r="I24" s="242" t="s">
        <v>245</v>
      </c>
      <c r="J24" s="51" t="s">
        <v>330</v>
      </c>
      <c r="K24" s="51" t="s">
        <v>331</v>
      </c>
      <c r="L24" s="51" t="s">
        <v>332</v>
      </c>
      <c r="M24" s="51" t="s">
        <v>336</v>
      </c>
      <c r="N24" s="51" t="s">
        <v>205</v>
      </c>
      <c r="O24" s="88" t="s">
        <v>337</v>
      </c>
      <c r="P24" s="87">
        <f t="shared" si="3"/>
        <v>495</v>
      </c>
      <c r="Q24" s="129">
        <v>495</v>
      </c>
      <c r="R24" s="87"/>
      <c r="S24" s="50">
        <v>230</v>
      </c>
      <c r="T24" s="50">
        <v>230</v>
      </c>
      <c r="U24" s="50">
        <v>850</v>
      </c>
      <c r="V24" s="50">
        <v>850</v>
      </c>
      <c r="W24" s="51"/>
      <c r="X24" s="97"/>
      <c r="Y24" s="98">
        <v>3</v>
      </c>
    </row>
    <row r="25" ht="216" spans="1:25">
      <c r="A25" s="233"/>
      <c r="B25" s="233">
        <v>5</v>
      </c>
      <c r="C25" s="96"/>
      <c r="D25" s="230"/>
      <c r="E25" s="50">
        <v>3</v>
      </c>
      <c r="F25" s="50"/>
      <c r="G25" s="51"/>
      <c r="H25" s="78" t="s">
        <v>338</v>
      </c>
      <c r="I25" s="242" t="s">
        <v>245</v>
      </c>
      <c r="J25" s="51" t="s">
        <v>330</v>
      </c>
      <c r="K25" s="51" t="s">
        <v>331</v>
      </c>
      <c r="L25" s="76" t="s">
        <v>332</v>
      </c>
      <c r="M25" s="51" t="s">
        <v>339</v>
      </c>
      <c r="N25" s="76" t="s">
        <v>205</v>
      </c>
      <c r="O25" s="88" t="s">
        <v>340</v>
      </c>
      <c r="P25" s="87">
        <f t="shared" si="3"/>
        <v>375</v>
      </c>
      <c r="Q25" s="129">
        <v>375</v>
      </c>
      <c r="R25" s="87"/>
      <c r="S25" s="50">
        <v>131</v>
      </c>
      <c r="T25" s="50">
        <v>131</v>
      </c>
      <c r="U25" s="50">
        <v>536</v>
      </c>
      <c r="V25" s="50">
        <v>536</v>
      </c>
      <c r="W25" s="51"/>
      <c r="X25" s="97"/>
      <c r="Y25" s="98">
        <v>3</v>
      </c>
    </row>
    <row r="26" ht="114.75" spans="1:25">
      <c r="A26" s="233"/>
      <c r="B26" s="233">
        <v>4</v>
      </c>
      <c r="C26" s="96"/>
      <c r="D26" s="230"/>
      <c r="E26" s="50">
        <v>4</v>
      </c>
      <c r="F26" s="50"/>
      <c r="G26" s="51"/>
      <c r="H26" s="78" t="s">
        <v>341</v>
      </c>
      <c r="I26" s="242" t="s">
        <v>245</v>
      </c>
      <c r="J26" s="76" t="s">
        <v>330</v>
      </c>
      <c r="K26" s="76" t="s">
        <v>331</v>
      </c>
      <c r="L26" s="76" t="s">
        <v>342</v>
      </c>
      <c r="M26" s="76" t="s">
        <v>343</v>
      </c>
      <c r="N26" s="51" t="s">
        <v>205</v>
      </c>
      <c r="O26" s="88" t="s">
        <v>344</v>
      </c>
      <c r="P26" s="87">
        <f t="shared" si="3"/>
        <v>234</v>
      </c>
      <c r="Q26" s="129">
        <v>234</v>
      </c>
      <c r="R26" s="87"/>
      <c r="S26" s="50">
        <v>203</v>
      </c>
      <c r="T26" s="50">
        <v>203</v>
      </c>
      <c r="U26" s="50">
        <v>777</v>
      </c>
      <c r="V26" s="50">
        <v>777</v>
      </c>
      <c r="W26" s="51"/>
      <c r="X26" s="97"/>
      <c r="Y26" s="98">
        <v>3</v>
      </c>
    </row>
    <row r="27" ht="140.25" spans="1:25">
      <c r="A27" s="103"/>
      <c r="B27" s="103">
        <v>5</v>
      </c>
      <c r="C27" s="96"/>
      <c r="D27" s="230"/>
      <c r="E27" s="50">
        <v>5</v>
      </c>
      <c r="F27" s="50"/>
      <c r="G27" s="51"/>
      <c r="H27" s="75" t="s">
        <v>345</v>
      </c>
      <c r="I27" s="242" t="s">
        <v>245</v>
      </c>
      <c r="J27" s="76" t="s">
        <v>330</v>
      </c>
      <c r="K27" s="76" t="s">
        <v>331</v>
      </c>
      <c r="L27" s="76" t="s">
        <v>342</v>
      </c>
      <c r="M27" s="76" t="s">
        <v>346</v>
      </c>
      <c r="N27" s="76" t="s">
        <v>205</v>
      </c>
      <c r="O27" s="88" t="s">
        <v>347</v>
      </c>
      <c r="P27" s="87">
        <f t="shared" si="3"/>
        <v>221</v>
      </c>
      <c r="Q27" s="129">
        <v>221</v>
      </c>
      <c r="R27" s="87"/>
      <c r="S27" s="50">
        <v>55</v>
      </c>
      <c r="T27" s="50">
        <v>55</v>
      </c>
      <c r="U27" s="50">
        <v>185</v>
      </c>
      <c r="V27" s="50">
        <v>185</v>
      </c>
      <c r="W27" s="51"/>
      <c r="X27" s="97"/>
      <c r="Y27" s="98">
        <v>3</v>
      </c>
    </row>
    <row r="28" ht="153" spans="1:25">
      <c r="A28" s="103"/>
      <c r="B28" s="103">
        <v>5</v>
      </c>
      <c r="C28" s="96"/>
      <c r="D28" s="230"/>
      <c r="E28" s="50">
        <v>6</v>
      </c>
      <c r="F28" s="50"/>
      <c r="G28" s="51"/>
      <c r="H28" s="78" t="s">
        <v>348</v>
      </c>
      <c r="I28" s="76" t="s">
        <v>245</v>
      </c>
      <c r="J28" s="51" t="s">
        <v>330</v>
      </c>
      <c r="K28" s="51" t="s">
        <v>331</v>
      </c>
      <c r="L28" s="51" t="s">
        <v>342</v>
      </c>
      <c r="M28" s="51" t="s">
        <v>349</v>
      </c>
      <c r="N28" s="51" t="s">
        <v>205</v>
      </c>
      <c r="O28" s="88" t="s">
        <v>350</v>
      </c>
      <c r="P28" s="87">
        <f t="shared" si="3"/>
        <v>241</v>
      </c>
      <c r="Q28" s="129">
        <v>241</v>
      </c>
      <c r="R28" s="87"/>
      <c r="S28" s="50">
        <v>45</v>
      </c>
      <c r="T28" s="50">
        <v>45</v>
      </c>
      <c r="U28" s="50">
        <v>168</v>
      </c>
      <c r="V28" s="50">
        <v>168</v>
      </c>
      <c r="W28" s="51"/>
      <c r="X28" s="97"/>
      <c r="Y28" s="98">
        <v>3</v>
      </c>
    </row>
    <row r="29" ht="140.25" spans="1:25">
      <c r="A29" s="103"/>
      <c r="B29" s="103">
        <v>4</v>
      </c>
      <c r="C29" s="96"/>
      <c r="D29" s="230"/>
      <c r="E29" s="50">
        <v>7</v>
      </c>
      <c r="F29" s="50"/>
      <c r="G29" s="51"/>
      <c r="H29" s="78" t="s">
        <v>351</v>
      </c>
      <c r="I29" s="76" t="s">
        <v>245</v>
      </c>
      <c r="J29" s="51" t="s">
        <v>330</v>
      </c>
      <c r="K29" s="51" t="s">
        <v>331</v>
      </c>
      <c r="L29" s="51" t="s">
        <v>352</v>
      </c>
      <c r="M29" s="51" t="s">
        <v>353</v>
      </c>
      <c r="N29" s="51" t="s">
        <v>205</v>
      </c>
      <c r="O29" s="88" t="s">
        <v>354</v>
      </c>
      <c r="P29" s="87">
        <f t="shared" si="3"/>
        <v>310</v>
      </c>
      <c r="Q29" s="129">
        <v>310</v>
      </c>
      <c r="R29" s="87"/>
      <c r="S29" s="50">
        <v>36</v>
      </c>
      <c r="T29" s="50">
        <v>36</v>
      </c>
      <c r="U29" s="50">
        <v>134</v>
      </c>
      <c r="V29" s="50">
        <v>134</v>
      </c>
      <c r="W29" s="51"/>
      <c r="X29" s="97"/>
      <c r="Y29" s="98">
        <v>3</v>
      </c>
    </row>
    <row r="30" ht="216.75" spans="1:25">
      <c r="A30" s="103"/>
      <c r="B30" s="103"/>
      <c r="C30" s="96"/>
      <c r="D30" s="230"/>
      <c r="E30" s="50">
        <v>8</v>
      </c>
      <c r="F30" s="72"/>
      <c r="G30" s="78"/>
      <c r="H30" s="78" t="s">
        <v>355</v>
      </c>
      <c r="I30" s="78" t="s">
        <v>245</v>
      </c>
      <c r="J30" s="75" t="s">
        <v>330</v>
      </c>
      <c r="K30" s="78" t="s">
        <v>331</v>
      </c>
      <c r="L30" s="78" t="s">
        <v>352</v>
      </c>
      <c r="M30" s="78" t="s">
        <v>356</v>
      </c>
      <c r="N30" s="78" t="s">
        <v>205</v>
      </c>
      <c r="O30" s="88" t="s">
        <v>357</v>
      </c>
      <c r="P30" s="132">
        <f t="shared" si="3"/>
        <v>414</v>
      </c>
      <c r="Q30" s="243">
        <v>414</v>
      </c>
      <c r="R30" s="132"/>
      <c r="S30" s="72">
        <v>33</v>
      </c>
      <c r="T30" s="72">
        <v>33</v>
      </c>
      <c r="U30" s="72">
        <v>154</v>
      </c>
      <c r="V30" s="72">
        <v>154</v>
      </c>
      <c r="W30" s="78"/>
      <c r="X30" s="97">
        <v>3</v>
      </c>
      <c r="Y30" s="159"/>
    </row>
    <row r="31" ht="140.25" spans="1:25">
      <c r="A31" s="103"/>
      <c r="B31" s="103"/>
      <c r="C31" s="96"/>
      <c r="D31" s="230"/>
      <c r="E31" s="50">
        <v>9</v>
      </c>
      <c r="F31" s="72"/>
      <c r="G31" s="78"/>
      <c r="H31" s="78" t="s">
        <v>358</v>
      </c>
      <c r="I31" s="78" t="s">
        <v>245</v>
      </c>
      <c r="J31" s="75" t="s">
        <v>330</v>
      </c>
      <c r="K31" s="78" t="s">
        <v>331</v>
      </c>
      <c r="L31" s="75" t="s">
        <v>352</v>
      </c>
      <c r="M31" s="75" t="s">
        <v>359</v>
      </c>
      <c r="N31" s="78" t="s">
        <v>205</v>
      </c>
      <c r="O31" s="88" t="s">
        <v>360</v>
      </c>
      <c r="P31" s="132">
        <f t="shared" si="3"/>
        <v>578</v>
      </c>
      <c r="Q31" s="243">
        <v>578</v>
      </c>
      <c r="R31" s="132"/>
      <c r="S31" s="72">
        <v>93</v>
      </c>
      <c r="T31" s="72">
        <v>93</v>
      </c>
      <c r="U31" s="72">
        <v>363</v>
      </c>
      <c r="V31" s="72">
        <v>363</v>
      </c>
      <c r="W31" s="78"/>
      <c r="X31" s="97">
        <v>3</v>
      </c>
      <c r="Y31" s="159"/>
    </row>
    <row r="32" spans="1:25">
      <c r="A32" s="19"/>
      <c r="B32" s="19"/>
      <c r="C32" s="96"/>
      <c r="D32" s="230"/>
      <c r="E32" s="6" t="s">
        <v>361</v>
      </c>
      <c r="F32" s="6" t="s">
        <v>362</v>
      </c>
      <c r="G32" s="6"/>
      <c r="H32" s="6">
        <f>H33+H34+H36+H35+H38+H39+H41+H42+H44+H45+H46+H47</f>
        <v>3</v>
      </c>
      <c r="I32" s="6"/>
      <c r="J32" s="6"/>
      <c r="K32" s="6"/>
      <c r="L32" s="6"/>
      <c r="M32" s="6"/>
      <c r="N32" s="6"/>
      <c r="O32" s="88"/>
      <c r="P32" s="86">
        <f t="shared" si="3"/>
        <v>530</v>
      </c>
      <c r="Q32" s="86">
        <f>Q33+Q34+Q36+Q35+Q38+Q39+Q41+Q42+Q44+Q45+Q46+Q47</f>
        <v>530</v>
      </c>
      <c r="R32" s="86">
        <v>0</v>
      </c>
      <c r="S32" s="6">
        <f>S33+S34+S36+S38+S39+S41+S42</f>
        <v>784</v>
      </c>
      <c r="T32" s="6">
        <f>T33+T34+T36+T38+T39+T41+T42</f>
        <v>707</v>
      </c>
      <c r="U32" s="6">
        <f>U33+U34+U36+U38+U39+U41+U42</f>
        <v>3055</v>
      </c>
      <c r="V32" s="6">
        <f>V33+V34+V36+V38+V39+V41+V42</f>
        <v>2825</v>
      </c>
      <c r="W32" s="6"/>
      <c r="X32" s="99"/>
      <c r="Y32" s="100"/>
    </row>
    <row r="33" ht="24" spans="1:25">
      <c r="A33" s="103"/>
      <c r="B33" s="103"/>
      <c r="C33" s="96"/>
      <c r="D33" s="230"/>
      <c r="E33" s="73" t="s">
        <v>307</v>
      </c>
      <c r="F33" s="74"/>
      <c r="G33" s="76" t="s">
        <v>48</v>
      </c>
      <c r="H33" s="50">
        <v>0</v>
      </c>
      <c r="I33" s="74"/>
      <c r="J33" s="74"/>
      <c r="K33" s="50"/>
      <c r="L33" s="74"/>
      <c r="M33" s="88"/>
      <c r="N33" s="79"/>
      <c r="O33" s="88"/>
      <c r="P33" s="87"/>
      <c r="Q33" s="87"/>
      <c r="R33" s="87"/>
      <c r="S33" s="50">
        <v>0</v>
      </c>
      <c r="T33" s="50">
        <v>0</v>
      </c>
      <c r="U33" s="50">
        <v>0</v>
      </c>
      <c r="V33" s="50">
        <v>0</v>
      </c>
      <c r="W33" s="50"/>
      <c r="X33" s="95"/>
      <c r="Y33" s="96" t="s">
        <v>306</v>
      </c>
    </row>
    <row r="34" ht="24" spans="1:25">
      <c r="A34" s="103"/>
      <c r="B34" s="103"/>
      <c r="C34" s="100"/>
      <c r="D34" s="232"/>
      <c r="E34" s="73" t="s">
        <v>308</v>
      </c>
      <c r="F34" s="50"/>
      <c r="G34" s="51" t="s">
        <v>49</v>
      </c>
      <c r="H34" s="50">
        <v>0</v>
      </c>
      <c r="I34" s="74"/>
      <c r="J34" s="50"/>
      <c r="K34" s="50"/>
      <c r="L34" s="50"/>
      <c r="M34" s="50"/>
      <c r="N34" s="50"/>
      <c r="O34" s="88"/>
      <c r="P34" s="87"/>
      <c r="Q34" s="87"/>
      <c r="R34" s="87"/>
      <c r="S34" s="50">
        <v>0</v>
      </c>
      <c r="T34" s="50">
        <v>0</v>
      </c>
      <c r="U34" s="50">
        <v>0</v>
      </c>
      <c r="V34" s="50">
        <v>0</v>
      </c>
      <c r="W34" s="50"/>
      <c r="X34" s="95"/>
      <c r="Y34" s="96" t="s">
        <v>306</v>
      </c>
    </row>
    <row r="35" spans="1:25">
      <c r="A35" s="103"/>
      <c r="B35" s="103"/>
      <c r="C35" s="98"/>
      <c r="D35" s="231"/>
      <c r="E35" s="51" t="s">
        <v>309</v>
      </c>
      <c r="F35" s="50"/>
      <c r="G35" s="51" t="s">
        <v>51</v>
      </c>
      <c r="H35" s="50"/>
      <c r="I35" s="50"/>
      <c r="J35" s="50"/>
      <c r="K35" s="50"/>
      <c r="L35" s="50"/>
      <c r="M35" s="50"/>
      <c r="N35" s="50"/>
      <c r="O35" s="88"/>
      <c r="P35" s="87"/>
      <c r="Q35" s="87"/>
      <c r="R35" s="87"/>
      <c r="S35" s="50"/>
      <c r="T35" s="50"/>
      <c r="U35" s="50"/>
      <c r="V35" s="50"/>
      <c r="W35" s="50"/>
      <c r="X35" s="95"/>
      <c r="Y35" s="96"/>
    </row>
    <row r="36" spans="1:25">
      <c r="A36" s="103"/>
      <c r="B36" s="103"/>
      <c r="C36" s="98"/>
      <c r="D36" s="231">
        <v>5</v>
      </c>
      <c r="E36" s="51" t="s">
        <v>310</v>
      </c>
      <c r="F36" s="50"/>
      <c r="G36" s="78" t="s">
        <v>52</v>
      </c>
      <c r="H36" s="74">
        <v>1</v>
      </c>
      <c r="I36" s="74"/>
      <c r="J36" s="74"/>
      <c r="K36" s="50"/>
      <c r="L36" s="50"/>
      <c r="M36" s="74"/>
      <c r="N36" s="74"/>
      <c r="O36" s="88"/>
      <c r="P36" s="87">
        <f t="shared" ref="P36:W36" si="4">SUM(P37:P37)</f>
        <v>375</v>
      </c>
      <c r="Q36" s="87">
        <f t="shared" si="4"/>
        <v>375</v>
      </c>
      <c r="R36" s="87"/>
      <c r="S36" s="50">
        <f t="shared" si="4"/>
        <v>175</v>
      </c>
      <c r="T36" s="50">
        <f t="shared" si="4"/>
        <v>175</v>
      </c>
      <c r="U36" s="50">
        <f t="shared" si="4"/>
        <v>592</v>
      </c>
      <c r="V36" s="50">
        <f t="shared" si="4"/>
        <v>592</v>
      </c>
      <c r="W36" s="74"/>
      <c r="X36" s="95"/>
      <c r="Y36" s="96"/>
    </row>
    <row r="37" ht="36" spans="1:25">
      <c r="A37" s="103"/>
      <c r="B37" s="103"/>
      <c r="C37" s="98"/>
      <c r="D37" s="231"/>
      <c r="E37" s="50">
        <v>1</v>
      </c>
      <c r="F37" s="50"/>
      <c r="G37" s="50"/>
      <c r="H37" s="75" t="s">
        <v>363</v>
      </c>
      <c r="I37" s="76" t="s">
        <v>245</v>
      </c>
      <c r="J37" s="76" t="s">
        <v>364</v>
      </c>
      <c r="K37" s="51" t="s">
        <v>365</v>
      </c>
      <c r="L37" s="76" t="s">
        <v>365</v>
      </c>
      <c r="M37" s="76" t="s">
        <v>366</v>
      </c>
      <c r="N37" s="76" t="s">
        <v>367</v>
      </c>
      <c r="O37" s="88" t="s">
        <v>368</v>
      </c>
      <c r="P37" s="87">
        <v>375</v>
      </c>
      <c r="Q37" s="87">
        <v>375</v>
      </c>
      <c r="R37" s="87"/>
      <c r="S37" s="50">
        <v>175</v>
      </c>
      <c r="T37" s="50">
        <v>175</v>
      </c>
      <c r="U37" s="50">
        <v>592</v>
      </c>
      <c r="V37" s="50">
        <v>592</v>
      </c>
      <c r="W37" s="50"/>
      <c r="X37" s="95"/>
      <c r="Y37" s="96"/>
    </row>
    <row r="38" spans="1:25">
      <c r="A38" s="103"/>
      <c r="B38" s="103"/>
      <c r="C38" s="22"/>
      <c r="D38" s="20"/>
      <c r="E38" s="51" t="s">
        <v>312</v>
      </c>
      <c r="F38" s="50"/>
      <c r="G38" s="51" t="s">
        <v>53</v>
      </c>
      <c r="H38" s="50">
        <v>0</v>
      </c>
      <c r="I38" s="50"/>
      <c r="J38" s="50"/>
      <c r="K38" s="50"/>
      <c r="L38" s="50"/>
      <c r="M38" s="50"/>
      <c r="N38" s="50"/>
      <c r="O38" s="88"/>
      <c r="P38" s="87"/>
      <c r="Q38" s="87"/>
      <c r="R38" s="87"/>
      <c r="S38" s="50">
        <v>0</v>
      </c>
      <c r="T38" s="50">
        <v>0</v>
      </c>
      <c r="U38" s="50">
        <v>0</v>
      </c>
      <c r="V38" s="50">
        <v>0</v>
      </c>
      <c r="W38" s="50"/>
      <c r="X38" s="95"/>
      <c r="Y38" s="96"/>
    </row>
    <row r="39" spans="1:25">
      <c r="A39" s="103"/>
      <c r="B39" s="103"/>
      <c r="C39" s="103"/>
      <c r="D39" s="234"/>
      <c r="E39" s="51" t="s">
        <v>313</v>
      </c>
      <c r="F39" s="50"/>
      <c r="G39" s="51" t="s">
        <v>54</v>
      </c>
      <c r="H39" s="50">
        <v>1</v>
      </c>
      <c r="I39" s="74"/>
      <c r="J39" s="50"/>
      <c r="K39" s="50"/>
      <c r="L39" s="50"/>
      <c r="M39" s="50"/>
      <c r="N39" s="50"/>
      <c r="O39" s="88"/>
      <c r="P39" s="89">
        <f>Q39+R39</f>
        <v>22</v>
      </c>
      <c r="Q39" s="89">
        <v>22</v>
      </c>
      <c r="R39" s="130"/>
      <c r="S39" s="89">
        <v>78</v>
      </c>
      <c r="T39" s="89">
        <v>1</v>
      </c>
      <c r="U39" s="89">
        <v>231</v>
      </c>
      <c r="V39" s="89">
        <v>1</v>
      </c>
      <c r="W39" s="50"/>
      <c r="X39" s="95"/>
      <c r="Y39" s="96"/>
    </row>
    <row r="40" ht="36" spans="1:25">
      <c r="A40" s="103"/>
      <c r="B40" s="103"/>
      <c r="C40" s="19"/>
      <c r="D40" s="20"/>
      <c r="E40" s="22">
        <v>1</v>
      </c>
      <c r="F40" s="22"/>
      <c r="G40" s="235"/>
      <c r="H40" s="89" t="s">
        <v>369</v>
      </c>
      <c r="I40" s="193" t="s">
        <v>245</v>
      </c>
      <c r="J40" s="89" t="s">
        <v>370</v>
      </c>
      <c r="K40" s="89" t="s">
        <v>371</v>
      </c>
      <c r="L40" s="89" t="s">
        <v>372</v>
      </c>
      <c r="M40" s="89" t="s">
        <v>373</v>
      </c>
      <c r="N40" s="89" t="s">
        <v>205</v>
      </c>
      <c r="O40" s="88" t="s">
        <v>374</v>
      </c>
      <c r="P40" s="89">
        <f>Q40+R40</f>
        <v>22</v>
      </c>
      <c r="Q40" s="89">
        <v>22</v>
      </c>
      <c r="R40" s="130"/>
      <c r="S40" s="89">
        <v>78</v>
      </c>
      <c r="T40" s="89">
        <v>1</v>
      </c>
      <c r="U40" s="89">
        <v>231</v>
      </c>
      <c r="V40" s="89">
        <v>1</v>
      </c>
      <c r="W40" s="50"/>
      <c r="X40" s="95"/>
      <c r="Y40" s="96"/>
    </row>
    <row r="41" ht="24" spans="1:25">
      <c r="A41" s="103"/>
      <c r="B41" s="103"/>
      <c r="C41" s="19"/>
      <c r="D41" s="20"/>
      <c r="E41" s="51" t="s">
        <v>314</v>
      </c>
      <c r="F41" s="50"/>
      <c r="G41" s="51" t="s">
        <v>375</v>
      </c>
      <c r="H41" s="50">
        <v>0</v>
      </c>
      <c r="I41" s="74"/>
      <c r="J41" s="50"/>
      <c r="K41" s="50"/>
      <c r="L41" s="50"/>
      <c r="M41" s="50"/>
      <c r="N41" s="50"/>
      <c r="O41" s="88"/>
      <c r="P41" s="87"/>
      <c r="Q41" s="87"/>
      <c r="R41" s="87"/>
      <c r="S41" s="50">
        <v>0</v>
      </c>
      <c r="T41" s="50">
        <v>0</v>
      </c>
      <c r="U41" s="50">
        <v>0</v>
      </c>
      <c r="V41" s="50">
        <v>0</v>
      </c>
      <c r="W41" s="50"/>
      <c r="X41" s="95"/>
      <c r="Y41" s="96"/>
    </row>
    <row r="42" ht="24" spans="1:25">
      <c r="A42" s="103"/>
      <c r="B42" s="103"/>
      <c r="C42" s="98"/>
      <c r="D42" s="231">
        <v>4</v>
      </c>
      <c r="E42" s="51" t="s">
        <v>321</v>
      </c>
      <c r="F42" s="50"/>
      <c r="G42" s="51" t="s">
        <v>376</v>
      </c>
      <c r="H42" s="74">
        <v>1</v>
      </c>
      <c r="I42" s="74"/>
      <c r="J42" s="74"/>
      <c r="K42" s="74"/>
      <c r="L42" s="74"/>
      <c r="M42" s="74"/>
      <c r="N42" s="74"/>
      <c r="O42" s="88"/>
      <c r="P42" s="87">
        <f>Q42+R42</f>
        <v>133</v>
      </c>
      <c r="Q42" s="87">
        <f>SUM(Q43)</f>
        <v>133</v>
      </c>
      <c r="R42" s="87"/>
      <c r="S42" s="50">
        <f>SUM(S43)</f>
        <v>531</v>
      </c>
      <c r="T42" s="50">
        <f>SUM(T43)</f>
        <v>531</v>
      </c>
      <c r="U42" s="50">
        <f>SUM(U43)</f>
        <v>2232</v>
      </c>
      <c r="V42" s="50">
        <f>SUM(V43)</f>
        <v>2232</v>
      </c>
      <c r="W42" s="50"/>
      <c r="X42" s="95"/>
      <c r="Y42" s="96"/>
    </row>
    <row r="43" ht="37.5" spans="1:25">
      <c r="A43" s="103"/>
      <c r="B43" s="103"/>
      <c r="C43" s="98"/>
      <c r="D43" s="231">
        <v>4</v>
      </c>
      <c r="E43" s="50">
        <v>1</v>
      </c>
      <c r="F43" s="50"/>
      <c r="G43" s="50"/>
      <c r="H43" s="76" t="s">
        <v>377</v>
      </c>
      <c r="I43" s="76" t="s">
        <v>245</v>
      </c>
      <c r="J43" s="76" t="s">
        <v>378</v>
      </c>
      <c r="K43" s="76" t="s">
        <v>379</v>
      </c>
      <c r="L43" s="76" t="s">
        <v>380</v>
      </c>
      <c r="M43" s="74" t="s">
        <v>381</v>
      </c>
      <c r="N43" s="76" t="s">
        <v>205</v>
      </c>
      <c r="O43" s="88" t="s">
        <v>382</v>
      </c>
      <c r="P43" s="87">
        <f>Q43+R43</f>
        <v>133</v>
      </c>
      <c r="Q43" s="87">
        <v>133</v>
      </c>
      <c r="R43" s="87"/>
      <c r="S43" s="50">
        <v>531</v>
      </c>
      <c r="T43" s="50">
        <v>531</v>
      </c>
      <c r="U43" s="50">
        <v>2232</v>
      </c>
      <c r="V43" s="50">
        <v>2232</v>
      </c>
      <c r="W43" s="51"/>
      <c r="X43" s="95"/>
      <c r="Y43" s="96"/>
    </row>
    <row r="44" spans="1:25">
      <c r="A44" s="103"/>
      <c r="B44" s="103"/>
      <c r="C44" s="98"/>
      <c r="D44" s="231">
        <v>5</v>
      </c>
      <c r="E44" s="51" t="s">
        <v>322</v>
      </c>
      <c r="F44" s="50"/>
      <c r="G44" s="51" t="s">
        <v>47</v>
      </c>
      <c r="H44" s="74"/>
      <c r="I44" s="74"/>
      <c r="J44" s="74"/>
      <c r="K44" s="74"/>
      <c r="L44" s="74"/>
      <c r="M44" s="74"/>
      <c r="N44" s="74"/>
      <c r="O44" s="88"/>
      <c r="P44" s="87"/>
      <c r="Q44" s="87"/>
      <c r="R44" s="87"/>
      <c r="S44" s="50"/>
      <c r="T44" s="50"/>
      <c r="U44" s="50"/>
      <c r="V44" s="50"/>
      <c r="W44" s="50"/>
      <c r="X44" s="95"/>
      <c r="Y44" s="96"/>
    </row>
    <row r="45" spans="1:25">
      <c r="A45" s="103"/>
      <c r="B45" s="103"/>
      <c r="C45" s="98"/>
      <c r="D45" s="231">
        <v>4</v>
      </c>
      <c r="E45" s="51" t="s">
        <v>323</v>
      </c>
      <c r="F45" s="50"/>
      <c r="G45" s="51" t="s">
        <v>50</v>
      </c>
      <c r="H45" s="74"/>
      <c r="I45" s="74"/>
      <c r="J45" s="74"/>
      <c r="K45" s="74"/>
      <c r="L45" s="74"/>
      <c r="M45" s="74"/>
      <c r="N45" s="74"/>
      <c r="O45" s="88"/>
      <c r="P45" s="87"/>
      <c r="Q45" s="87"/>
      <c r="R45" s="87"/>
      <c r="S45" s="50"/>
      <c r="T45" s="50"/>
      <c r="U45" s="50"/>
      <c r="V45" s="50"/>
      <c r="W45" s="50"/>
      <c r="X45" s="95"/>
      <c r="Y45" s="96"/>
    </row>
    <row r="46" spans="1:25">
      <c r="A46" s="236"/>
      <c r="B46" s="141"/>
      <c r="C46" s="103"/>
      <c r="D46" s="234">
        <v>4</v>
      </c>
      <c r="E46" s="51" t="s">
        <v>324</v>
      </c>
      <c r="F46" s="50"/>
      <c r="G46" s="51" t="s">
        <v>383</v>
      </c>
      <c r="H46" s="74"/>
      <c r="I46" s="74"/>
      <c r="J46" s="74"/>
      <c r="K46" s="74"/>
      <c r="L46" s="74"/>
      <c r="M46" s="74"/>
      <c r="N46" s="74"/>
      <c r="O46" s="88"/>
      <c r="P46" s="87"/>
      <c r="Q46" s="87"/>
      <c r="R46" s="87"/>
      <c r="S46" s="50"/>
      <c r="T46" s="50"/>
      <c r="U46" s="50"/>
      <c r="V46" s="50"/>
      <c r="W46" s="50"/>
      <c r="X46" s="95"/>
      <c r="Y46" s="96"/>
    </row>
    <row r="47" spans="1:25">
      <c r="A47" s="236"/>
      <c r="B47" s="141"/>
      <c r="C47" s="103"/>
      <c r="D47" s="234">
        <v>4</v>
      </c>
      <c r="E47" s="51" t="s">
        <v>325</v>
      </c>
      <c r="F47" s="50"/>
      <c r="G47" s="51" t="s">
        <v>384</v>
      </c>
      <c r="H47" s="74"/>
      <c r="I47" s="74"/>
      <c r="J47" s="74"/>
      <c r="K47" s="74"/>
      <c r="L47" s="74"/>
      <c r="M47" s="74"/>
      <c r="N47" s="74"/>
      <c r="O47" s="88"/>
      <c r="P47" s="87"/>
      <c r="Q47" s="87"/>
      <c r="R47" s="87"/>
      <c r="S47" s="50"/>
      <c r="T47" s="50"/>
      <c r="U47" s="50"/>
      <c r="V47" s="50"/>
      <c r="W47" s="50"/>
      <c r="X47" s="95"/>
      <c r="Y47" s="96"/>
    </row>
    <row r="48" spans="1:25">
      <c r="A48" s="237"/>
      <c r="B48" s="141"/>
      <c r="C48" s="103"/>
      <c r="D48" s="234">
        <v>5</v>
      </c>
      <c r="E48" s="6" t="s">
        <v>385</v>
      </c>
      <c r="F48" s="6" t="s">
        <v>386</v>
      </c>
      <c r="G48" s="6"/>
      <c r="H48" s="6">
        <f>SUM(H49+H50+H51+H54+H58+H60+H61+H62+H63+H64+H67+H68)</f>
        <v>8</v>
      </c>
      <c r="I48" s="6"/>
      <c r="J48" s="6"/>
      <c r="K48" s="6"/>
      <c r="L48" s="6"/>
      <c r="M48" s="6"/>
      <c r="N48" s="6"/>
      <c r="O48" s="88"/>
      <c r="P48" s="86">
        <f>Q48+R48</f>
        <v>5711</v>
      </c>
      <c r="Q48" s="86">
        <f>SUM(Q49+Q50+Q51+Q54+Q58+Q60+Q61+Q62+Q63+Q64+Q67+Q68)</f>
        <v>5711</v>
      </c>
      <c r="R48" s="86">
        <v>0</v>
      </c>
      <c r="S48" s="6">
        <f>SUM(S49+S50+S51+S54+S58+S60+S61+S62+S63+S64+S67+S68)</f>
        <v>1645</v>
      </c>
      <c r="T48" s="6">
        <f>SUM(T49+T50+T51+T54+T58+T60+T61+T62+T63+T64+T67+T68)</f>
        <v>574</v>
      </c>
      <c r="U48" s="6">
        <f>SUM(U49+U50+U51+U54+U58+U60+U61+U62+U63+U64+U67+U68)</f>
        <v>6224</v>
      </c>
      <c r="V48" s="6">
        <f>SUM(V49+V50+V51+V54+V58+V60+V61+V62+V63+V64+V67+V68)</f>
        <v>2151</v>
      </c>
      <c r="W48" s="6"/>
      <c r="X48" s="99"/>
      <c r="Y48" s="100"/>
    </row>
    <row r="49" spans="1:25">
      <c r="A49" s="233"/>
      <c r="B49" s="233">
        <v>3</v>
      </c>
      <c r="C49" s="103"/>
      <c r="D49" s="234">
        <v>5</v>
      </c>
      <c r="E49" s="51" t="s">
        <v>307</v>
      </c>
      <c r="F49" s="50"/>
      <c r="G49" s="51" t="s">
        <v>59</v>
      </c>
      <c r="H49" s="74"/>
      <c r="I49" s="74"/>
      <c r="J49" s="74"/>
      <c r="K49" s="74"/>
      <c r="L49" s="74"/>
      <c r="M49" s="74"/>
      <c r="N49" s="74"/>
      <c r="O49" s="88"/>
      <c r="P49" s="87"/>
      <c r="Q49" s="87"/>
      <c r="R49" s="87"/>
      <c r="S49" s="50"/>
      <c r="T49" s="50"/>
      <c r="U49" s="50"/>
      <c r="V49" s="50"/>
      <c r="W49" s="50"/>
      <c r="X49" s="97"/>
      <c r="Y49" s="98"/>
    </row>
    <row r="50" spans="1:25">
      <c r="A50" s="103"/>
      <c r="B50" s="103"/>
      <c r="C50" s="103"/>
      <c r="D50" s="234"/>
      <c r="E50" s="51" t="s">
        <v>308</v>
      </c>
      <c r="F50" s="50"/>
      <c r="G50" s="51" t="s">
        <v>60</v>
      </c>
      <c r="H50" s="74"/>
      <c r="I50" s="74"/>
      <c r="J50" s="74"/>
      <c r="K50" s="74"/>
      <c r="L50" s="74"/>
      <c r="M50" s="74"/>
      <c r="N50" s="74"/>
      <c r="O50" s="88"/>
      <c r="P50" s="87"/>
      <c r="Q50" s="87"/>
      <c r="R50" s="87"/>
      <c r="S50" s="50"/>
      <c r="T50" s="50"/>
      <c r="U50" s="50"/>
      <c r="V50" s="50"/>
      <c r="W50" s="50"/>
      <c r="X50" s="97"/>
      <c r="Y50" s="98"/>
    </row>
    <row r="51" spans="1:25">
      <c r="A51" s="143"/>
      <c r="B51" s="143"/>
      <c r="C51" s="103"/>
      <c r="D51" s="234">
        <v>3</v>
      </c>
      <c r="E51" s="51" t="s">
        <v>309</v>
      </c>
      <c r="F51" s="50"/>
      <c r="G51" s="51" t="s">
        <v>61</v>
      </c>
      <c r="H51" s="72">
        <v>2</v>
      </c>
      <c r="I51" s="50"/>
      <c r="J51" s="50"/>
      <c r="K51" s="50"/>
      <c r="L51" s="50"/>
      <c r="M51" s="50"/>
      <c r="N51" s="50"/>
      <c r="O51" s="88"/>
      <c r="P51" s="87">
        <f t="shared" ref="P51:W51" si="5">SUM(P52:P53)</f>
        <v>3209</v>
      </c>
      <c r="Q51" s="87">
        <f t="shared" si="5"/>
        <v>3209</v>
      </c>
      <c r="R51" s="87"/>
      <c r="S51" s="50">
        <f t="shared" si="5"/>
        <v>1341</v>
      </c>
      <c r="T51" s="50">
        <f t="shared" si="5"/>
        <v>323</v>
      </c>
      <c r="U51" s="50">
        <f t="shared" si="5"/>
        <v>5080</v>
      </c>
      <c r="V51" s="50">
        <f t="shared" si="5"/>
        <v>1238</v>
      </c>
      <c r="W51" s="50"/>
      <c r="X51" s="102"/>
      <c r="Y51" s="103"/>
    </row>
    <row r="52" ht="178.5" spans="1:25">
      <c r="A52" s="143"/>
      <c r="B52" s="143">
        <v>3</v>
      </c>
      <c r="C52" s="103"/>
      <c r="D52" s="234">
        <v>3</v>
      </c>
      <c r="E52" s="82">
        <v>1</v>
      </c>
      <c r="F52" s="89"/>
      <c r="G52" s="89"/>
      <c r="H52" s="108" t="s">
        <v>387</v>
      </c>
      <c r="I52" s="89" t="s">
        <v>245</v>
      </c>
      <c r="J52" s="89" t="s">
        <v>388</v>
      </c>
      <c r="K52" s="89" t="s">
        <v>389</v>
      </c>
      <c r="L52" s="89" t="s">
        <v>390</v>
      </c>
      <c r="M52" s="89" t="s">
        <v>391</v>
      </c>
      <c r="N52" s="89" t="s">
        <v>205</v>
      </c>
      <c r="O52" s="88" t="s">
        <v>392</v>
      </c>
      <c r="P52" s="89">
        <f>Q52+R52</f>
        <v>1209</v>
      </c>
      <c r="Q52" s="89">
        <v>1209</v>
      </c>
      <c r="R52" s="89">
        <v>0</v>
      </c>
      <c r="S52" s="89">
        <v>233</v>
      </c>
      <c r="T52" s="89">
        <v>94</v>
      </c>
      <c r="U52" s="89">
        <v>800</v>
      </c>
      <c r="V52" s="89">
        <v>394</v>
      </c>
      <c r="W52" s="89"/>
      <c r="X52" s="138"/>
      <c r="Y52" s="19"/>
    </row>
    <row r="53" ht="192" spans="1:25">
      <c r="A53" s="143"/>
      <c r="B53" s="143">
        <v>3</v>
      </c>
      <c r="C53" s="103"/>
      <c r="D53" s="234">
        <v>3</v>
      </c>
      <c r="E53" s="82">
        <v>2</v>
      </c>
      <c r="F53" s="89"/>
      <c r="G53" s="89"/>
      <c r="H53" s="108" t="s">
        <v>393</v>
      </c>
      <c r="I53" s="89" t="s">
        <v>245</v>
      </c>
      <c r="J53" s="89" t="s">
        <v>388</v>
      </c>
      <c r="K53" s="89" t="s">
        <v>394</v>
      </c>
      <c r="L53" s="89" t="s">
        <v>395</v>
      </c>
      <c r="M53" s="89" t="s">
        <v>396</v>
      </c>
      <c r="N53" s="89" t="s">
        <v>367</v>
      </c>
      <c r="O53" s="88" t="s">
        <v>397</v>
      </c>
      <c r="P53" s="89">
        <f>Q53+R53</f>
        <v>2000</v>
      </c>
      <c r="Q53" s="89">
        <v>2000</v>
      </c>
      <c r="R53" s="89">
        <v>0</v>
      </c>
      <c r="S53" s="89">
        <v>1108</v>
      </c>
      <c r="T53" s="89">
        <v>229</v>
      </c>
      <c r="U53" s="89">
        <v>4280</v>
      </c>
      <c r="V53" s="89">
        <v>844</v>
      </c>
      <c r="W53" s="89"/>
      <c r="X53" s="138"/>
      <c r="Y53" s="19"/>
    </row>
    <row r="54" spans="1:25">
      <c r="A54" s="143"/>
      <c r="B54" s="143">
        <v>3</v>
      </c>
      <c r="C54" s="19"/>
      <c r="D54" s="20"/>
      <c r="E54" s="51" t="s">
        <v>310</v>
      </c>
      <c r="F54" s="50"/>
      <c r="G54" s="51" t="s">
        <v>63</v>
      </c>
      <c r="H54" s="72">
        <v>3</v>
      </c>
      <c r="I54" s="50"/>
      <c r="J54" s="50"/>
      <c r="K54" s="50"/>
      <c r="L54" s="50"/>
      <c r="M54" s="50"/>
      <c r="N54" s="50"/>
      <c r="O54" s="88"/>
      <c r="P54" s="87">
        <f t="shared" ref="P54:W54" si="6">SUM(P55:P57)</f>
        <v>340</v>
      </c>
      <c r="Q54" s="87">
        <f t="shared" si="6"/>
        <v>340</v>
      </c>
      <c r="R54" s="87"/>
      <c r="S54" s="50">
        <f t="shared" si="6"/>
        <v>123</v>
      </c>
      <c r="T54" s="50">
        <f t="shared" si="6"/>
        <v>83</v>
      </c>
      <c r="U54" s="50">
        <f t="shared" si="6"/>
        <v>497</v>
      </c>
      <c r="V54" s="50">
        <f t="shared" si="6"/>
        <v>324</v>
      </c>
      <c r="W54" s="50"/>
      <c r="X54" s="102"/>
      <c r="Y54" s="103"/>
    </row>
    <row r="55" ht="89.25" spans="1:25">
      <c r="A55" s="143"/>
      <c r="B55" s="143">
        <v>3</v>
      </c>
      <c r="C55" s="103"/>
      <c r="D55" s="234"/>
      <c r="E55" s="82">
        <v>1</v>
      </c>
      <c r="F55" s="50"/>
      <c r="G55" s="50"/>
      <c r="H55" s="104" t="s">
        <v>398</v>
      </c>
      <c r="I55" s="51" t="s">
        <v>245</v>
      </c>
      <c r="J55" s="51" t="s">
        <v>399</v>
      </c>
      <c r="K55" s="51" t="s">
        <v>400</v>
      </c>
      <c r="L55" s="51" t="s">
        <v>401</v>
      </c>
      <c r="M55" s="51" t="s">
        <v>402</v>
      </c>
      <c r="N55" s="107" t="s">
        <v>367</v>
      </c>
      <c r="O55" s="88" t="s">
        <v>403</v>
      </c>
      <c r="P55" s="87">
        <f>Q55+R55</f>
        <v>150</v>
      </c>
      <c r="Q55" s="87">
        <v>150</v>
      </c>
      <c r="R55" s="87"/>
      <c r="S55" s="50">
        <v>55</v>
      </c>
      <c r="T55" s="50">
        <v>15</v>
      </c>
      <c r="U55" s="50">
        <v>226</v>
      </c>
      <c r="V55" s="50">
        <v>53</v>
      </c>
      <c r="W55" s="101"/>
      <c r="X55" s="244"/>
      <c r="Y55" s="233">
        <v>5</v>
      </c>
    </row>
    <row r="56" ht="88.5" spans="1:25">
      <c r="A56" s="89"/>
      <c r="B56" s="193"/>
      <c r="C56" s="103"/>
      <c r="D56" s="234"/>
      <c r="E56" s="82">
        <v>2</v>
      </c>
      <c r="F56" s="50"/>
      <c r="G56" s="50"/>
      <c r="H56" s="104" t="s">
        <v>404</v>
      </c>
      <c r="I56" s="51" t="s">
        <v>245</v>
      </c>
      <c r="J56" s="51" t="s">
        <v>399</v>
      </c>
      <c r="K56" s="51" t="s">
        <v>405</v>
      </c>
      <c r="L56" s="51" t="s">
        <v>406</v>
      </c>
      <c r="M56" s="51" t="s">
        <v>407</v>
      </c>
      <c r="N56" s="51" t="s">
        <v>367</v>
      </c>
      <c r="O56" s="88" t="s">
        <v>408</v>
      </c>
      <c r="P56" s="87">
        <f>Q56+R56</f>
        <v>88</v>
      </c>
      <c r="Q56" s="87">
        <v>88</v>
      </c>
      <c r="R56" s="87"/>
      <c r="S56" s="50">
        <v>8</v>
      </c>
      <c r="T56" s="50">
        <v>8</v>
      </c>
      <c r="U56" s="50">
        <v>32</v>
      </c>
      <c r="V56" s="50">
        <v>32</v>
      </c>
      <c r="W56" s="101"/>
      <c r="X56" s="244"/>
      <c r="Y56" s="233">
        <v>5</v>
      </c>
    </row>
    <row r="57" ht="89.25" spans="1:25">
      <c r="A57" s="143"/>
      <c r="B57" s="143">
        <v>3</v>
      </c>
      <c r="C57" s="103"/>
      <c r="D57" s="234"/>
      <c r="E57" s="82">
        <v>3</v>
      </c>
      <c r="F57" s="50"/>
      <c r="G57" s="50"/>
      <c r="H57" s="104" t="s">
        <v>409</v>
      </c>
      <c r="I57" s="51" t="s">
        <v>245</v>
      </c>
      <c r="J57" s="51" t="s">
        <v>410</v>
      </c>
      <c r="K57" s="51" t="s">
        <v>411</v>
      </c>
      <c r="L57" s="51" t="s">
        <v>412</v>
      </c>
      <c r="M57" s="51" t="s">
        <v>413</v>
      </c>
      <c r="N57" s="51" t="s">
        <v>367</v>
      </c>
      <c r="O57" s="88" t="s">
        <v>414</v>
      </c>
      <c r="P57" s="87">
        <f>Q57+R57</f>
        <v>102</v>
      </c>
      <c r="Q57" s="87">
        <v>102</v>
      </c>
      <c r="R57" s="87"/>
      <c r="S57" s="50">
        <v>60</v>
      </c>
      <c r="T57" s="50">
        <v>60</v>
      </c>
      <c r="U57" s="50">
        <v>239</v>
      </c>
      <c r="V57" s="50">
        <v>239</v>
      </c>
      <c r="W57" s="101"/>
      <c r="X57" s="244"/>
      <c r="Y57" s="233">
        <v>4</v>
      </c>
    </row>
    <row r="58" spans="1:25">
      <c r="A58" s="96"/>
      <c r="B58" s="96"/>
      <c r="C58" s="103"/>
      <c r="D58" s="234"/>
      <c r="E58" s="51" t="s">
        <v>312</v>
      </c>
      <c r="F58" s="50"/>
      <c r="G58" s="51" t="s">
        <v>62</v>
      </c>
      <c r="H58" s="72">
        <v>1</v>
      </c>
      <c r="I58" s="50"/>
      <c r="J58" s="50"/>
      <c r="K58" s="50"/>
      <c r="L58" s="50"/>
      <c r="M58" s="50"/>
      <c r="N58" s="50"/>
      <c r="O58" s="88"/>
      <c r="P58" s="87">
        <f t="shared" ref="P58:W58" si="7">SUM(P59:P59)</f>
        <v>1200</v>
      </c>
      <c r="Q58" s="87">
        <f t="shared" si="7"/>
        <v>1200</v>
      </c>
      <c r="R58" s="87"/>
      <c r="S58" s="50">
        <f t="shared" si="7"/>
        <v>129</v>
      </c>
      <c r="T58" s="50">
        <f t="shared" si="7"/>
        <v>129</v>
      </c>
      <c r="U58" s="50">
        <f t="shared" si="7"/>
        <v>443</v>
      </c>
      <c r="V58" s="50">
        <f t="shared" si="7"/>
        <v>443</v>
      </c>
      <c r="W58" s="50"/>
      <c r="X58" s="102"/>
      <c r="Y58" s="103"/>
    </row>
    <row r="59" ht="165.75" spans="1:25">
      <c r="A59" s="96"/>
      <c r="B59" s="96">
        <v>3</v>
      </c>
      <c r="C59" s="237"/>
      <c r="D59" s="141"/>
      <c r="E59" s="82">
        <v>1</v>
      </c>
      <c r="F59" s="89"/>
      <c r="G59" s="89"/>
      <c r="H59" s="108" t="s">
        <v>415</v>
      </c>
      <c r="I59" s="108" t="s">
        <v>245</v>
      </c>
      <c r="J59" s="89" t="s">
        <v>416</v>
      </c>
      <c r="K59" s="89" t="s">
        <v>417</v>
      </c>
      <c r="L59" s="89" t="s">
        <v>349</v>
      </c>
      <c r="M59" s="89" t="s">
        <v>418</v>
      </c>
      <c r="N59" s="89" t="s">
        <v>205</v>
      </c>
      <c r="O59" s="88" t="s">
        <v>419</v>
      </c>
      <c r="P59" s="89">
        <f>Q59+R59</f>
        <v>1200</v>
      </c>
      <c r="Q59" s="89">
        <v>1200</v>
      </c>
      <c r="R59" s="130">
        <v>0</v>
      </c>
      <c r="S59" s="89">
        <v>129</v>
      </c>
      <c r="T59" s="89">
        <v>129</v>
      </c>
      <c r="U59" s="89">
        <v>443</v>
      </c>
      <c r="V59" s="89">
        <v>443</v>
      </c>
      <c r="W59" s="89"/>
      <c r="X59" s="138"/>
      <c r="Y59" s="19"/>
    </row>
    <row r="60" spans="1:25">
      <c r="A60" s="96"/>
      <c r="B60" s="96">
        <v>3</v>
      </c>
      <c r="C60" s="103"/>
      <c r="D60" s="234"/>
      <c r="E60" s="51" t="s">
        <v>313</v>
      </c>
      <c r="F60" s="50"/>
      <c r="G60" s="51" t="s">
        <v>65</v>
      </c>
      <c r="H60" s="72"/>
      <c r="I60" s="50"/>
      <c r="J60" s="50"/>
      <c r="K60" s="50"/>
      <c r="L60" s="50"/>
      <c r="M60" s="50"/>
      <c r="N60" s="50"/>
      <c r="O60" s="88"/>
      <c r="P60" s="87"/>
      <c r="Q60" s="87"/>
      <c r="R60" s="87"/>
      <c r="S60" s="50"/>
      <c r="T60" s="50"/>
      <c r="U60" s="50"/>
      <c r="V60" s="50"/>
      <c r="W60" s="50"/>
      <c r="X60" s="102"/>
      <c r="Y60" s="103"/>
    </row>
    <row r="61" spans="1:25">
      <c r="A61" s="96"/>
      <c r="B61" s="96"/>
      <c r="C61" s="143"/>
      <c r="D61" s="238"/>
      <c r="E61" s="51" t="s">
        <v>314</v>
      </c>
      <c r="F61" s="50"/>
      <c r="G61" s="51" t="s">
        <v>64</v>
      </c>
      <c r="H61" s="72"/>
      <c r="I61" s="50"/>
      <c r="J61" s="50"/>
      <c r="K61" s="50"/>
      <c r="L61" s="50"/>
      <c r="M61" s="50"/>
      <c r="N61" s="50"/>
      <c r="O61" s="88"/>
      <c r="P61" s="87"/>
      <c r="Q61" s="87"/>
      <c r="R61" s="87"/>
      <c r="S61" s="50"/>
      <c r="T61" s="50"/>
      <c r="U61" s="50"/>
      <c r="V61" s="50"/>
      <c r="W61" s="50"/>
      <c r="X61" s="102"/>
      <c r="Y61" s="103"/>
    </row>
    <row r="62" spans="1:25">
      <c r="A62" s="239"/>
      <c r="B62" s="22"/>
      <c r="C62" s="143"/>
      <c r="D62" s="238">
        <v>3</v>
      </c>
      <c r="E62" s="51" t="s">
        <v>321</v>
      </c>
      <c r="F62" s="50"/>
      <c r="G62" s="51" t="s">
        <v>69</v>
      </c>
      <c r="H62" s="72"/>
      <c r="I62" s="50"/>
      <c r="J62" s="50"/>
      <c r="K62" s="50"/>
      <c r="L62" s="50"/>
      <c r="M62" s="50"/>
      <c r="N62" s="50"/>
      <c r="O62" s="88"/>
      <c r="P62" s="87"/>
      <c r="Q62" s="87"/>
      <c r="R62" s="87"/>
      <c r="S62" s="50"/>
      <c r="T62" s="50"/>
      <c r="U62" s="50"/>
      <c r="V62" s="50"/>
      <c r="W62" s="50"/>
      <c r="X62" s="102"/>
      <c r="Y62" s="103"/>
    </row>
    <row r="63" spans="1:25">
      <c r="A63" s="96"/>
      <c r="B63" s="96">
        <v>4</v>
      </c>
      <c r="C63" s="240">
        <v>3</v>
      </c>
      <c r="D63" s="241"/>
      <c r="E63" s="51" t="s">
        <v>322</v>
      </c>
      <c r="F63" s="50"/>
      <c r="G63" s="51" t="s">
        <v>68</v>
      </c>
      <c r="H63" s="72"/>
      <c r="I63" s="50"/>
      <c r="J63" s="50"/>
      <c r="K63" s="50"/>
      <c r="L63" s="50"/>
      <c r="M63" s="50"/>
      <c r="N63" s="50"/>
      <c r="O63" s="88"/>
      <c r="P63" s="87"/>
      <c r="Q63" s="87"/>
      <c r="R63" s="87"/>
      <c r="S63" s="50"/>
      <c r="T63" s="50"/>
      <c r="U63" s="50"/>
      <c r="V63" s="50"/>
      <c r="W63" s="50"/>
      <c r="X63" s="102"/>
      <c r="Y63" s="103"/>
    </row>
    <row r="64" ht="24" spans="1:25">
      <c r="A64" s="96"/>
      <c r="B64" s="96"/>
      <c r="C64" s="143"/>
      <c r="D64" s="238">
        <v>3</v>
      </c>
      <c r="E64" s="51" t="s">
        <v>323</v>
      </c>
      <c r="F64" s="50"/>
      <c r="G64" s="51" t="s">
        <v>420</v>
      </c>
      <c r="H64" s="72">
        <v>2</v>
      </c>
      <c r="I64" s="50"/>
      <c r="J64" s="50"/>
      <c r="K64" s="50"/>
      <c r="L64" s="50"/>
      <c r="M64" s="50"/>
      <c r="N64" s="50"/>
      <c r="O64" s="88"/>
      <c r="P64" s="87">
        <f>Q64+R64</f>
        <v>962</v>
      </c>
      <c r="Q64" s="87">
        <f>SUM(Q65:Q66)</f>
        <v>962</v>
      </c>
      <c r="R64" s="87"/>
      <c r="S64" s="50">
        <f>SUM(S66:S66)</f>
        <v>52</v>
      </c>
      <c r="T64" s="50">
        <f>SUM(T66:T66)</f>
        <v>39</v>
      </c>
      <c r="U64" s="50">
        <f>SUM(U66:U66)</f>
        <v>204</v>
      </c>
      <c r="V64" s="50">
        <f>SUM(V66:V66)</f>
        <v>146</v>
      </c>
      <c r="W64" s="50"/>
      <c r="X64" s="102"/>
      <c r="Y64" s="103"/>
    </row>
    <row r="65" ht="204" spans="1:25">
      <c r="A65" s="96"/>
      <c r="B65" s="96">
        <v>3</v>
      </c>
      <c r="C65" s="143"/>
      <c r="D65" s="238">
        <v>3</v>
      </c>
      <c r="E65" s="117">
        <v>1</v>
      </c>
      <c r="F65" s="118"/>
      <c r="G65" s="118"/>
      <c r="H65" s="110" t="s">
        <v>421</v>
      </c>
      <c r="I65" s="110" t="s">
        <v>245</v>
      </c>
      <c r="J65" s="75" t="s">
        <v>422</v>
      </c>
      <c r="K65" s="75" t="s">
        <v>423</v>
      </c>
      <c r="L65" s="75" t="s">
        <v>424</v>
      </c>
      <c r="M65" s="133" t="s">
        <v>425</v>
      </c>
      <c r="N65" s="75" t="s">
        <v>426</v>
      </c>
      <c r="O65" s="88" t="s">
        <v>427</v>
      </c>
      <c r="P65" s="132">
        <f>Q65+R65</f>
        <v>351</v>
      </c>
      <c r="Q65" s="132">
        <v>351</v>
      </c>
      <c r="R65" s="132"/>
      <c r="S65" s="72">
        <v>34</v>
      </c>
      <c r="T65" s="72">
        <v>28</v>
      </c>
      <c r="U65" s="72">
        <v>117</v>
      </c>
      <c r="V65" s="72">
        <v>94</v>
      </c>
      <c r="W65" s="133"/>
      <c r="X65" s="237"/>
      <c r="Y65" s="141"/>
    </row>
    <row r="66" ht="216.75" spans="1:25">
      <c r="A66" s="96"/>
      <c r="B66" s="96">
        <v>3</v>
      </c>
      <c r="C66" s="143"/>
      <c r="D66" s="238"/>
      <c r="E66" s="109">
        <v>2</v>
      </c>
      <c r="F66" s="115"/>
      <c r="G66" s="116"/>
      <c r="H66" s="110" t="s">
        <v>428</v>
      </c>
      <c r="I66" s="81" t="s">
        <v>245</v>
      </c>
      <c r="J66" s="76" t="s">
        <v>422</v>
      </c>
      <c r="K66" s="76" t="s">
        <v>423</v>
      </c>
      <c r="L66" s="76" t="s">
        <v>424</v>
      </c>
      <c r="M66" s="74" t="s">
        <v>429</v>
      </c>
      <c r="N66" s="76" t="s">
        <v>426</v>
      </c>
      <c r="O66" s="88" t="s">
        <v>430</v>
      </c>
      <c r="P66" s="87">
        <f>Q66+R66</f>
        <v>611</v>
      </c>
      <c r="Q66" s="87">
        <v>611</v>
      </c>
      <c r="R66" s="87"/>
      <c r="S66" s="50">
        <v>52</v>
      </c>
      <c r="T66" s="50">
        <v>39</v>
      </c>
      <c r="U66" s="50">
        <v>204</v>
      </c>
      <c r="V66" s="50">
        <v>146</v>
      </c>
      <c r="W66" s="115"/>
      <c r="X66" s="244"/>
      <c r="Y66" s="233">
        <v>3</v>
      </c>
    </row>
    <row r="67" ht="24" spans="1:25">
      <c r="A67" s="96"/>
      <c r="B67" s="96"/>
      <c r="C67" s="143"/>
      <c r="D67" s="238">
        <v>3</v>
      </c>
      <c r="E67" s="51" t="s">
        <v>324</v>
      </c>
      <c r="F67" s="50"/>
      <c r="G67" s="51" t="s">
        <v>431</v>
      </c>
      <c r="H67" s="72"/>
      <c r="I67" s="50"/>
      <c r="J67" s="50"/>
      <c r="K67" s="50"/>
      <c r="L67" s="50"/>
      <c r="M67" s="50"/>
      <c r="N67" s="50"/>
      <c r="O67" s="88"/>
      <c r="P67" s="87"/>
      <c r="Q67" s="87"/>
      <c r="R67" s="87"/>
      <c r="S67" s="50">
        <v>0</v>
      </c>
      <c r="T67" s="50">
        <v>0</v>
      </c>
      <c r="U67" s="50">
        <v>0</v>
      </c>
      <c r="V67" s="50">
        <v>0</v>
      </c>
      <c r="W67" s="50"/>
      <c r="X67" s="102"/>
      <c r="Y67" s="103"/>
    </row>
    <row r="68" spans="1:25">
      <c r="A68" s="96"/>
      <c r="B68" s="96">
        <v>3</v>
      </c>
      <c r="C68" s="143"/>
      <c r="D68" s="238">
        <v>3</v>
      </c>
      <c r="E68" s="51" t="s">
        <v>325</v>
      </c>
      <c r="F68" s="50"/>
      <c r="G68" s="51" t="s">
        <v>67</v>
      </c>
      <c r="H68" s="72"/>
      <c r="I68" s="50"/>
      <c r="J68" s="50"/>
      <c r="K68" s="50"/>
      <c r="L68" s="50"/>
      <c r="M68" s="50"/>
      <c r="N68" s="50"/>
      <c r="O68" s="88"/>
      <c r="P68" s="87"/>
      <c r="Q68" s="87"/>
      <c r="R68" s="87"/>
      <c r="S68" s="50">
        <v>0</v>
      </c>
      <c r="T68" s="50">
        <v>0</v>
      </c>
      <c r="U68" s="50">
        <v>0</v>
      </c>
      <c r="V68" s="50">
        <v>0</v>
      </c>
      <c r="W68" s="50"/>
      <c r="X68" s="102"/>
      <c r="Y68" s="103"/>
    </row>
    <row r="69" spans="1:25">
      <c r="A69" s="96"/>
      <c r="B69" s="96"/>
      <c r="C69" s="143"/>
      <c r="D69" s="238">
        <v>3</v>
      </c>
      <c r="E69" s="119" t="s">
        <v>432</v>
      </c>
      <c r="F69" s="119" t="s">
        <v>433</v>
      </c>
      <c r="G69" s="119"/>
      <c r="H69" s="120">
        <f>H70+H76+H77+H81+H84+H86+H87</f>
        <v>11</v>
      </c>
      <c r="I69" s="119"/>
      <c r="J69" s="119"/>
      <c r="K69" s="119"/>
      <c r="L69" s="119"/>
      <c r="M69" s="119"/>
      <c r="N69" s="119"/>
      <c r="O69" s="88"/>
      <c r="P69" s="134">
        <f t="shared" ref="P69:W69" si="8">P70+P76+P77+P81+P84+P86+P87</f>
        <v>3651</v>
      </c>
      <c r="Q69" s="134">
        <f t="shared" si="8"/>
        <v>3651</v>
      </c>
      <c r="R69" s="86">
        <v>0</v>
      </c>
      <c r="S69" s="120">
        <f t="shared" si="8"/>
        <v>2136</v>
      </c>
      <c r="T69" s="120">
        <f t="shared" si="8"/>
        <v>2136</v>
      </c>
      <c r="U69" s="120">
        <f t="shared" si="8"/>
        <v>9656</v>
      </c>
      <c r="V69" s="120">
        <f t="shared" si="8"/>
        <v>9656</v>
      </c>
      <c r="W69" s="119"/>
      <c r="X69" s="142"/>
      <c r="Y69" s="143"/>
    </row>
    <row r="70" spans="1:25">
      <c r="A70" s="96"/>
      <c r="B70" s="96">
        <v>3</v>
      </c>
      <c r="C70" s="143"/>
      <c r="D70" s="238">
        <v>4</v>
      </c>
      <c r="E70" s="121" t="s">
        <v>307</v>
      </c>
      <c r="F70" s="122"/>
      <c r="G70" s="121" t="s">
        <v>73</v>
      </c>
      <c r="H70" s="123">
        <v>5</v>
      </c>
      <c r="I70" s="77"/>
      <c r="J70" s="122"/>
      <c r="K70" s="122"/>
      <c r="L70" s="122"/>
      <c r="M70" s="122"/>
      <c r="N70" s="122"/>
      <c r="O70" s="88"/>
      <c r="P70" s="135">
        <f t="shared" ref="P70:V70" si="9">SUM(P71:P75)</f>
        <v>1742</v>
      </c>
      <c r="Q70" s="135">
        <f t="shared" si="9"/>
        <v>1742</v>
      </c>
      <c r="R70" s="135">
        <f t="shared" si="9"/>
        <v>0</v>
      </c>
      <c r="S70" s="122">
        <f t="shared" si="9"/>
        <v>915</v>
      </c>
      <c r="T70" s="122">
        <f t="shared" si="9"/>
        <v>915</v>
      </c>
      <c r="U70" s="122">
        <f t="shared" si="9"/>
        <v>3971</v>
      </c>
      <c r="V70" s="122">
        <f t="shared" si="9"/>
        <v>3971</v>
      </c>
      <c r="W70" s="77"/>
      <c r="X70" s="142"/>
      <c r="Y70" s="143"/>
    </row>
    <row r="71" ht="89.25" spans="1:25">
      <c r="A71" s="100"/>
      <c r="B71" s="100"/>
      <c r="C71" s="145"/>
      <c r="D71" s="238"/>
      <c r="E71" s="122">
        <v>1</v>
      </c>
      <c r="F71" s="122"/>
      <c r="G71" s="122"/>
      <c r="H71" s="123" t="s">
        <v>434</v>
      </c>
      <c r="I71" s="121" t="s">
        <v>245</v>
      </c>
      <c r="J71" s="121" t="s">
        <v>435</v>
      </c>
      <c r="K71" s="121" t="s">
        <v>436</v>
      </c>
      <c r="L71" s="121" t="s">
        <v>437</v>
      </c>
      <c r="M71" s="121" t="s">
        <v>438</v>
      </c>
      <c r="N71" s="121" t="s">
        <v>205</v>
      </c>
      <c r="O71" s="88" t="s">
        <v>439</v>
      </c>
      <c r="P71" s="135">
        <v>440</v>
      </c>
      <c r="Q71" s="135">
        <v>440</v>
      </c>
      <c r="R71" s="253"/>
      <c r="S71" s="122">
        <v>155</v>
      </c>
      <c r="T71" s="122">
        <v>155</v>
      </c>
      <c r="U71" s="122">
        <v>675</v>
      </c>
      <c r="V71" s="122">
        <v>675</v>
      </c>
      <c r="W71" s="122"/>
      <c r="X71" s="142"/>
      <c r="Y71" s="143">
        <v>3</v>
      </c>
    </row>
    <row r="72" ht="63.75" spans="1:25">
      <c r="A72" s="96"/>
      <c r="B72" s="96"/>
      <c r="C72" s="145"/>
      <c r="D72" s="238">
        <v>4</v>
      </c>
      <c r="E72" s="122">
        <v>2</v>
      </c>
      <c r="F72" s="122"/>
      <c r="G72" s="122"/>
      <c r="H72" s="124" t="s">
        <v>440</v>
      </c>
      <c r="I72" s="121" t="s">
        <v>245</v>
      </c>
      <c r="J72" s="121" t="s">
        <v>441</v>
      </c>
      <c r="K72" s="121" t="s">
        <v>442</v>
      </c>
      <c r="L72" s="121" t="s">
        <v>443</v>
      </c>
      <c r="M72" s="121" t="s">
        <v>444</v>
      </c>
      <c r="N72" s="121" t="s">
        <v>367</v>
      </c>
      <c r="O72" s="88" t="s">
        <v>445</v>
      </c>
      <c r="P72" s="135">
        <v>214</v>
      </c>
      <c r="Q72" s="135">
        <v>214</v>
      </c>
      <c r="R72" s="253"/>
      <c r="S72" s="122">
        <v>110</v>
      </c>
      <c r="T72" s="122">
        <v>110</v>
      </c>
      <c r="U72" s="122">
        <v>439</v>
      </c>
      <c r="V72" s="122">
        <v>439</v>
      </c>
      <c r="W72" s="73"/>
      <c r="X72" s="142"/>
      <c r="Y72" s="143">
        <v>3</v>
      </c>
    </row>
    <row r="73" ht="108" spans="1:25">
      <c r="A73" s="96"/>
      <c r="B73" s="96">
        <v>4</v>
      </c>
      <c r="C73" s="143"/>
      <c r="D73" s="238"/>
      <c r="E73" s="122">
        <v>3</v>
      </c>
      <c r="F73" s="122"/>
      <c r="G73" s="122"/>
      <c r="H73" s="124" t="s">
        <v>446</v>
      </c>
      <c r="I73" s="121" t="s">
        <v>245</v>
      </c>
      <c r="J73" s="121" t="s">
        <v>435</v>
      </c>
      <c r="K73" s="121" t="s">
        <v>436</v>
      </c>
      <c r="L73" s="121" t="s">
        <v>447</v>
      </c>
      <c r="M73" s="121" t="s">
        <v>448</v>
      </c>
      <c r="N73" s="121" t="s">
        <v>367</v>
      </c>
      <c r="O73" s="88" t="s">
        <v>449</v>
      </c>
      <c r="P73" s="135">
        <v>550</v>
      </c>
      <c r="Q73" s="135">
        <v>550</v>
      </c>
      <c r="R73" s="253"/>
      <c r="S73" s="122">
        <v>224</v>
      </c>
      <c r="T73" s="122">
        <v>224</v>
      </c>
      <c r="U73" s="122">
        <v>1004</v>
      </c>
      <c r="V73" s="122">
        <v>1004</v>
      </c>
      <c r="W73" s="121"/>
      <c r="X73" s="142"/>
      <c r="Y73" s="143">
        <v>3</v>
      </c>
    </row>
    <row r="74" ht="114.75" spans="1:25">
      <c r="A74" s="96"/>
      <c r="B74" s="96">
        <v>4</v>
      </c>
      <c r="C74" s="89"/>
      <c r="D74" s="245"/>
      <c r="E74" s="123">
        <v>4</v>
      </c>
      <c r="F74" s="123"/>
      <c r="G74" s="123"/>
      <c r="H74" s="124" t="s">
        <v>450</v>
      </c>
      <c r="I74" s="124" t="s">
        <v>245</v>
      </c>
      <c r="J74" s="124" t="s">
        <v>435</v>
      </c>
      <c r="K74" s="124" t="s">
        <v>436</v>
      </c>
      <c r="L74" s="124" t="s">
        <v>437</v>
      </c>
      <c r="M74" s="124" t="s">
        <v>451</v>
      </c>
      <c r="N74" s="124" t="s">
        <v>367</v>
      </c>
      <c r="O74" s="88" t="s">
        <v>452</v>
      </c>
      <c r="P74" s="137">
        <v>150</v>
      </c>
      <c r="Q74" s="137">
        <v>150</v>
      </c>
      <c r="R74" s="254"/>
      <c r="S74" s="123">
        <v>305</v>
      </c>
      <c r="T74" s="123">
        <v>305</v>
      </c>
      <c r="U74" s="123">
        <v>1323</v>
      </c>
      <c r="V74" s="123">
        <v>1323</v>
      </c>
      <c r="W74" s="124"/>
      <c r="X74" s="255">
        <v>3</v>
      </c>
      <c r="Y74" s="241"/>
    </row>
    <row r="75" ht="101.25" spans="1:25">
      <c r="A75" s="96"/>
      <c r="B75" s="96"/>
      <c r="C75" s="89"/>
      <c r="D75" s="245"/>
      <c r="E75" s="123">
        <v>5</v>
      </c>
      <c r="F75" s="123"/>
      <c r="G75" s="123"/>
      <c r="H75" s="124" t="s">
        <v>453</v>
      </c>
      <c r="I75" s="124" t="s">
        <v>245</v>
      </c>
      <c r="J75" s="124" t="s">
        <v>435</v>
      </c>
      <c r="K75" s="124" t="s">
        <v>436</v>
      </c>
      <c r="L75" s="124" t="s">
        <v>454</v>
      </c>
      <c r="M75" s="124" t="s">
        <v>455</v>
      </c>
      <c r="N75" s="124" t="s">
        <v>367</v>
      </c>
      <c r="O75" s="88" t="s">
        <v>456</v>
      </c>
      <c r="P75" s="137">
        <v>388</v>
      </c>
      <c r="Q75" s="137">
        <v>388</v>
      </c>
      <c r="R75" s="254">
        <v>0</v>
      </c>
      <c r="S75" s="123">
        <v>121</v>
      </c>
      <c r="T75" s="123">
        <v>121</v>
      </c>
      <c r="U75" s="123">
        <v>530</v>
      </c>
      <c r="V75" s="123">
        <v>530</v>
      </c>
      <c r="W75" s="124"/>
      <c r="X75" s="255"/>
      <c r="Y75" s="241"/>
    </row>
    <row r="76" spans="1:25">
      <c r="A76" s="96"/>
      <c r="B76" s="96"/>
      <c r="C76" s="143"/>
      <c r="D76" s="238">
        <v>3</v>
      </c>
      <c r="E76" s="125" t="s">
        <v>308</v>
      </c>
      <c r="F76" s="122"/>
      <c r="G76" s="121" t="s">
        <v>74</v>
      </c>
      <c r="H76" s="123"/>
      <c r="I76" s="122"/>
      <c r="J76" s="122"/>
      <c r="K76" s="122"/>
      <c r="L76" s="122"/>
      <c r="M76" s="122"/>
      <c r="N76" s="122"/>
      <c r="O76" s="88"/>
      <c r="P76" s="135"/>
      <c r="Q76" s="135"/>
      <c r="R76" s="135"/>
      <c r="S76" s="122"/>
      <c r="T76" s="122"/>
      <c r="U76" s="122"/>
      <c r="V76" s="122"/>
      <c r="W76" s="122"/>
      <c r="X76" s="142"/>
      <c r="Y76" s="143"/>
    </row>
    <row r="77" spans="1:25">
      <c r="A77" s="221"/>
      <c r="B77" s="19"/>
      <c r="C77" s="143"/>
      <c r="D77" s="238"/>
      <c r="E77" s="125" t="s">
        <v>309</v>
      </c>
      <c r="F77" s="122"/>
      <c r="G77" s="121" t="s">
        <v>75</v>
      </c>
      <c r="H77" s="123">
        <v>3</v>
      </c>
      <c r="I77" s="77"/>
      <c r="J77" s="122"/>
      <c r="K77" s="122"/>
      <c r="L77" s="122"/>
      <c r="M77" s="122"/>
      <c r="N77" s="122"/>
      <c r="O77" s="88"/>
      <c r="P77" s="135">
        <f t="shared" ref="P77:W77" si="10">SUM(P78:P80)</f>
        <v>877</v>
      </c>
      <c r="Q77" s="135">
        <f t="shared" si="10"/>
        <v>877</v>
      </c>
      <c r="R77" s="135"/>
      <c r="S77" s="122">
        <f t="shared" si="10"/>
        <v>616</v>
      </c>
      <c r="T77" s="122">
        <f t="shared" si="10"/>
        <v>616</v>
      </c>
      <c r="U77" s="122">
        <f t="shared" si="10"/>
        <v>2785</v>
      </c>
      <c r="V77" s="122">
        <f t="shared" si="10"/>
        <v>2785</v>
      </c>
      <c r="W77" s="122"/>
      <c r="X77" s="142"/>
      <c r="Y77" s="143"/>
    </row>
    <row r="78" ht="63" spans="1:25">
      <c r="A78" s="96"/>
      <c r="B78" s="96"/>
      <c r="C78" s="100"/>
      <c r="D78" s="232"/>
      <c r="E78" s="109">
        <v>1</v>
      </c>
      <c r="F78" s="77"/>
      <c r="G78" s="77"/>
      <c r="H78" s="151" t="s">
        <v>457</v>
      </c>
      <c r="I78" s="73" t="s">
        <v>245</v>
      </c>
      <c r="J78" s="73" t="s">
        <v>435</v>
      </c>
      <c r="K78" s="73" t="s">
        <v>458</v>
      </c>
      <c r="L78" s="73" t="s">
        <v>459</v>
      </c>
      <c r="M78" s="73" t="s">
        <v>460</v>
      </c>
      <c r="N78" s="73" t="s">
        <v>205</v>
      </c>
      <c r="O78" s="88" t="s">
        <v>461</v>
      </c>
      <c r="P78" s="135">
        <v>299</v>
      </c>
      <c r="Q78" s="135">
        <v>299</v>
      </c>
      <c r="R78" s="135"/>
      <c r="S78" s="122">
        <v>211</v>
      </c>
      <c r="T78" s="122">
        <v>211</v>
      </c>
      <c r="U78" s="122">
        <v>831</v>
      </c>
      <c r="V78" s="122">
        <v>831</v>
      </c>
      <c r="W78" s="122"/>
      <c r="X78" s="142"/>
      <c r="Y78" s="143">
        <v>3</v>
      </c>
    </row>
    <row r="79" ht="108" spans="1:25">
      <c r="A79" s="19"/>
      <c r="B79" s="19"/>
      <c r="C79" s="96"/>
      <c r="D79" s="230">
        <v>3</v>
      </c>
      <c r="E79" s="109">
        <v>2</v>
      </c>
      <c r="F79" s="77"/>
      <c r="G79" s="77"/>
      <c r="H79" s="151" t="s">
        <v>462</v>
      </c>
      <c r="I79" s="73" t="s">
        <v>245</v>
      </c>
      <c r="J79" s="73" t="s">
        <v>463</v>
      </c>
      <c r="K79" s="73" t="s">
        <v>464</v>
      </c>
      <c r="L79" s="73" t="s">
        <v>465</v>
      </c>
      <c r="M79" s="73" t="s">
        <v>466</v>
      </c>
      <c r="N79" s="73" t="s">
        <v>205</v>
      </c>
      <c r="O79" s="88" t="s">
        <v>467</v>
      </c>
      <c r="P79" s="135">
        <v>280</v>
      </c>
      <c r="Q79" s="135">
        <v>280</v>
      </c>
      <c r="R79" s="135"/>
      <c r="S79" s="122">
        <v>305</v>
      </c>
      <c r="T79" s="122">
        <v>305</v>
      </c>
      <c r="U79" s="122">
        <v>1424</v>
      </c>
      <c r="V79" s="122">
        <v>1424</v>
      </c>
      <c r="W79" s="122"/>
      <c r="X79" s="142"/>
      <c r="Y79" s="143">
        <v>3</v>
      </c>
    </row>
    <row r="80" ht="63.75" spans="1:25">
      <c r="A80" s="19"/>
      <c r="B80" s="19"/>
      <c r="C80" s="96"/>
      <c r="D80" s="230"/>
      <c r="E80" s="109">
        <v>3</v>
      </c>
      <c r="F80" s="122"/>
      <c r="G80" s="122"/>
      <c r="H80" s="124" t="s">
        <v>468</v>
      </c>
      <c r="I80" s="73" t="s">
        <v>245</v>
      </c>
      <c r="J80" s="121" t="s">
        <v>469</v>
      </c>
      <c r="K80" s="121" t="s">
        <v>470</v>
      </c>
      <c r="L80" s="121" t="s">
        <v>471</v>
      </c>
      <c r="M80" s="121" t="s">
        <v>472</v>
      </c>
      <c r="N80" s="121" t="s">
        <v>205</v>
      </c>
      <c r="O80" s="88" t="s">
        <v>473</v>
      </c>
      <c r="P80" s="135">
        <v>298</v>
      </c>
      <c r="Q80" s="135">
        <v>298</v>
      </c>
      <c r="R80" s="135"/>
      <c r="S80" s="122">
        <v>100</v>
      </c>
      <c r="T80" s="122">
        <v>100</v>
      </c>
      <c r="U80" s="122">
        <v>530</v>
      </c>
      <c r="V80" s="122">
        <v>530</v>
      </c>
      <c r="W80" s="122"/>
      <c r="X80" s="142"/>
      <c r="Y80" s="143">
        <v>3</v>
      </c>
    </row>
    <row r="81" spans="1:25">
      <c r="A81" s="19"/>
      <c r="B81" s="19"/>
      <c r="C81" s="96"/>
      <c r="D81" s="230">
        <v>3</v>
      </c>
      <c r="E81" s="125" t="s">
        <v>310</v>
      </c>
      <c r="F81" s="122"/>
      <c r="G81" s="121" t="s">
        <v>474</v>
      </c>
      <c r="H81" s="123">
        <v>2</v>
      </c>
      <c r="I81" s="77"/>
      <c r="J81" s="122"/>
      <c r="K81" s="122"/>
      <c r="L81" s="122"/>
      <c r="M81" s="122"/>
      <c r="N81" s="122"/>
      <c r="O81" s="88"/>
      <c r="P81" s="135">
        <f t="shared" ref="P81:W81" si="11">SUM(P82:P83)</f>
        <v>646</v>
      </c>
      <c r="Q81" s="135">
        <f t="shared" si="11"/>
        <v>646</v>
      </c>
      <c r="R81" s="135"/>
      <c r="S81" s="122">
        <f t="shared" si="11"/>
        <v>548</v>
      </c>
      <c r="T81" s="122">
        <f t="shared" si="11"/>
        <v>548</v>
      </c>
      <c r="U81" s="122">
        <f t="shared" si="11"/>
        <v>2684</v>
      </c>
      <c r="V81" s="122">
        <f t="shared" si="11"/>
        <v>2684</v>
      </c>
      <c r="W81" s="77"/>
      <c r="X81" s="142"/>
      <c r="Y81" s="143"/>
    </row>
    <row r="82" ht="114.75" spans="1:25">
      <c r="A82" s="96">
        <v>4</v>
      </c>
      <c r="B82" s="96"/>
      <c r="C82" s="96"/>
      <c r="D82" s="230">
        <v>3</v>
      </c>
      <c r="E82" s="109">
        <v>1</v>
      </c>
      <c r="F82" s="122"/>
      <c r="G82" s="122"/>
      <c r="H82" s="124" t="s">
        <v>475</v>
      </c>
      <c r="I82" s="73" t="s">
        <v>245</v>
      </c>
      <c r="J82" s="121" t="s">
        <v>441</v>
      </c>
      <c r="K82" s="121" t="s">
        <v>476</v>
      </c>
      <c r="L82" s="121" t="s">
        <v>477</v>
      </c>
      <c r="M82" s="121" t="s">
        <v>478</v>
      </c>
      <c r="N82" s="121" t="s">
        <v>205</v>
      </c>
      <c r="O82" s="88" t="s">
        <v>479</v>
      </c>
      <c r="P82" s="135">
        <v>341</v>
      </c>
      <c r="Q82" s="135">
        <v>341</v>
      </c>
      <c r="R82" s="253"/>
      <c r="S82" s="122">
        <v>165</v>
      </c>
      <c r="T82" s="122">
        <v>165</v>
      </c>
      <c r="U82" s="122">
        <v>819</v>
      </c>
      <c r="V82" s="122">
        <v>819</v>
      </c>
      <c r="W82" s="73"/>
      <c r="X82" s="142"/>
      <c r="Y82" s="143">
        <v>3</v>
      </c>
    </row>
    <row r="83" ht="51" spans="1:25">
      <c r="A83" s="96"/>
      <c r="B83" s="96">
        <v>4</v>
      </c>
      <c r="C83" s="96"/>
      <c r="D83" s="230"/>
      <c r="E83" s="109">
        <v>2</v>
      </c>
      <c r="F83" s="122"/>
      <c r="G83" s="122"/>
      <c r="H83" s="124" t="s">
        <v>480</v>
      </c>
      <c r="I83" s="73" t="s">
        <v>245</v>
      </c>
      <c r="J83" s="121" t="s">
        <v>441</v>
      </c>
      <c r="K83" s="121" t="s">
        <v>481</v>
      </c>
      <c r="L83" s="121" t="s">
        <v>482</v>
      </c>
      <c r="M83" s="121" t="s">
        <v>483</v>
      </c>
      <c r="N83" s="121" t="s">
        <v>205</v>
      </c>
      <c r="O83" s="88" t="s">
        <v>484</v>
      </c>
      <c r="P83" s="135">
        <v>305</v>
      </c>
      <c r="Q83" s="135">
        <v>305</v>
      </c>
      <c r="R83" s="253"/>
      <c r="S83" s="122">
        <v>383</v>
      </c>
      <c r="T83" s="122">
        <v>383</v>
      </c>
      <c r="U83" s="122">
        <v>1865</v>
      </c>
      <c r="V83" s="122">
        <v>1865</v>
      </c>
      <c r="W83" s="73"/>
      <c r="X83" s="142"/>
      <c r="Y83" s="143">
        <v>3</v>
      </c>
    </row>
    <row r="84" spans="1:25">
      <c r="A84" s="96"/>
      <c r="B84" s="96"/>
      <c r="C84" s="96"/>
      <c r="D84" s="230">
        <v>3</v>
      </c>
      <c r="E84" s="125" t="s">
        <v>312</v>
      </c>
      <c r="F84" s="122"/>
      <c r="G84" s="121" t="s">
        <v>77</v>
      </c>
      <c r="H84" s="123">
        <v>1</v>
      </c>
      <c r="I84" s="77"/>
      <c r="J84" s="122"/>
      <c r="K84" s="122"/>
      <c r="L84" s="122"/>
      <c r="M84" s="122"/>
      <c r="N84" s="122"/>
      <c r="O84" s="88"/>
      <c r="P84" s="135">
        <f t="shared" ref="P84:W84" si="12">SUM(P85:P85)</f>
        <v>386</v>
      </c>
      <c r="Q84" s="135">
        <f t="shared" si="12"/>
        <v>386</v>
      </c>
      <c r="R84" s="135"/>
      <c r="S84" s="122">
        <f t="shared" si="12"/>
        <v>57</v>
      </c>
      <c r="T84" s="122">
        <f t="shared" si="12"/>
        <v>57</v>
      </c>
      <c r="U84" s="122">
        <f t="shared" si="12"/>
        <v>216</v>
      </c>
      <c r="V84" s="122">
        <f t="shared" si="12"/>
        <v>216</v>
      </c>
      <c r="W84" s="77"/>
      <c r="X84" s="142"/>
      <c r="Y84" s="143"/>
    </row>
    <row r="85" ht="165.75" spans="1:25">
      <c r="A85" s="96"/>
      <c r="B85" s="96">
        <v>3</v>
      </c>
      <c r="C85" s="98"/>
      <c r="D85" s="231">
        <v>4</v>
      </c>
      <c r="E85" s="109">
        <v>1</v>
      </c>
      <c r="F85" s="122"/>
      <c r="G85" s="122"/>
      <c r="H85" s="124" t="s">
        <v>485</v>
      </c>
      <c r="I85" s="73" t="s">
        <v>245</v>
      </c>
      <c r="J85" s="121" t="s">
        <v>486</v>
      </c>
      <c r="K85" s="121" t="s">
        <v>487</v>
      </c>
      <c r="L85" s="121" t="s">
        <v>488</v>
      </c>
      <c r="M85" s="121" t="s">
        <v>489</v>
      </c>
      <c r="N85" s="121" t="s">
        <v>205</v>
      </c>
      <c r="O85" s="88" t="s">
        <v>490</v>
      </c>
      <c r="P85" s="135">
        <v>386</v>
      </c>
      <c r="Q85" s="135">
        <v>386</v>
      </c>
      <c r="R85" s="253"/>
      <c r="S85" s="122">
        <v>57</v>
      </c>
      <c r="T85" s="122">
        <v>57</v>
      </c>
      <c r="U85" s="122">
        <v>216</v>
      </c>
      <c r="V85" s="122">
        <v>216</v>
      </c>
      <c r="W85" s="73"/>
      <c r="X85" s="142"/>
      <c r="Y85" s="143">
        <v>3</v>
      </c>
    </row>
    <row r="86" spans="1:25">
      <c r="A86" s="96"/>
      <c r="B86" s="96">
        <v>3</v>
      </c>
      <c r="C86" s="239"/>
      <c r="D86" s="235"/>
      <c r="E86" s="125" t="s">
        <v>313</v>
      </c>
      <c r="F86" s="122"/>
      <c r="G86" s="121" t="s">
        <v>78</v>
      </c>
      <c r="H86" s="123"/>
      <c r="I86" s="77"/>
      <c r="J86" s="122"/>
      <c r="K86" s="122"/>
      <c r="L86" s="122"/>
      <c r="M86" s="122"/>
      <c r="N86" s="122"/>
      <c r="O86" s="88"/>
      <c r="P86" s="135"/>
      <c r="Q86" s="135"/>
      <c r="R86" s="135"/>
      <c r="S86" s="122"/>
      <c r="T86" s="122"/>
      <c r="U86" s="122"/>
      <c r="V86" s="122"/>
      <c r="W86" s="77"/>
      <c r="X86" s="142"/>
      <c r="Y86" s="143"/>
    </row>
    <row r="87" spans="1:25">
      <c r="A87" s="246">
        <v>3</v>
      </c>
      <c r="B87" s="247"/>
      <c r="C87" s="96"/>
      <c r="D87" s="230">
        <v>4</v>
      </c>
      <c r="E87" s="125" t="s">
        <v>314</v>
      </c>
      <c r="F87" s="122"/>
      <c r="G87" s="121" t="s">
        <v>79</v>
      </c>
      <c r="H87" s="123">
        <v>0</v>
      </c>
      <c r="I87" s="77"/>
      <c r="J87" s="122"/>
      <c r="K87" s="122"/>
      <c r="L87" s="122"/>
      <c r="M87" s="122"/>
      <c r="N87" s="122"/>
      <c r="O87" s="88"/>
      <c r="P87" s="135"/>
      <c r="Q87" s="135"/>
      <c r="R87" s="135"/>
      <c r="S87" s="122">
        <v>0</v>
      </c>
      <c r="T87" s="122">
        <v>0</v>
      </c>
      <c r="U87" s="122">
        <v>0</v>
      </c>
      <c r="V87" s="122">
        <v>0</v>
      </c>
      <c r="W87" s="77"/>
      <c r="X87" s="142"/>
      <c r="Y87" s="143"/>
    </row>
    <row r="88" spans="1:25">
      <c r="A88" s="96">
        <v>3</v>
      </c>
      <c r="B88" s="96"/>
      <c r="C88" s="100"/>
      <c r="D88" s="232"/>
      <c r="E88" s="6" t="s">
        <v>491</v>
      </c>
      <c r="F88" s="6" t="s">
        <v>492</v>
      </c>
      <c r="G88" s="6"/>
      <c r="H88" s="6">
        <f>H89+H90+H93+H94</f>
        <v>2</v>
      </c>
      <c r="I88" s="6"/>
      <c r="J88" s="6"/>
      <c r="K88" s="6"/>
      <c r="L88" s="6"/>
      <c r="M88" s="6"/>
      <c r="N88" s="6"/>
      <c r="O88" s="88"/>
      <c r="P88" s="86">
        <f t="shared" ref="P88:W88" si="13">P89+P90+P93+P94</f>
        <v>220</v>
      </c>
      <c r="Q88" s="86">
        <f t="shared" si="13"/>
        <v>220</v>
      </c>
      <c r="R88" s="86">
        <v>0</v>
      </c>
      <c r="S88" s="6">
        <f t="shared" si="13"/>
        <v>95</v>
      </c>
      <c r="T88" s="6">
        <f t="shared" si="13"/>
        <v>24</v>
      </c>
      <c r="U88" s="6">
        <f t="shared" si="13"/>
        <v>429</v>
      </c>
      <c r="V88" s="6">
        <f t="shared" si="13"/>
        <v>119</v>
      </c>
      <c r="W88" s="6"/>
      <c r="X88" s="99"/>
      <c r="Y88" s="100"/>
    </row>
    <row r="89" spans="1:25">
      <c r="A89" s="96"/>
      <c r="B89" s="96">
        <v>3</v>
      </c>
      <c r="C89" s="96"/>
      <c r="D89" s="230"/>
      <c r="E89" s="51" t="s">
        <v>307</v>
      </c>
      <c r="F89" s="50"/>
      <c r="G89" s="51" t="s">
        <v>82</v>
      </c>
      <c r="H89" s="123"/>
      <c r="I89" s="77"/>
      <c r="J89" s="122"/>
      <c r="K89" s="122"/>
      <c r="L89" s="122"/>
      <c r="M89" s="122"/>
      <c r="N89" s="122"/>
      <c r="O89" s="88"/>
      <c r="P89" s="135"/>
      <c r="Q89" s="135"/>
      <c r="R89" s="135"/>
      <c r="S89" s="122"/>
      <c r="T89" s="122"/>
      <c r="U89" s="122"/>
      <c r="V89" s="122"/>
      <c r="W89" s="50"/>
      <c r="X89" s="95"/>
      <c r="Y89" s="96"/>
    </row>
    <row r="90" spans="1:25">
      <c r="A90" s="96"/>
      <c r="B90" s="96"/>
      <c r="C90" s="96"/>
      <c r="D90" s="230">
        <v>3</v>
      </c>
      <c r="E90" s="51" t="s">
        <v>308</v>
      </c>
      <c r="F90" s="50"/>
      <c r="G90" s="51" t="s">
        <v>83</v>
      </c>
      <c r="H90" s="50">
        <v>2</v>
      </c>
      <c r="I90" s="50"/>
      <c r="J90" s="50"/>
      <c r="K90" s="50"/>
      <c r="L90" s="50"/>
      <c r="M90" s="50"/>
      <c r="N90" s="50"/>
      <c r="O90" s="88"/>
      <c r="P90" s="87">
        <f>Q90+R90</f>
        <v>220</v>
      </c>
      <c r="Q90" s="87">
        <f>SUM(Q91:Q92)</f>
        <v>220</v>
      </c>
      <c r="R90" s="87"/>
      <c r="S90" s="50">
        <f>SUM(S91:S92)</f>
        <v>95</v>
      </c>
      <c r="T90" s="50">
        <f>SUM(T91:T92)</f>
        <v>24</v>
      </c>
      <c r="U90" s="50">
        <f>SUM(U91:U92)</f>
        <v>429</v>
      </c>
      <c r="V90" s="50">
        <f>SUM(V91:V92)</f>
        <v>119</v>
      </c>
      <c r="W90" s="50"/>
      <c r="X90" s="95"/>
      <c r="Y90" s="96"/>
    </row>
    <row r="91" ht="76.5" spans="1:25">
      <c r="A91" s="103"/>
      <c r="B91" s="103">
        <v>3</v>
      </c>
      <c r="C91" s="96"/>
      <c r="D91" s="230">
        <v>3</v>
      </c>
      <c r="E91" s="50">
        <v>1</v>
      </c>
      <c r="F91" s="50"/>
      <c r="G91" s="50"/>
      <c r="H91" s="111" t="s">
        <v>493</v>
      </c>
      <c r="I91" s="76" t="s">
        <v>245</v>
      </c>
      <c r="J91" s="76" t="s">
        <v>494</v>
      </c>
      <c r="K91" s="76" t="s">
        <v>495</v>
      </c>
      <c r="L91" s="76" t="s">
        <v>496</v>
      </c>
      <c r="M91" s="76" t="s">
        <v>497</v>
      </c>
      <c r="N91" s="76" t="s">
        <v>205</v>
      </c>
      <c r="O91" s="88" t="s">
        <v>498</v>
      </c>
      <c r="P91" s="87">
        <f>Q91+R91</f>
        <v>78</v>
      </c>
      <c r="Q91" s="87">
        <v>78</v>
      </c>
      <c r="R91" s="129"/>
      <c r="S91" s="50">
        <v>16</v>
      </c>
      <c r="T91" s="50">
        <v>16</v>
      </c>
      <c r="U91" s="50">
        <v>96</v>
      </c>
      <c r="V91" s="50">
        <v>96</v>
      </c>
      <c r="W91" s="50"/>
      <c r="X91" s="95"/>
      <c r="Y91" s="96">
        <v>3</v>
      </c>
    </row>
    <row r="92" ht="63.75" spans="1:25">
      <c r="A92" s="103"/>
      <c r="B92" s="103">
        <v>3</v>
      </c>
      <c r="C92" s="96"/>
      <c r="D92" s="230"/>
      <c r="E92" s="50">
        <v>2</v>
      </c>
      <c r="F92" s="50"/>
      <c r="G92" s="50"/>
      <c r="H92" s="76" t="s">
        <v>499</v>
      </c>
      <c r="I92" s="76" t="s">
        <v>245</v>
      </c>
      <c r="J92" s="76" t="s">
        <v>494</v>
      </c>
      <c r="K92" s="76" t="s">
        <v>495</v>
      </c>
      <c r="L92" s="76" t="s">
        <v>500</v>
      </c>
      <c r="M92" s="76" t="s">
        <v>501</v>
      </c>
      <c r="N92" s="76" t="s">
        <v>205</v>
      </c>
      <c r="O92" s="88" t="s">
        <v>502</v>
      </c>
      <c r="P92" s="87">
        <f>Q92+R92</f>
        <v>142</v>
      </c>
      <c r="Q92" s="87">
        <v>142</v>
      </c>
      <c r="R92" s="129"/>
      <c r="S92" s="50">
        <v>79</v>
      </c>
      <c r="T92" s="50">
        <v>8</v>
      </c>
      <c r="U92" s="50">
        <v>333</v>
      </c>
      <c r="V92" s="50">
        <v>23</v>
      </c>
      <c r="W92" s="50"/>
      <c r="X92" s="95"/>
      <c r="Y92" s="96">
        <v>3</v>
      </c>
    </row>
    <row r="93" spans="1:25">
      <c r="A93" s="103"/>
      <c r="B93" s="103">
        <v>3</v>
      </c>
      <c r="C93" s="96"/>
      <c r="D93" s="230">
        <v>3</v>
      </c>
      <c r="E93" s="51" t="s">
        <v>309</v>
      </c>
      <c r="F93" s="50"/>
      <c r="G93" s="51" t="s">
        <v>84</v>
      </c>
      <c r="H93" s="123"/>
      <c r="I93" s="77"/>
      <c r="J93" s="122"/>
      <c r="K93" s="122"/>
      <c r="L93" s="122"/>
      <c r="M93" s="122"/>
      <c r="N93" s="122"/>
      <c r="O93" s="88"/>
      <c r="P93" s="135"/>
      <c r="Q93" s="135"/>
      <c r="R93" s="135"/>
      <c r="S93" s="122"/>
      <c r="T93" s="122"/>
      <c r="U93" s="122"/>
      <c r="V93" s="122"/>
      <c r="W93" s="50"/>
      <c r="X93" s="95"/>
      <c r="Y93" s="96"/>
    </row>
    <row r="94" spans="1:25">
      <c r="A94" s="103"/>
      <c r="B94" s="103">
        <v>3</v>
      </c>
      <c r="C94" s="100"/>
      <c r="D94" s="232"/>
      <c r="E94" s="51" t="s">
        <v>310</v>
      </c>
      <c r="F94" s="50"/>
      <c r="G94" s="51" t="s">
        <v>85</v>
      </c>
      <c r="H94" s="123"/>
      <c r="I94" s="77"/>
      <c r="J94" s="122"/>
      <c r="K94" s="122"/>
      <c r="L94" s="122"/>
      <c r="M94" s="122"/>
      <c r="N94" s="122"/>
      <c r="O94" s="88"/>
      <c r="P94" s="135"/>
      <c r="Q94" s="135"/>
      <c r="R94" s="135"/>
      <c r="S94" s="122"/>
      <c r="T94" s="122"/>
      <c r="U94" s="122"/>
      <c r="V94" s="122"/>
      <c r="W94" s="50"/>
      <c r="X94" s="95"/>
      <c r="Y94" s="96"/>
    </row>
    <row r="95" spans="1:25">
      <c r="A95" s="248">
        <v>3</v>
      </c>
      <c r="B95" s="156"/>
      <c r="C95" s="96"/>
      <c r="D95" s="230"/>
      <c r="E95" s="6" t="s">
        <v>503</v>
      </c>
      <c r="F95" s="6" t="s">
        <v>504</v>
      </c>
      <c r="G95" s="6"/>
      <c r="H95" s="146">
        <f>H96+H97+H99+H102</f>
        <v>4</v>
      </c>
      <c r="I95" s="6"/>
      <c r="J95" s="6"/>
      <c r="K95" s="6"/>
      <c r="L95" s="6"/>
      <c r="M95" s="6"/>
      <c r="N95" s="6"/>
      <c r="O95" s="88"/>
      <c r="P95" s="86">
        <f>Q95+R95</f>
        <v>715</v>
      </c>
      <c r="Q95" s="86">
        <f>Q96+Q97+Q99+Q102</f>
        <v>715</v>
      </c>
      <c r="R95" s="86">
        <v>0</v>
      </c>
      <c r="S95" s="6">
        <f>S96+S97+S99+S102</f>
        <v>353</v>
      </c>
      <c r="T95" s="6">
        <f>T96+T97+T99+T102</f>
        <v>94</v>
      </c>
      <c r="U95" s="6">
        <f>U96+U97+U99+U102</f>
        <v>1751</v>
      </c>
      <c r="V95" s="6">
        <f>V96+V97+V99+V102</f>
        <v>465</v>
      </c>
      <c r="W95" s="6"/>
      <c r="X95" s="99"/>
      <c r="Y95" s="100"/>
    </row>
    <row r="96" spans="1:25">
      <c r="A96" s="248">
        <v>3</v>
      </c>
      <c r="B96" s="156"/>
      <c r="C96" s="96"/>
      <c r="D96" s="230">
        <v>3</v>
      </c>
      <c r="E96" s="51" t="s">
        <v>307</v>
      </c>
      <c r="F96" s="50"/>
      <c r="G96" s="51" t="s">
        <v>505</v>
      </c>
      <c r="H96" s="50">
        <v>0</v>
      </c>
      <c r="I96" s="50"/>
      <c r="J96" s="50"/>
      <c r="K96" s="50"/>
      <c r="L96" s="50"/>
      <c r="M96" s="50"/>
      <c r="N96" s="50"/>
      <c r="O96" s="88"/>
      <c r="P96" s="87"/>
      <c r="Q96" s="87"/>
      <c r="R96" s="87"/>
      <c r="S96" s="50">
        <v>0</v>
      </c>
      <c r="T96" s="50">
        <v>0</v>
      </c>
      <c r="U96" s="50">
        <v>0</v>
      </c>
      <c r="V96" s="50">
        <v>0</v>
      </c>
      <c r="W96" s="50"/>
      <c r="X96" s="95"/>
      <c r="Y96" s="96"/>
    </row>
    <row r="97" spans="1:25">
      <c r="A97" s="248">
        <v>3</v>
      </c>
      <c r="B97" s="156"/>
      <c r="C97" s="221"/>
      <c r="D97" s="20"/>
      <c r="E97" s="51" t="s">
        <v>308</v>
      </c>
      <c r="F97" s="50"/>
      <c r="G97" s="51" t="s">
        <v>88</v>
      </c>
      <c r="H97" s="50">
        <v>1</v>
      </c>
      <c r="I97" s="74"/>
      <c r="J97" s="50"/>
      <c r="K97" s="50"/>
      <c r="L97" s="50"/>
      <c r="M97" s="50"/>
      <c r="N97" s="50"/>
      <c r="O97" s="88"/>
      <c r="P97" s="87">
        <f>Q97+R97</f>
        <v>56</v>
      </c>
      <c r="Q97" s="87">
        <f>SUM(Q98:Q98)</f>
        <v>56</v>
      </c>
      <c r="R97" s="87"/>
      <c r="S97" s="50">
        <f>SUM(S98:S98)</f>
        <v>80</v>
      </c>
      <c r="T97" s="50">
        <f>SUM(T98:T98)</f>
        <v>32</v>
      </c>
      <c r="U97" s="50">
        <f>SUM(U98:U98)</f>
        <v>350</v>
      </c>
      <c r="V97" s="50">
        <f>SUM(V98:V98)</f>
        <v>186</v>
      </c>
      <c r="W97" s="50"/>
      <c r="X97" s="95"/>
      <c r="Y97" s="96"/>
    </row>
    <row r="98" ht="38.25" spans="1:25">
      <c r="A98" s="248">
        <v>3</v>
      </c>
      <c r="B98" s="156"/>
      <c r="C98" s="96"/>
      <c r="D98" s="230"/>
      <c r="E98" s="77">
        <v>1</v>
      </c>
      <c r="F98" s="50"/>
      <c r="G98" s="50"/>
      <c r="H98" s="51" t="s">
        <v>506</v>
      </c>
      <c r="I98" s="51" t="s">
        <v>245</v>
      </c>
      <c r="J98" s="51" t="s">
        <v>507</v>
      </c>
      <c r="K98" s="51" t="s">
        <v>508</v>
      </c>
      <c r="L98" s="51" t="s">
        <v>509</v>
      </c>
      <c r="M98" s="51" t="s">
        <v>510</v>
      </c>
      <c r="N98" s="51" t="s">
        <v>205</v>
      </c>
      <c r="O98" s="88" t="s">
        <v>511</v>
      </c>
      <c r="P98" s="87">
        <f>Q98+R98</f>
        <v>56</v>
      </c>
      <c r="Q98" s="87">
        <v>56</v>
      </c>
      <c r="R98" s="87"/>
      <c r="S98" s="50">
        <v>80</v>
      </c>
      <c r="T98" s="50">
        <v>32</v>
      </c>
      <c r="U98" s="50">
        <v>350</v>
      </c>
      <c r="V98" s="50">
        <v>186</v>
      </c>
      <c r="W98" s="51"/>
      <c r="X98" s="95"/>
      <c r="Y98" s="96">
        <v>3</v>
      </c>
    </row>
    <row r="99" spans="1:25">
      <c r="A99" s="96"/>
      <c r="B99" s="96"/>
      <c r="C99" s="19"/>
      <c r="D99" s="20"/>
      <c r="E99" s="73" t="s">
        <v>309</v>
      </c>
      <c r="F99" s="50"/>
      <c r="G99" s="51" t="s">
        <v>89</v>
      </c>
      <c r="H99" s="50">
        <v>2</v>
      </c>
      <c r="I99" s="74"/>
      <c r="J99" s="50"/>
      <c r="K99" s="50"/>
      <c r="L99" s="50"/>
      <c r="M99" s="50"/>
      <c r="N99" s="50"/>
      <c r="O99" s="88"/>
      <c r="P99" s="87">
        <f t="shared" ref="P99:P108" si="14">Q99+R99</f>
        <v>535</v>
      </c>
      <c r="Q99" s="87">
        <f>SUM(Q100:Q101)</f>
        <v>535</v>
      </c>
      <c r="R99" s="87"/>
      <c r="S99" s="50">
        <f>SUM(S100:S101)</f>
        <v>88</v>
      </c>
      <c r="T99" s="50">
        <f>SUM(T100:T101)</f>
        <v>56</v>
      </c>
      <c r="U99" s="50">
        <f>SUM(U100:U101)</f>
        <v>428</v>
      </c>
      <c r="V99" s="50">
        <f>SUM(V100:V101)</f>
        <v>255</v>
      </c>
      <c r="W99" s="74"/>
      <c r="X99" s="95"/>
      <c r="Y99" s="96"/>
    </row>
    <row r="100" ht="126.75" spans="1:25">
      <c r="A100" s="249"/>
      <c r="B100" s="249">
        <v>3</v>
      </c>
      <c r="C100" s="19"/>
      <c r="D100" s="20"/>
      <c r="E100" s="77">
        <v>1</v>
      </c>
      <c r="F100" s="50"/>
      <c r="G100" s="50"/>
      <c r="H100" s="51" t="s">
        <v>512</v>
      </c>
      <c r="I100" s="76" t="s">
        <v>245</v>
      </c>
      <c r="J100" s="51" t="s">
        <v>513</v>
      </c>
      <c r="K100" s="51" t="s">
        <v>514</v>
      </c>
      <c r="L100" s="51" t="s">
        <v>515</v>
      </c>
      <c r="M100" s="51" t="s">
        <v>516</v>
      </c>
      <c r="N100" s="51" t="s">
        <v>205</v>
      </c>
      <c r="O100" s="88" t="s">
        <v>517</v>
      </c>
      <c r="P100" s="87">
        <f t="shared" si="14"/>
        <v>208</v>
      </c>
      <c r="Q100" s="87">
        <v>208</v>
      </c>
      <c r="R100" s="87"/>
      <c r="S100" s="50">
        <v>39</v>
      </c>
      <c r="T100" s="50">
        <v>7</v>
      </c>
      <c r="U100" s="50">
        <v>200</v>
      </c>
      <c r="V100" s="50">
        <v>27</v>
      </c>
      <c r="W100" s="76"/>
      <c r="X100" s="95"/>
      <c r="Y100" s="96">
        <v>3</v>
      </c>
    </row>
    <row r="101" ht="114.75" spans="1:25">
      <c r="A101" s="96"/>
      <c r="B101" s="96"/>
      <c r="C101" s="19"/>
      <c r="D101" s="20"/>
      <c r="E101" s="77">
        <v>2</v>
      </c>
      <c r="F101" s="50"/>
      <c r="G101" s="50"/>
      <c r="H101" s="51" t="s">
        <v>518</v>
      </c>
      <c r="I101" s="76" t="s">
        <v>245</v>
      </c>
      <c r="J101" s="51" t="s">
        <v>519</v>
      </c>
      <c r="K101" s="51" t="s">
        <v>520</v>
      </c>
      <c r="L101" s="51" t="s">
        <v>521</v>
      </c>
      <c r="M101" s="51" t="s">
        <v>522</v>
      </c>
      <c r="N101" s="51" t="s">
        <v>205</v>
      </c>
      <c r="O101" s="88" t="s">
        <v>523</v>
      </c>
      <c r="P101" s="87">
        <f t="shared" si="14"/>
        <v>327</v>
      </c>
      <c r="Q101" s="87">
        <v>327</v>
      </c>
      <c r="R101" s="87"/>
      <c r="S101" s="50">
        <v>49</v>
      </c>
      <c r="T101" s="50">
        <v>49</v>
      </c>
      <c r="U101" s="50">
        <v>228</v>
      </c>
      <c r="V101" s="50">
        <v>228</v>
      </c>
      <c r="W101" s="76"/>
      <c r="X101" s="95"/>
      <c r="Y101" s="96">
        <v>3</v>
      </c>
    </row>
    <row r="102" spans="1:25">
      <c r="A102" s="96"/>
      <c r="B102" s="96">
        <v>3</v>
      </c>
      <c r="C102" s="96">
        <v>4</v>
      </c>
      <c r="D102" s="230"/>
      <c r="E102" s="73" t="s">
        <v>310</v>
      </c>
      <c r="F102" s="50"/>
      <c r="G102" s="51" t="s">
        <v>90</v>
      </c>
      <c r="H102" s="50">
        <v>1</v>
      </c>
      <c r="I102" s="74"/>
      <c r="J102" s="50"/>
      <c r="K102" s="50"/>
      <c r="L102" s="50"/>
      <c r="M102" s="50"/>
      <c r="N102" s="50"/>
      <c r="O102" s="88"/>
      <c r="P102" s="87">
        <f t="shared" si="14"/>
        <v>124</v>
      </c>
      <c r="Q102" s="87">
        <f>SUM(Q103:Q103)</f>
        <v>124</v>
      </c>
      <c r="R102" s="87"/>
      <c r="S102" s="50">
        <f>SUM(S103:S103)</f>
        <v>185</v>
      </c>
      <c r="T102" s="50">
        <f>SUM(T103:T103)</f>
        <v>6</v>
      </c>
      <c r="U102" s="50">
        <f>SUM(U103:U103)</f>
        <v>973</v>
      </c>
      <c r="V102" s="50">
        <f>SUM(V103:V103)</f>
        <v>24</v>
      </c>
      <c r="W102" s="74"/>
      <c r="X102" s="95"/>
      <c r="Y102" s="96"/>
    </row>
    <row r="103" ht="89.25" spans="1:25">
      <c r="A103" s="19"/>
      <c r="B103" s="250"/>
      <c r="C103" s="96"/>
      <c r="D103" s="230">
        <v>4</v>
      </c>
      <c r="E103" s="77">
        <v>1</v>
      </c>
      <c r="F103" s="50"/>
      <c r="G103" s="50"/>
      <c r="H103" s="51" t="s">
        <v>524</v>
      </c>
      <c r="I103" s="76" t="s">
        <v>245</v>
      </c>
      <c r="J103" s="51" t="s">
        <v>525</v>
      </c>
      <c r="K103" s="51" t="s">
        <v>526</v>
      </c>
      <c r="L103" s="51" t="s">
        <v>527</v>
      </c>
      <c r="M103" s="51" t="s">
        <v>528</v>
      </c>
      <c r="N103" s="51" t="s">
        <v>205</v>
      </c>
      <c r="O103" s="88" t="s">
        <v>529</v>
      </c>
      <c r="P103" s="87">
        <f t="shared" si="14"/>
        <v>124</v>
      </c>
      <c r="Q103" s="87">
        <v>124</v>
      </c>
      <c r="R103" s="87"/>
      <c r="S103" s="50">
        <v>185</v>
      </c>
      <c r="T103" s="50">
        <v>6</v>
      </c>
      <c r="U103" s="50">
        <v>973</v>
      </c>
      <c r="V103" s="50">
        <v>24</v>
      </c>
      <c r="W103" s="76"/>
      <c r="X103" s="95"/>
      <c r="Y103" s="96">
        <v>3</v>
      </c>
    </row>
    <row r="104" spans="1:25">
      <c r="A104" s="96"/>
      <c r="B104" s="96">
        <v>3</v>
      </c>
      <c r="C104" s="96"/>
      <c r="D104" s="230"/>
      <c r="E104" s="6" t="s">
        <v>530</v>
      </c>
      <c r="F104" s="6" t="s">
        <v>531</v>
      </c>
      <c r="G104" s="6"/>
      <c r="H104" s="6">
        <f>H105+H106+H108+H112</f>
        <v>13</v>
      </c>
      <c r="I104" s="6"/>
      <c r="J104" s="6"/>
      <c r="K104" s="6"/>
      <c r="L104" s="6"/>
      <c r="M104" s="6"/>
      <c r="N104" s="6"/>
      <c r="O104" s="88"/>
      <c r="P104" s="86">
        <f t="shared" si="14"/>
        <v>2909</v>
      </c>
      <c r="Q104" s="86">
        <f>Q105+Q106+Q108+Q112</f>
        <v>2909</v>
      </c>
      <c r="R104" s="86">
        <v>0</v>
      </c>
      <c r="S104" s="6">
        <f>S105+S106+S108+S112</f>
        <v>598</v>
      </c>
      <c r="T104" s="6">
        <f>T105+T106+T108+T112</f>
        <v>446</v>
      </c>
      <c r="U104" s="6">
        <f>U105+U106+U108+U112</f>
        <v>2650</v>
      </c>
      <c r="V104" s="6">
        <f>V105+V106+V108+V112</f>
        <v>1713</v>
      </c>
      <c r="W104" s="6"/>
      <c r="X104" s="99"/>
      <c r="Y104" s="100"/>
    </row>
    <row r="105" spans="1:25">
      <c r="A105" s="96"/>
      <c r="B105" s="96"/>
      <c r="C105" s="96"/>
      <c r="D105" s="230">
        <v>3</v>
      </c>
      <c r="E105" s="51" t="s">
        <v>307</v>
      </c>
      <c r="F105" s="50"/>
      <c r="G105" s="51" t="s">
        <v>93</v>
      </c>
      <c r="H105" s="50">
        <v>0</v>
      </c>
      <c r="I105" s="50"/>
      <c r="J105" s="50"/>
      <c r="K105" s="50"/>
      <c r="L105" s="50"/>
      <c r="M105" s="50"/>
      <c r="N105" s="50"/>
      <c r="O105" s="88"/>
      <c r="P105" s="87"/>
      <c r="Q105" s="87"/>
      <c r="R105" s="87"/>
      <c r="S105" s="50"/>
      <c r="T105" s="50"/>
      <c r="U105" s="50"/>
      <c r="V105" s="50"/>
      <c r="W105" s="50"/>
      <c r="X105" s="95"/>
      <c r="Y105" s="96"/>
    </row>
    <row r="106" spans="1:25">
      <c r="A106" s="103"/>
      <c r="B106" s="103">
        <v>3</v>
      </c>
      <c r="C106" s="96"/>
      <c r="D106" s="230">
        <v>3</v>
      </c>
      <c r="E106" s="51" t="s">
        <v>308</v>
      </c>
      <c r="F106" s="50"/>
      <c r="G106" s="51" t="s">
        <v>94</v>
      </c>
      <c r="H106" s="50">
        <v>1</v>
      </c>
      <c r="I106" s="50"/>
      <c r="J106" s="50"/>
      <c r="K106" s="50"/>
      <c r="L106" s="50"/>
      <c r="M106" s="50"/>
      <c r="N106" s="50"/>
      <c r="O106" s="88"/>
      <c r="P106" s="87">
        <f t="shared" ref="P106:W106" si="15">SUM(P107:P107)</f>
        <v>156</v>
      </c>
      <c r="Q106" s="87">
        <f t="shared" si="15"/>
        <v>156</v>
      </c>
      <c r="R106" s="87">
        <f t="shared" si="15"/>
        <v>0</v>
      </c>
      <c r="S106" s="87">
        <f t="shared" si="15"/>
        <v>106</v>
      </c>
      <c r="T106" s="87">
        <f t="shared" si="15"/>
        <v>85</v>
      </c>
      <c r="U106" s="87">
        <f t="shared" si="15"/>
        <v>577</v>
      </c>
      <c r="V106" s="87">
        <f t="shared" si="15"/>
        <v>303</v>
      </c>
      <c r="W106" s="50"/>
      <c r="X106" s="95"/>
      <c r="Y106" s="96"/>
    </row>
    <row r="107" ht="114.75" spans="1:25">
      <c r="A107" s="248">
        <v>3</v>
      </c>
      <c r="B107" s="156"/>
      <c r="C107" s="96"/>
      <c r="D107" s="230">
        <v>3</v>
      </c>
      <c r="E107" s="77">
        <v>1</v>
      </c>
      <c r="F107" s="164"/>
      <c r="G107" s="51"/>
      <c r="H107" s="51" t="s">
        <v>532</v>
      </c>
      <c r="I107" s="76" t="s">
        <v>245</v>
      </c>
      <c r="J107" s="51" t="s">
        <v>533</v>
      </c>
      <c r="K107" s="51" t="s">
        <v>534</v>
      </c>
      <c r="L107" s="51" t="s">
        <v>535</v>
      </c>
      <c r="M107" s="50" t="s">
        <v>536</v>
      </c>
      <c r="N107" s="51" t="s">
        <v>205</v>
      </c>
      <c r="O107" s="88" t="s">
        <v>537</v>
      </c>
      <c r="P107" s="87">
        <f>Q107+R107</f>
        <v>156</v>
      </c>
      <c r="Q107" s="87">
        <v>156</v>
      </c>
      <c r="R107" s="87"/>
      <c r="S107" s="50">
        <v>106</v>
      </c>
      <c r="T107" s="50">
        <v>85</v>
      </c>
      <c r="U107" s="50">
        <v>577</v>
      </c>
      <c r="V107" s="50">
        <v>303</v>
      </c>
      <c r="W107" s="76"/>
      <c r="X107" s="95"/>
      <c r="Y107" s="96">
        <v>3</v>
      </c>
    </row>
    <row r="108" spans="1:25">
      <c r="A108" s="98"/>
      <c r="B108" s="98">
        <v>3</v>
      </c>
      <c r="C108" s="96">
        <v>3</v>
      </c>
      <c r="D108" s="230"/>
      <c r="E108" s="51" t="s">
        <v>309</v>
      </c>
      <c r="F108" s="50"/>
      <c r="G108" s="51" t="s">
        <v>95</v>
      </c>
      <c r="H108" s="50">
        <v>3</v>
      </c>
      <c r="I108" s="50"/>
      <c r="J108" s="50"/>
      <c r="K108" s="50"/>
      <c r="L108" s="50"/>
      <c r="M108" s="50"/>
      <c r="N108" s="50"/>
      <c r="O108" s="88"/>
      <c r="P108" s="87">
        <f>Q108+R108</f>
        <v>1356</v>
      </c>
      <c r="Q108" s="87">
        <f>SUM(Q109:Q111)</f>
        <v>1356</v>
      </c>
      <c r="R108" s="87"/>
      <c r="S108" s="50">
        <f>SUM(S109:S111)</f>
        <v>256</v>
      </c>
      <c r="T108" s="50">
        <f>SUM(T109:T111)</f>
        <v>125</v>
      </c>
      <c r="U108" s="50">
        <f>SUM(U109:U111)</f>
        <v>1187</v>
      </c>
      <c r="V108" s="50">
        <f>SUM(V109:V111)</f>
        <v>524</v>
      </c>
      <c r="W108" s="50"/>
      <c r="X108" s="95"/>
      <c r="Y108" s="96"/>
    </row>
    <row r="109" ht="127.5" spans="1:25">
      <c r="A109" s="158"/>
      <c r="B109" s="158"/>
      <c r="C109" s="96"/>
      <c r="D109" s="230">
        <v>3</v>
      </c>
      <c r="E109" s="77">
        <v>1</v>
      </c>
      <c r="F109" s="77"/>
      <c r="G109" s="73"/>
      <c r="H109" s="51" t="s">
        <v>538</v>
      </c>
      <c r="I109" s="76" t="s">
        <v>245</v>
      </c>
      <c r="J109" s="114" t="s">
        <v>539</v>
      </c>
      <c r="K109" s="114" t="s">
        <v>540</v>
      </c>
      <c r="L109" s="114" t="s">
        <v>541</v>
      </c>
      <c r="M109" s="114" t="s">
        <v>542</v>
      </c>
      <c r="N109" s="76" t="s">
        <v>205</v>
      </c>
      <c r="O109" s="88" t="s">
        <v>543</v>
      </c>
      <c r="P109" s="87">
        <f>Q109+R109</f>
        <v>340</v>
      </c>
      <c r="Q109" s="87">
        <v>340</v>
      </c>
      <c r="R109" s="87"/>
      <c r="S109" s="50">
        <v>92</v>
      </c>
      <c r="T109" s="50">
        <v>67</v>
      </c>
      <c r="U109" s="50">
        <v>398</v>
      </c>
      <c r="V109" s="50">
        <v>270</v>
      </c>
      <c r="W109" s="114"/>
      <c r="X109" s="95"/>
      <c r="Y109" s="96">
        <v>4</v>
      </c>
    </row>
    <row r="110" ht="242.25" spans="1:25">
      <c r="A110" s="251">
        <v>3</v>
      </c>
      <c r="B110" s="159"/>
      <c r="C110" s="103"/>
      <c r="D110" s="234">
        <v>3</v>
      </c>
      <c r="E110" s="77">
        <v>2</v>
      </c>
      <c r="F110" s="77"/>
      <c r="G110" s="73"/>
      <c r="H110" s="51" t="s">
        <v>544</v>
      </c>
      <c r="I110" s="76" t="s">
        <v>245</v>
      </c>
      <c r="J110" s="114" t="s">
        <v>545</v>
      </c>
      <c r="K110" s="114" t="s">
        <v>546</v>
      </c>
      <c r="L110" s="114" t="s">
        <v>547</v>
      </c>
      <c r="M110" s="114" t="s">
        <v>548</v>
      </c>
      <c r="N110" s="76" t="s">
        <v>205</v>
      </c>
      <c r="O110" s="88" t="s">
        <v>549</v>
      </c>
      <c r="P110" s="87">
        <v>576</v>
      </c>
      <c r="Q110" s="87">
        <v>576</v>
      </c>
      <c r="R110" s="87"/>
      <c r="S110" s="50">
        <v>112</v>
      </c>
      <c r="T110" s="50">
        <v>30</v>
      </c>
      <c r="U110" s="50">
        <v>558</v>
      </c>
      <c r="V110" s="50">
        <v>138</v>
      </c>
      <c r="W110" s="114"/>
      <c r="X110" s="95">
        <v>4</v>
      </c>
      <c r="Y110" s="96"/>
    </row>
    <row r="111" ht="153" spans="1:25">
      <c r="A111" s="251">
        <v>3</v>
      </c>
      <c r="B111" s="159"/>
      <c r="C111" s="103"/>
      <c r="D111" s="234">
        <v>3</v>
      </c>
      <c r="E111" s="77">
        <v>3</v>
      </c>
      <c r="F111" s="77"/>
      <c r="G111" s="77"/>
      <c r="H111" s="51" t="s">
        <v>550</v>
      </c>
      <c r="I111" s="76" t="s">
        <v>245</v>
      </c>
      <c r="J111" s="114" t="s">
        <v>545</v>
      </c>
      <c r="K111" s="114" t="s">
        <v>551</v>
      </c>
      <c r="L111" s="114" t="s">
        <v>552</v>
      </c>
      <c r="M111" s="114" t="s">
        <v>553</v>
      </c>
      <c r="N111" s="76" t="s">
        <v>205</v>
      </c>
      <c r="O111" s="88" t="s">
        <v>554</v>
      </c>
      <c r="P111" s="87">
        <f t="shared" ref="P111:P119" si="16">Q111+R111</f>
        <v>440</v>
      </c>
      <c r="Q111" s="87">
        <v>440</v>
      </c>
      <c r="R111" s="87"/>
      <c r="S111" s="50">
        <v>52</v>
      </c>
      <c r="T111" s="50">
        <v>28</v>
      </c>
      <c r="U111" s="50">
        <v>231</v>
      </c>
      <c r="V111" s="50">
        <v>116</v>
      </c>
      <c r="W111" s="77"/>
      <c r="X111" s="95"/>
      <c r="Y111" s="96">
        <v>4</v>
      </c>
    </row>
    <row r="112" spans="1:25">
      <c r="A112" s="98"/>
      <c r="B112" s="98"/>
      <c r="C112" s="103"/>
      <c r="D112" s="234">
        <v>3</v>
      </c>
      <c r="E112" s="51" t="s">
        <v>310</v>
      </c>
      <c r="F112" s="50"/>
      <c r="G112" s="51" t="s">
        <v>96</v>
      </c>
      <c r="H112" s="50">
        <v>9</v>
      </c>
      <c r="I112" s="50"/>
      <c r="J112" s="50"/>
      <c r="K112" s="50"/>
      <c r="L112" s="50"/>
      <c r="M112" s="50"/>
      <c r="N112" s="50"/>
      <c r="O112" s="88"/>
      <c r="P112" s="87">
        <f t="shared" si="16"/>
        <v>1397</v>
      </c>
      <c r="Q112" s="87">
        <f>SUM(Q113:Q121)</f>
        <v>1397</v>
      </c>
      <c r="R112" s="87"/>
      <c r="S112" s="50">
        <f>SUM(S113:S121)</f>
        <v>236</v>
      </c>
      <c r="T112" s="50">
        <f>SUM(T113:T121)</f>
        <v>236</v>
      </c>
      <c r="U112" s="50">
        <f>SUM(U113:U121)</f>
        <v>886</v>
      </c>
      <c r="V112" s="50">
        <f>SUM(V113:V121)</f>
        <v>886</v>
      </c>
      <c r="W112" s="50"/>
      <c r="X112" s="95"/>
      <c r="Y112" s="96"/>
    </row>
    <row r="113" ht="177.75" spans="1:25">
      <c r="A113" s="98"/>
      <c r="B113" s="98"/>
      <c r="C113" s="103"/>
      <c r="D113" s="234">
        <v>3</v>
      </c>
      <c r="E113" s="77">
        <v>1</v>
      </c>
      <c r="F113" s="50"/>
      <c r="G113" s="77"/>
      <c r="H113" s="51" t="s">
        <v>555</v>
      </c>
      <c r="I113" s="76" t="s">
        <v>245</v>
      </c>
      <c r="J113" s="76" t="s">
        <v>494</v>
      </c>
      <c r="K113" s="51" t="s">
        <v>556</v>
      </c>
      <c r="L113" s="51" t="s">
        <v>557</v>
      </c>
      <c r="M113" s="51" t="s">
        <v>558</v>
      </c>
      <c r="N113" s="51" t="s">
        <v>205</v>
      </c>
      <c r="O113" s="88" t="s">
        <v>559</v>
      </c>
      <c r="P113" s="87">
        <f t="shared" si="16"/>
        <v>107</v>
      </c>
      <c r="Q113" s="87">
        <v>107</v>
      </c>
      <c r="R113" s="87"/>
      <c r="S113" s="50">
        <v>13</v>
      </c>
      <c r="T113" s="50">
        <v>13</v>
      </c>
      <c r="U113" s="50">
        <v>49</v>
      </c>
      <c r="V113" s="50">
        <v>49</v>
      </c>
      <c r="W113" s="51"/>
      <c r="X113" s="95"/>
      <c r="Y113" s="96">
        <v>3</v>
      </c>
    </row>
    <row r="114" ht="152.25" spans="1:25">
      <c r="A114" s="98"/>
      <c r="B114" s="98">
        <v>3</v>
      </c>
      <c r="C114" s="103"/>
      <c r="D114" s="234">
        <v>3</v>
      </c>
      <c r="E114" s="77">
        <v>2</v>
      </c>
      <c r="F114" s="50"/>
      <c r="G114" s="77"/>
      <c r="H114" s="51" t="s">
        <v>560</v>
      </c>
      <c r="I114" s="76" t="s">
        <v>245</v>
      </c>
      <c r="J114" s="76" t="s">
        <v>494</v>
      </c>
      <c r="K114" s="51" t="s">
        <v>561</v>
      </c>
      <c r="L114" s="51" t="s">
        <v>562</v>
      </c>
      <c r="M114" s="51" t="s">
        <v>563</v>
      </c>
      <c r="N114" s="51" t="s">
        <v>205</v>
      </c>
      <c r="O114" s="88" t="s">
        <v>564</v>
      </c>
      <c r="P114" s="87">
        <f t="shared" si="16"/>
        <v>104</v>
      </c>
      <c r="Q114" s="87">
        <v>104</v>
      </c>
      <c r="R114" s="87"/>
      <c r="S114" s="50">
        <v>15</v>
      </c>
      <c r="T114" s="50">
        <v>15</v>
      </c>
      <c r="U114" s="50">
        <v>40</v>
      </c>
      <c r="V114" s="50">
        <v>40</v>
      </c>
      <c r="W114" s="51"/>
      <c r="X114" s="95"/>
      <c r="Y114" s="96">
        <v>3</v>
      </c>
    </row>
    <row r="115" ht="152.25" spans="1:25">
      <c r="A115" s="98"/>
      <c r="B115" s="98">
        <v>3</v>
      </c>
      <c r="C115" s="103"/>
      <c r="D115" s="234">
        <v>3</v>
      </c>
      <c r="E115" s="77">
        <v>3</v>
      </c>
      <c r="F115" s="50"/>
      <c r="G115" s="77"/>
      <c r="H115" s="51" t="s">
        <v>565</v>
      </c>
      <c r="I115" s="76" t="s">
        <v>245</v>
      </c>
      <c r="J115" s="76" t="s">
        <v>494</v>
      </c>
      <c r="K115" s="51" t="s">
        <v>566</v>
      </c>
      <c r="L115" s="51" t="s">
        <v>567</v>
      </c>
      <c r="M115" s="51" t="s">
        <v>568</v>
      </c>
      <c r="N115" s="51" t="s">
        <v>205</v>
      </c>
      <c r="O115" s="88" t="s">
        <v>569</v>
      </c>
      <c r="P115" s="87">
        <f t="shared" si="16"/>
        <v>94</v>
      </c>
      <c r="Q115" s="87">
        <v>94</v>
      </c>
      <c r="R115" s="87"/>
      <c r="S115" s="50">
        <v>10</v>
      </c>
      <c r="T115" s="50">
        <v>10</v>
      </c>
      <c r="U115" s="50">
        <v>34</v>
      </c>
      <c r="V115" s="50">
        <v>34</v>
      </c>
      <c r="W115" s="51"/>
      <c r="X115" s="95"/>
      <c r="Y115" s="96">
        <v>3</v>
      </c>
    </row>
    <row r="116" ht="151.5" spans="1:25">
      <c r="A116" s="98"/>
      <c r="B116" s="98"/>
      <c r="C116" s="103"/>
      <c r="D116" s="234">
        <v>3</v>
      </c>
      <c r="E116" s="77">
        <v>4</v>
      </c>
      <c r="F116" s="50"/>
      <c r="G116" s="77"/>
      <c r="H116" s="51" t="s">
        <v>570</v>
      </c>
      <c r="I116" s="76" t="s">
        <v>245</v>
      </c>
      <c r="J116" s="76" t="s">
        <v>494</v>
      </c>
      <c r="K116" s="51" t="s">
        <v>566</v>
      </c>
      <c r="L116" s="51" t="s">
        <v>571</v>
      </c>
      <c r="M116" s="51" t="s">
        <v>572</v>
      </c>
      <c r="N116" s="51" t="s">
        <v>205</v>
      </c>
      <c r="O116" s="88" t="s">
        <v>573</v>
      </c>
      <c r="P116" s="87">
        <f t="shared" si="16"/>
        <v>157</v>
      </c>
      <c r="Q116" s="87">
        <v>157</v>
      </c>
      <c r="R116" s="87"/>
      <c r="S116" s="50">
        <v>15</v>
      </c>
      <c r="T116" s="50">
        <v>15</v>
      </c>
      <c r="U116" s="50">
        <v>64</v>
      </c>
      <c r="V116" s="50">
        <v>64</v>
      </c>
      <c r="W116" s="51"/>
      <c r="X116" s="95"/>
      <c r="Y116" s="96">
        <v>3</v>
      </c>
    </row>
    <row r="117" ht="203.25" spans="1:25">
      <c r="A117" s="98"/>
      <c r="B117" s="98">
        <v>3</v>
      </c>
      <c r="C117" s="103"/>
      <c r="D117" s="234">
        <v>3</v>
      </c>
      <c r="E117" s="77">
        <v>5</v>
      </c>
      <c r="F117" s="77"/>
      <c r="G117" s="77"/>
      <c r="H117" s="76" t="s">
        <v>574</v>
      </c>
      <c r="I117" s="76" t="s">
        <v>245</v>
      </c>
      <c r="J117" s="76" t="s">
        <v>575</v>
      </c>
      <c r="K117" s="76" t="s">
        <v>576</v>
      </c>
      <c r="L117" s="76" t="s">
        <v>342</v>
      </c>
      <c r="M117" s="76" t="s">
        <v>577</v>
      </c>
      <c r="N117" s="51" t="s">
        <v>205</v>
      </c>
      <c r="O117" s="88" t="s">
        <v>578</v>
      </c>
      <c r="P117" s="87">
        <f t="shared" si="16"/>
        <v>183</v>
      </c>
      <c r="Q117" s="87">
        <v>183</v>
      </c>
      <c r="R117" s="87"/>
      <c r="S117" s="50">
        <v>52</v>
      </c>
      <c r="T117" s="50">
        <v>52</v>
      </c>
      <c r="U117" s="50">
        <v>254</v>
      </c>
      <c r="V117" s="50">
        <v>254</v>
      </c>
      <c r="W117" s="77"/>
      <c r="X117" s="95"/>
      <c r="Y117" s="96">
        <v>3</v>
      </c>
    </row>
    <row r="118" ht="177.75" spans="1:25">
      <c r="A118" s="98"/>
      <c r="B118" s="98"/>
      <c r="C118" s="103"/>
      <c r="D118" s="234">
        <v>3</v>
      </c>
      <c r="E118" s="77">
        <v>6</v>
      </c>
      <c r="F118" s="77"/>
      <c r="G118" s="77"/>
      <c r="H118" s="51" t="s">
        <v>579</v>
      </c>
      <c r="I118" s="76" t="s">
        <v>245</v>
      </c>
      <c r="J118" s="76" t="s">
        <v>494</v>
      </c>
      <c r="K118" s="51" t="s">
        <v>566</v>
      </c>
      <c r="L118" s="51" t="s">
        <v>580</v>
      </c>
      <c r="M118" s="76" t="s">
        <v>581</v>
      </c>
      <c r="N118" s="51" t="s">
        <v>205</v>
      </c>
      <c r="O118" s="88" t="s">
        <v>582</v>
      </c>
      <c r="P118" s="87">
        <f t="shared" si="16"/>
        <v>176</v>
      </c>
      <c r="Q118" s="87">
        <v>176</v>
      </c>
      <c r="R118" s="87"/>
      <c r="S118" s="50">
        <v>30</v>
      </c>
      <c r="T118" s="50">
        <v>30</v>
      </c>
      <c r="U118" s="50">
        <v>89</v>
      </c>
      <c r="V118" s="50">
        <v>89</v>
      </c>
      <c r="W118" s="77"/>
      <c r="X118" s="95"/>
      <c r="Y118" s="96">
        <v>3</v>
      </c>
    </row>
    <row r="119" ht="190.5" spans="1:25">
      <c r="A119" s="98"/>
      <c r="B119" s="98">
        <v>3</v>
      </c>
      <c r="C119" s="248">
        <v>3</v>
      </c>
      <c r="D119" s="156"/>
      <c r="E119" s="77">
        <v>7</v>
      </c>
      <c r="F119" s="77"/>
      <c r="G119" s="77"/>
      <c r="H119" s="76" t="s">
        <v>583</v>
      </c>
      <c r="I119" s="76" t="s">
        <v>245</v>
      </c>
      <c r="J119" s="76" t="s">
        <v>494</v>
      </c>
      <c r="K119" s="51" t="s">
        <v>584</v>
      </c>
      <c r="L119" s="51" t="s">
        <v>585</v>
      </c>
      <c r="M119" s="51" t="s">
        <v>586</v>
      </c>
      <c r="N119" s="51" t="s">
        <v>205</v>
      </c>
      <c r="O119" s="88" t="s">
        <v>587</v>
      </c>
      <c r="P119" s="87">
        <f t="shared" si="16"/>
        <v>259</v>
      </c>
      <c r="Q119" s="87">
        <v>259</v>
      </c>
      <c r="R119" s="87"/>
      <c r="S119" s="50">
        <v>43</v>
      </c>
      <c r="T119" s="50">
        <v>43</v>
      </c>
      <c r="U119" s="50">
        <v>160</v>
      </c>
      <c r="V119" s="50">
        <v>160</v>
      </c>
      <c r="W119" s="77"/>
      <c r="X119" s="256">
        <v>3</v>
      </c>
      <c r="Y119" s="247"/>
    </row>
    <row r="120" ht="165" spans="1:25">
      <c r="A120" s="98"/>
      <c r="B120" s="98">
        <v>3</v>
      </c>
      <c r="C120" s="248">
        <v>3</v>
      </c>
      <c r="D120" s="156"/>
      <c r="E120" s="77">
        <v>8</v>
      </c>
      <c r="F120" s="77"/>
      <c r="G120" s="77"/>
      <c r="H120" s="51" t="s">
        <v>588</v>
      </c>
      <c r="I120" s="76" t="s">
        <v>245</v>
      </c>
      <c r="J120" s="76" t="s">
        <v>494</v>
      </c>
      <c r="K120" s="51" t="s">
        <v>566</v>
      </c>
      <c r="L120" s="51" t="s">
        <v>580</v>
      </c>
      <c r="M120" s="76" t="s">
        <v>589</v>
      </c>
      <c r="N120" s="51" t="s">
        <v>205</v>
      </c>
      <c r="O120" s="88" t="s">
        <v>590</v>
      </c>
      <c r="P120" s="87">
        <v>105</v>
      </c>
      <c r="Q120" s="87">
        <v>105</v>
      </c>
      <c r="R120" s="87"/>
      <c r="S120" s="50">
        <v>29</v>
      </c>
      <c r="T120" s="50">
        <v>29</v>
      </c>
      <c r="U120" s="50">
        <v>82</v>
      </c>
      <c r="V120" s="50">
        <v>82</v>
      </c>
      <c r="W120" s="77"/>
      <c r="X120" s="95">
        <v>3</v>
      </c>
      <c r="Y120" s="96"/>
    </row>
    <row r="121" ht="152.25" spans="1:25">
      <c r="A121" s="98"/>
      <c r="B121" s="98"/>
      <c r="C121" s="248">
        <v>3</v>
      </c>
      <c r="D121" s="156"/>
      <c r="E121" s="77">
        <v>9</v>
      </c>
      <c r="F121" s="77"/>
      <c r="G121" s="77"/>
      <c r="H121" s="51" t="s">
        <v>591</v>
      </c>
      <c r="I121" s="76" t="s">
        <v>245</v>
      </c>
      <c r="J121" s="76" t="s">
        <v>494</v>
      </c>
      <c r="K121" s="51" t="s">
        <v>566</v>
      </c>
      <c r="L121" s="51" t="s">
        <v>592</v>
      </c>
      <c r="M121" s="76" t="s">
        <v>593</v>
      </c>
      <c r="N121" s="51" t="s">
        <v>205</v>
      </c>
      <c r="O121" s="88" t="s">
        <v>594</v>
      </c>
      <c r="P121" s="87">
        <f>Q121+R121</f>
        <v>212</v>
      </c>
      <c r="Q121" s="87">
        <v>212</v>
      </c>
      <c r="R121" s="87"/>
      <c r="S121" s="50">
        <v>29</v>
      </c>
      <c r="T121" s="50">
        <v>29</v>
      </c>
      <c r="U121" s="50">
        <v>114</v>
      </c>
      <c r="V121" s="50">
        <v>114</v>
      </c>
      <c r="W121" s="77"/>
      <c r="X121" s="95"/>
      <c r="Y121" s="96">
        <v>3</v>
      </c>
    </row>
    <row r="122" spans="1:25">
      <c r="A122" s="98"/>
      <c r="B122" s="98">
        <v>3</v>
      </c>
      <c r="C122" s="248">
        <v>3</v>
      </c>
      <c r="D122" s="156"/>
      <c r="E122" s="6" t="s">
        <v>595</v>
      </c>
      <c r="F122" s="6" t="s">
        <v>596</v>
      </c>
      <c r="G122" s="6"/>
      <c r="H122" s="6">
        <f>H123+H138+H140+H144+H150</f>
        <v>30</v>
      </c>
      <c r="I122" s="6"/>
      <c r="J122" s="6"/>
      <c r="K122" s="6"/>
      <c r="L122" s="6"/>
      <c r="M122" s="6"/>
      <c r="N122" s="6"/>
      <c r="O122" s="88"/>
      <c r="P122" s="86">
        <f t="shared" ref="P122:W122" si="17">P123+P138+P140+P144+P150</f>
        <v>5725.16</v>
      </c>
      <c r="Q122" s="86">
        <f t="shared" si="17"/>
        <v>5725.16</v>
      </c>
      <c r="R122" s="86">
        <v>0</v>
      </c>
      <c r="S122" s="6">
        <f t="shared" si="17"/>
        <v>2399</v>
      </c>
      <c r="T122" s="6">
        <f t="shared" si="17"/>
        <v>2335</v>
      </c>
      <c r="U122" s="6">
        <f t="shared" si="17"/>
        <v>9799</v>
      </c>
      <c r="V122" s="6">
        <f t="shared" si="17"/>
        <v>9360</v>
      </c>
      <c r="W122" s="6"/>
      <c r="X122" s="99"/>
      <c r="Y122" s="100"/>
    </row>
    <row r="123" spans="1:25">
      <c r="A123" s="98"/>
      <c r="B123" s="98">
        <v>3</v>
      </c>
      <c r="C123" s="248">
        <v>3</v>
      </c>
      <c r="D123" s="156"/>
      <c r="E123" s="51" t="s">
        <v>307</v>
      </c>
      <c r="F123" s="77"/>
      <c r="G123" s="73" t="s">
        <v>99</v>
      </c>
      <c r="H123" s="77">
        <v>14</v>
      </c>
      <c r="I123" s="77"/>
      <c r="J123" s="77"/>
      <c r="K123" s="77"/>
      <c r="L123" s="77"/>
      <c r="M123" s="77"/>
      <c r="N123" s="77"/>
      <c r="O123" s="88"/>
      <c r="P123" s="87">
        <f t="shared" ref="P123:W123" si="18">SUM(P124:P137)</f>
        <v>1581</v>
      </c>
      <c r="Q123" s="87">
        <f t="shared" si="18"/>
        <v>1581</v>
      </c>
      <c r="R123" s="87"/>
      <c r="S123" s="50">
        <f t="shared" si="18"/>
        <v>1166</v>
      </c>
      <c r="T123" s="50">
        <f t="shared" si="18"/>
        <v>1166</v>
      </c>
      <c r="U123" s="50">
        <f t="shared" si="18"/>
        <v>4126</v>
      </c>
      <c r="V123" s="50">
        <f t="shared" si="18"/>
        <v>4126</v>
      </c>
      <c r="W123" s="77"/>
      <c r="X123" s="95"/>
      <c r="Y123" s="96"/>
    </row>
    <row r="124" ht="153" spans="1:25">
      <c r="A124" s="98"/>
      <c r="B124" s="98">
        <v>3</v>
      </c>
      <c r="C124" s="248">
        <v>3</v>
      </c>
      <c r="D124" s="156"/>
      <c r="E124" s="79">
        <v>1</v>
      </c>
      <c r="F124" s="74"/>
      <c r="G124" s="74"/>
      <c r="H124" s="54" t="s">
        <v>597</v>
      </c>
      <c r="I124" s="51" t="s">
        <v>245</v>
      </c>
      <c r="J124" s="51" t="s">
        <v>251</v>
      </c>
      <c r="K124" s="51" t="s">
        <v>598</v>
      </c>
      <c r="L124" s="51" t="s">
        <v>599</v>
      </c>
      <c r="M124" s="51" t="s">
        <v>600</v>
      </c>
      <c r="N124" s="76" t="s">
        <v>205</v>
      </c>
      <c r="O124" s="88" t="s">
        <v>601</v>
      </c>
      <c r="P124" s="87">
        <v>196</v>
      </c>
      <c r="Q124" s="87">
        <v>196</v>
      </c>
      <c r="R124" s="129"/>
      <c r="S124" s="50">
        <v>92</v>
      </c>
      <c r="T124" s="50">
        <v>92</v>
      </c>
      <c r="U124" s="50">
        <v>365</v>
      </c>
      <c r="V124" s="50">
        <v>365</v>
      </c>
      <c r="W124" s="74"/>
      <c r="X124" s="102"/>
      <c r="Y124" s="103">
        <v>3</v>
      </c>
    </row>
    <row r="125" ht="127.5" spans="1:25">
      <c r="A125" s="98"/>
      <c r="B125" s="98">
        <v>3</v>
      </c>
      <c r="C125" s="96"/>
      <c r="D125" s="230"/>
      <c r="E125" s="79">
        <v>2</v>
      </c>
      <c r="F125" s="74"/>
      <c r="G125" s="74"/>
      <c r="H125" s="110" t="s">
        <v>602</v>
      </c>
      <c r="I125" s="51" t="s">
        <v>245</v>
      </c>
      <c r="J125" s="76" t="s">
        <v>251</v>
      </c>
      <c r="K125" s="76" t="s">
        <v>603</v>
      </c>
      <c r="L125" s="76" t="s">
        <v>604</v>
      </c>
      <c r="M125" s="76" t="s">
        <v>605</v>
      </c>
      <c r="N125" s="76" t="s">
        <v>205</v>
      </c>
      <c r="O125" s="88" t="s">
        <v>606</v>
      </c>
      <c r="P125" s="87">
        <v>276</v>
      </c>
      <c r="Q125" s="87">
        <v>276</v>
      </c>
      <c r="R125" s="87"/>
      <c r="S125" s="50">
        <v>90</v>
      </c>
      <c r="T125" s="50">
        <v>90</v>
      </c>
      <c r="U125" s="50">
        <v>334</v>
      </c>
      <c r="V125" s="50">
        <v>334</v>
      </c>
      <c r="W125" s="74"/>
      <c r="X125" s="102"/>
      <c r="Y125" s="103">
        <v>3</v>
      </c>
    </row>
    <row r="126" ht="140.25" spans="1:25">
      <c r="A126" s="98"/>
      <c r="B126" s="98">
        <v>3</v>
      </c>
      <c r="C126" s="249"/>
      <c r="D126" s="252">
        <v>3</v>
      </c>
      <c r="E126" s="79">
        <v>3</v>
      </c>
      <c r="F126" s="74"/>
      <c r="G126" s="74"/>
      <c r="H126" s="110" t="s">
        <v>607</v>
      </c>
      <c r="I126" s="51" t="s">
        <v>245</v>
      </c>
      <c r="J126" s="76" t="s">
        <v>251</v>
      </c>
      <c r="K126" s="76" t="s">
        <v>608</v>
      </c>
      <c r="L126" s="76" t="s">
        <v>609</v>
      </c>
      <c r="M126" s="76" t="s">
        <v>610</v>
      </c>
      <c r="N126" s="76" t="s">
        <v>205</v>
      </c>
      <c r="O126" s="88" t="s">
        <v>611</v>
      </c>
      <c r="P126" s="87">
        <v>174</v>
      </c>
      <c r="Q126" s="87">
        <v>174</v>
      </c>
      <c r="R126" s="87"/>
      <c r="S126" s="50">
        <v>96</v>
      </c>
      <c r="T126" s="50">
        <v>96</v>
      </c>
      <c r="U126" s="50">
        <v>483</v>
      </c>
      <c r="V126" s="50">
        <v>483</v>
      </c>
      <c r="W126" s="74"/>
      <c r="X126" s="102"/>
      <c r="Y126" s="103">
        <v>3</v>
      </c>
    </row>
    <row r="127" ht="114.75" spans="1:25">
      <c r="A127" s="98"/>
      <c r="B127" s="98">
        <v>3</v>
      </c>
      <c r="C127" s="96"/>
      <c r="D127" s="230"/>
      <c r="E127" s="79">
        <v>4</v>
      </c>
      <c r="F127" s="74"/>
      <c r="G127" s="74"/>
      <c r="H127" s="54" t="s">
        <v>612</v>
      </c>
      <c r="I127" s="51" t="s">
        <v>245</v>
      </c>
      <c r="J127" s="76" t="s">
        <v>251</v>
      </c>
      <c r="K127" s="76" t="s">
        <v>598</v>
      </c>
      <c r="L127" s="76" t="s">
        <v>613</v>
      </c>
      <c r="M127" s="76" t="s">
        <v>614</v>
      </c>
      <c r="N127" s="76" t="s">
        <v>205</v>
      </c>
      <c r="O127" s="88" t="s">
        <v>615</v>
      </c>
      <c r="P127" s="87">
        <v>91</v>
      </c>
      <c r="Q127" s="87">
        <v>91</v>
      </c>
      <c r="R127" s="87"/>
      <c r="S127" s="50">
        <v>110</v>
      </c>
      <c r="T127" s="50">
        <v>110</v>
      </c>
      <c r="U127" s="50">
        <v>494</v>
      </c>
      <c r="V127" s="50">
        <v>494</v>
      </c>
      <c r="W127" s="74"/>
      <c r="X127" s="102"/>
      <c r="Y127" s="103">
        <v>3</v>
      </c>
    </row>
    <row r="128" ht="63.75" spans="1:25">
      <c r="A128" s="98"/>
      <c r="B128" s="98">
        <v>3</v>
      </c>
      <c r="C128" s="96"/>
      <c r="D128" s="230">
        <v>3</v>
      </c>
      <c r="E128" s="79">
        <v>5</v>
      </c>
      <c r="F128" s="74"/>
      <c r="G128" s="74"/>
      <c r="H128" s="110" t="s">
        <v>616</v>
      </c>
      <c r="I128" s="51" t="s">
        <v>245</v>
      </c>
      <c r="J128" s="76" t="s">
        <v>251</v>
      </c>
      <c r="K128" s="76" t="s">
        <v>608</v>
      </c>
      <c r="L128" s="76" t="s">
        <v>609</v>
      </c>
      <c r="M128" s="76" t="s">
        <v>617</v>
      </c>
      <c r="N128" s="76" t="s">
        <v>205</v>
      </c>
      <c r="O128" s="88" t="s">
        <v>618</v>
      </c>
      <c r="P128" s="87">
        <v>107</v>
      </c>
      <c r="Q128" s="87">
        <v>107</v>
      </c>
      <c r="R128" s="87"/>
      <c r="S128" s="50">
        <v>140</v>
      </c>
      <c r="T128" s="50">
        <v>140</v>
      </c>
      <c r="U128" s="50">
        <v>618</v>
      </c>
      <c r="V128" s="50">
        <v>618</v>
      </c>
      <c r="W128" s="74"/>
      <c r="X128" s="102"/>
      <c r="Y128" s="103">
        <v>3</v>
      </c>
    </row>
    <row r="129" ht="114.75" spans="1:25">
      <c r="A129" s="98"/>
      <c r="B129" s="98"/>
      <c r="C129" s="19"/>
      <c r="D129" s="257"/>
      <c r="E129" s="79">
        <v>6</v>
      </c>
      <c r="F129" s="74"/>
      <c r="G129" s="74"/>
      <c r="H129" s="110" t="s">
        <v>619</v>
      </c>
      <c r="I129" s="51" t="s">
        <v>245</v>
      </c>
      <c r="J129" s="76" t="s">
        <v>251</v>
      </c>
      <c r="K129" s="76" t="s">
        <v>598</v>
      </c>
      <c r="L129" s="76" t="s">
        <v>620</v>
      </c>
      <c r="M129" s="76" t="s">
        <v>621</v>
      </c>
      <c r="N129" s="76" t="s">
        <v>205</v>
      </c>
      <c r="O129" s="88" t="s">
        <v>622</v>
      </c>
      <c r="P129" s="87">
        <v>137</v>
      </c>
      <c r="Q129" s="87">
        <v>137</v>
      </c>
      <c r="R129" s="87"/>
      <c r="S129" s="50">
        <v>30</v>
      </c>
      <c r="T129" s="50">
        <v>30</v>
      </c>
      <c r="U129" s="50">
        <v>111</v>
      </c>
      <c r="V129" s="50">
        <v>111</v>
      </c>
      <c r="W129" s="267"/>
      <c r="X129" s="102"/>
      <c r="Y129" s="103">
        <v>3</v>
      </c>
    </row>
    <row r="130" ht="102" spans="1:25">
      <c r="A130" s="98"/>
      <c r="B130" s="98"/>
      <c r="C130" s="96"/>
      <c r="D130" s="230">
        <v>3</v>
      </c>
      <c r="E130" s="79">
        <v>7</v>
      </c>
      <c r="F130" s="74"/>
      <c r="G130" s="74"/>
      <c r="H130" s="110" t="s">
        <v>623</v>
      </c>
      <c r="I130" s="51" t="s">
        <v>245</v>
      </c>
      <c r="J130" s="76" t="s">
        <v>251</v>
      </c>
      <c r="K130" s="76" t="s">
        <v>608</v>
      </c>
      <c r="L130" s="76" t="s">
        <v>624</v>
      </c>
      <c r="M130" s="76" t="s">
        <v>625</v>
      </c>
      <c r="N130" s="76" t="s">
        <v>205</v>
      </c>
      <c r="O130" s="88" t="s">
        <v>626</v>
      </c>
      <c r="P130" s="87">
        <v>94</v>
      </c>
      <c r="Q130" s="87">
        <v>94</v>
      </c>
      <c r="R130" s="87"/>
      <c r="S130" s="50">
        <v>134</v>
      </c>
      <c r="T130" s="50">
        <v>134</v>
      </c>
      <c r="U130" s="50">
        <v>255</v>
      </c>
      <c r="V130" s="50">
        <v>255</v>
      </c>
      <c r="W130" s="267"/>
      <c r="X130" s="102"/>
      <c r="Y130" s="103">
        <v>3</v>
      </c>
    </row>
    <row r="131" ht="76.5" spans="1:25">
      <c r="A131" s="98"/>
      <c r="B131" s="98"/>
      <c r="C131" s="96"/>
      <c r="D131" s="230"/>
      <c r="E131" s="79">
        <v>8</v>
      </c>
      <c r="F131" s="74"/>
      <c r="G131" s="74"/>
      <c r="H131" s="110" t="s">
        <v>627</v>
      </c>
      <c r="I131" s="51" t="s">
        <v>245</v>
      </c>
      <c r="J131" s="76" t="s">
        <v>251</v>
      </c>
      <c r="K131" s="76" t="s">
        <v>608</v>
      </c>
      <c r="L131" s="76" t="s">
        <v>624</v>
      </c>
      <c r="M131" s="76" t="s">
        <v>628</v>
      </c>
      <c r="N131" s="76" t="s">
        <v>205</v>
      </c>
      <c r="O131" s="88" t="s">
        <v>629</v>
      </c>
      <c r="P131" s="87">
        <v>113</v>
      </c>
      <c r="Q131" s="87">
        <v>113</v>
      </c>
      <c r="R131" s="87"/>
      <c r="S131" s="50">
        <v>88</v>
      </c>
      <c r="T131" s="50">
        <v>88</v>
      </c>
      <c r="U131" s="50">
        <v>174</v>
      </c>
      <c r="V131" s="50">
        <v>174</v>
      </c>
      <c r="W131" s="267"/>
      <c r="X131" s="102"/>
      <c r="Y131" s="103">
        <v>3</v>
      </c>
    </row>
    <row r="132" ht="51" spans="1:25">
      <c r="A132" s="98"/>
      <c r="B132" s="98">
        <v>3</v>
      </c>
      <c r="C132" s="103"/>
      <c r="D132" s="234">
        <v>3</v>
      </c>
      <c r="E132" s="79">
        <v>9</v>
      </c>
      <c r="F132" s="74"/>
      <c r="G132" s="74"/>
      <c r="H132" s="110" t="s">
        <v>630</v>
      </c>
      <c r="I132" s="51" t="s">
        <v>245</v>
      </c>
      <c r="J132" s="76" t="s">
        <v>251</v>
      </c>
      <c r="K132" s="76" t="s">
        <v>608</v>
      </c>
      <c r="L132" s="76" t="s">
        <v>631</v>
      </c>
      <c r="M132" s="76" t="s">
        <v>632</v>
      </c>
      <c r="N132" s="76" t="s">
        <v>205</v>
      </c>
      <c r="O132" s="88" t="s">
        <v>633</v>
      </c>
      <c r="P132" s="87">
        <v>88</v>
      </c>
      <c r="Q132" s="87">
        <v>88</v>
      </c>
      <c r="R132" s="87"/>
      <c r="S132" s="50">
        <v>176</v>
      </c>
      <c r="T132" s="50">
        <v>176</v>
      </c>
      <c r="U132" s="50">
        <v>298</v>
      </c>
      <c r="V132" s="50">
        <v>298</v>
      </c>
      <c r="W132" s="267"/>
      <c r="X132" s="102"/>
      <c r="Y132" s="103">
        <v>3</v>
      </c>
    </row>
    <row r="133" ht="76.5" spans="1:25">
      <c r="A133" s="98">
        <v>3</v>
      </c>
      <c r="B133" s="98"/>
      <c r="C133" s="103"/>
      <c r="D133" s="234">
        <v>3</v>
      </c>
      <c r="E133" s="79">
        <v>10</v>
      </c>
      <c r="F133" s="74"/>
      <c r="G133" s="74"/>
      <c r="H133" s="110" t="s">
        <v>634</v>
      </c>
      <c r="I133" s="51" t="s">
        <v>245</v>
      </c>
      <c r="J133" s="76" t="s">
        <v>251</v>
      </c>
      <c r="K133" s="76" t="s">
        <v>608</v>
      </c>
      <c r="L133" s="76" t="s">
        <v>635</v>
      </c>
      <c r="M133" s="76" t="s">
        <v>636</v>
      </c>
      <c r="N133" s="76" t="s">
        <v>205</v>
      </c>
      <c r="O133" s="88" t="s">
        <v>637</v>
      </c>
      <c r="P133" s="87">
        <v>84</v>
      </c>
      <c r="Q133" s="87">
        <v>84</v>
      </c>
      <c r="R133" s="87"/>
      <c r="S133" s="50">
        <v>91</v>
      </c>
      <c r="T133" s="50">
        <v>91</v>
      </c>
      <c r="U133" s="50">
        <v>432</v>
      </c>
      <c r="V133" s="50">
        <v>432</v>
      </c>
      <c r="W133" s="267"/>
      <c r="X133" s="102"/>
      <c r="Y133" s="103">
        <v>3</v>
      </c>
    </row>
    <row r="134" ht="51" spans="1:25">
      <c r="A134" s="98">
        <v>3</v>
      </c>
      <c r="B134" s="98"/>
      <c r="C134" s="103"/>
      <c r="D134" s="234">
        <v>3</v>
      </c>
      <c r="E134" s="147">
        <v>11</v>
      </c>
      <c r="F134" s="133"/>
      <c r="G134" s="133"/>
      <c r="H134" s="110" t="s">
        <v>638</v>
      </c>
      <c r="I134" s="78" t="s">
        <v>245</v>
      </c>
      <c r="J134" s="75" t="s">
        <v>251</v>
      </c>
      <c r="K134" s="75" t="s">
        <v>608</v>
      </c>
      <c r="L134" s="75" t="s">
        <v>639</v>
      </c>
      <c r="M134" s="75" t="s">
        <v>640</v>
      </c>
      <c r="N134" s="75" t="s">
        <v>205</v>
      </c>
      <c r="O134" s="88" t="s">
        <v>641</v>
      </c>
      <c r="P134" s="132">
        <v>80</v>
      </c>
      <c r="Q134" s="132">
        <v>80</v>
      </c>
      <c r="R134" s="132"/>
      <c r="S134" s="72">
        <v>45</v>
      </c>
      <c r="T134" s="72">
        <v>45</v>
      </c>
      <c r="U134" s="72">
        <v>221</v>
      </c>
      <c r="V134" s="72">
        <v>221</v>
      </c>
      <c r="W134" s="154"/>
      <c r="X134" s="155">
        <v>3</v>
      </c>
      <c r="Y134" s="156"/>
    </row>
    <row r="135" ht="76.5" spans="1:25">
      <c r="A135" s="98"/>
      <c r="B135" s="98">
        <v>3</v>
      </c>
      <c r="C135" s="103"/>
      <c r="D135" s="234">
        <v>3</v>
      </c>
      <c r="E135" s="147">
        <v>12</v>
      </c>
      <c r="F135" s="133"/>
      <c r="G135" s="133"/>
      <c r="H135" s="110" t="s">
        <v>642</v>
      </c>
      <c r="I135" s="78" t="s">
        <v>245</v>
      </c>
      <c r="J135" s="75" t="s">
        <v>251</v>
      </c>
      <c r="K135" s="75" t="s">
        <v>598</v>
      </c>
      <c r="L135" s="75" t="s">
        <v>643</v>
      </c>
      <c r="M135" s="75" t="s">
        <v>644</v>
      </c>
      <c r="N135" s="75" t="s">
        <v>205</v>
      </c>
      <c r="O135" s="88" t="s">
        <v>645</v>
      </c>
      <c r="P135" s="132">
        <v>61</v>
      </c>
      <c r="Q135" s="132">
        <v>61</v>
      </c>
      <c r="R135" s="132"/>
      <c r="S135" s="72">
        <v>19</v>
      </c>
      <c r="T135" s="72">
        <v>19</v>
      </c>
      <c r="U135" s="72">
        <v>79</v>
      </c>
      <c r="V135" s="72">
        <v>79</v>
      </c>
      <c r="W135" s="154"/>
      <c r="X135" s="155">
        <v>3</v>
      </c>
      <c r="Y135" s="156"/>
    </row>
    <row r="136" ht="51" spans="1:25">
      <c r="A136" s="98"/>
      <c r="B136" s="98">
        <v>3</v>
      </c>
      <c r="C136" s="248">
        <v>3</v>
      </c>
      <c r="D136" s="156"/>
      <c r="E136" s="147">
        <v>13</v>
      </c>
      <c r="F136" s="133"/>
      <c r="G136" s="133"/>
      <c r="H136" s="54" t="s">
        <v>646</v>
      </c>
      <c r="I136" s="78" t="s">
        <v>245</v>
      </c>
      <c r="J136" s="75" t="s">
        <v>251</v>
      </c>
      <c r="K136" s="75" t="s">
        <v>598</v>
      </c>
      <c r="L136" s="75" t="s">
        <v>647</v>
      </c>
      <c r="M136" s="75" t="s">
        <v>648</v>
      </c>
      <c r="N136" s="75" t="s">
        <v>205</v>
      </c>
      <c r="O136" s="88" t="s">
        <v>649</v>
      </c>
      <c r="P136" s="132">
        <v>42</v>
      </c>
      <c r="Q136" s="132">
        <v>42</v>
      </c>
      <c r="R136" s="132"/>
      <c r="S136" s="72">
        <v>3</v>
      </c>
      <c r="T136" s="72">
        <v>3</v>
      </c>
      <c r="U136" s="72">
        <v>12</v>
      </c>
      <c r="V136" s="72">
        <v>12</v>
      </c>
      <c r="W136" s="154"/>
      <c r="X136" s="155">
        <v>3</v>
      </c>
      <c r="Y136" s="156"/>
    </row>
    <row r="137" ht="38.25" spans="1:25">
      <c r="A137" s="98"/>
      <c r="B137" s="98">
        <v>3</v>
      </c>
      <c r="C137" s="96"/>
      <c r="D137" s="230"/>
      <c r="E137" s="147">
        <v>14</v>
      </c>
      <c r="F137" s="133"/>
      <c r="G137" s="133"/>
      <c r="H137" s="110" t="s">
        <v>650</v>
      </c>
      <c r="I137" s="78" t="s">
        <v>245</v>
      </c>
      <c r="J137" s="75" t="s">
        <v>251</v>
      </c>
      <c r="K137" s="75" t="s">
        <v>603</v>
      </c>
      <c r="L137" s="75" t="s">
        <v>651</v>
      </c>
      <c r="M137" s="75" t="s">
        <v>652</v>
      </c>
      <c r="N137" s="75" t="s">
        <v>205</v>
      </c>
      <c r="O137" s="88" t="s">
        <v>653</v>
      </c>
      <c r="P137" s="132">
        <v>38</v>
      </c>
      <c r="Q137" s="132">
        <v>38</v>
      </c>
      <c r="R137" s="132"/>
      <c r="S137" s="72">
        <v>52</v>
      </c>
      <c r="T137" s="72">
        <v>52</v>
      </c>
      <c r="U137" s="72">
        <v>250</v>
      </c>
      <c r="V137" s="72">
        <v>250</v>
      </c>
      <c r="W137" s="154"/>
      <c r="X137" s="155">
        <v>3</v>
      </c>
      <c r="Y137" s="156"/>
    </row>
    <row r="138" spans="1:25">
      <c r="A138" s="98"/>
      <c r="B138" s="98">
        <v>3</v>
      </c>
      <c r="C138" s="98"/>
      <c r="D138" s="231">
        <v>3</v>
      </c>
      <c r="E138" s="121" t="s">
        <v>308</v>
      </c>
      <c r="F138" s="148"/>
      <c r="G138" s="51" t="s">
        <v>100</v>
      </c>
      <c r="H138" s="77">
        <v>1</v>
      </c>
      <c r="I138" s="148"/>
      <c r="J138" s="148"/>
      <c r="K138" s="148"/>
      <c r="L138" s="148"/>
      <c r="M138" s="152"/>
      <c r="N138" s="152"/>
      <c r="O138" s="88"/>
      <c r="P138" s="87">
        <f t="shared" ref="P138:W138" si="19">SUM(P139:P139)</f>
        <v>509</v>
      </c>
      <c r="Q138" s="87">
        <f t="shared" si="19"/>
        <v>509</v>
      </c>
      <c r="R138" s="87"/>
      <c r="S138" s="50">
        <f t="shared" si="19"/>
        <v>59</v>
      </c>
      <c r="T138" s="50">
        <f t="shared" si="19"/>
        <v>59</v>
      </c>
      <c r="U138" s="50">
        <f t="shared" si="19"/>
        <v>250</v>
      </c>
      <c r="V138" s="50">
        <f t="shared" si="19"/>
        <v>250</v>
      </c>
      <c r="W138" s="148"/>
      <c r="X138" s="95"/>
      <c r="Y138" s="96"/>
    </row>
    <row r="139" ht="127.5" spans="1:25">
      <c r="A139" s="98">
        <v>6</v>
      </c>
      <c r="B139" s="159"/>
      <c r="C139" s="98"/>
      <c r="D139" s="231">
        <v>3</v>
      </c>
      <c r="E139" s="109">
        <v>1</v>
      </c>
      <c r="F139" s="77"/>
      <c r="G139" s="77"/>
      <c r="H139" s="78" t="s">
        <v>654</v>
      </c>
      <c r="I139" s="51" t="s">
        <v>245</v>
      </c>
      <c r="J139" s="76" t="s">
        <v>575</v>
      </c>
      <c r="K139" s="76" t="s">
        <v>655</v>
      </c>
      <c r="L139" s="76" t="s">
        <v>656</v>
      </c>
      <c r="M139" s="77" t="s">
        <v>657</v>
      </c>
      <c r="N139" s="183" t="s">
        <v>205</v>
      </c>
      <c r="O139" s="88" t="s">
        <v>658</v>
      </c>
      <c r="P139" s="135">
        <v>509</v>
      </c>
      <c r="Q139" s="135">
        <v>509</v>
      </c>
      <c r="R139" s="135"/>
      <c r="S139" s="122">
        <v>59</v>
      </c>
      <c r="T139" s="122">
        <v>59</v>
      </c>
      <c r="U139" s="122">
        <v>250</v>
      </c>
      <c r="V139" s="122">
        <v>250</v>
      </c>
      <c r="W139" s="77"/>
      <c r="X139" s="268"/>
      <c r="Y139" s="249">
        <v>3</v>
      </c>
    </row>
    <row r="140" spans="1:25">
      <c r="A140" s="98"/>
      <c r="B140" s="98"/>
      <c r="C140" s="98"/>
      <c r="D140" s="231">
        <v>3</v>
      </c>
      <c r="E140" s="73" t="s">
        <v>309</v>
      </c>
      <c r="F140" s="148"/>
      <c r="G140" s="73" t="s">
        <v>101</v>
      </c>
      <c r="H140" s="77">
        <v>3</v>
      </c>
      <c r="I140" s="148"/>
      <c r="J140" s="148"/>
      <c r="K140" s="148"/>
      <c r="L140" s="148"/>
      <c r="M140" s="152"/>
      <c r="N140" s="152"/>
      <c r="O140" s="88"/>
      <c r="P140" s="87">
        <f t="shared" ref="P140:W140" si="20">SUM(P141:P143)</f>
        <v>560.16</v>
      </c>
      <c r="Q140" s="87">
        <f t="shared" si="20"/>
        <v>560.16</v>
      </c>
      <c r="R140" s="87"/>
      <c r="S140" s="50">
        <f t="shared" si="20"/>
        <v>321</v>
      </c>
      <c r="T140" s="50">
        <f t="shared" si="20"/>
        <v>276</v>
      </c>
      <c r="U140" s="50">
        <f t="shared" si="20"/>
        <v>1788</v>
      </c>
      <c r="V140" s="50">
        <f t="shared" si="20"/>
        <v>1481</v>
      </c>
      <c r="W140" s="148"/>
      <c r="X140" s="95"/>
      <c r="Y140" s="96"/>
    </row>
    <row r="141" ht="63" spans="1:25">
      <c r="A141" s="98">
        <v>4</v>
      </c>
      <c r="B141" s="159"/>
      <c r="C141" s="251">
        <v>3</v>
      </c>
      <c r="D141" s="159"/>
      <c r="E141" s="77">
        <v>1</v>
      </c>
      <c r="F141" s="148"/>
      <c r="G141" s="77"/>
      <c r="H141" s="76" t="s">
        <v>659</v>
      </c>
      <c r="I141" s="76" t="s">
        <v>245</v>
      </c>
      <c r="J141" s="76" t="s">
        <v>660</v>
      </c>
      <c r="K141" s="76" t="s">
        <v>661</v>
      </c>
      <c r="L141" s="76" t="s">
        <v>662</v>
      </c>
      <c r="M141" s="74" t="s">
        <v>663</v>
      </c>
      <c r="N141" s="76" t="s">
        <v>205</v>
      </c>
      <c r="O141" s="88" t="s">
        <v>664</v>
      </c>
      <c r="P141" s="87">
        <v>211</v>
      </c>
      <c r="Q141" s="87">
        <v>211</v>
      </c>
      <c r="R141" s="87"/>
      <c r="S141" s="50">
        <v>100</v>
      </c>
      <c r="T141" s="50">
        <v>79</v>
      </c>
      <c r="U141" s="50">
        <v>495</v>
      </c>
      <c r="V141" s="50">
        <v>414</v>
      </c>
      <c r="W141" s="148"/>
      <c r="X141" s="95"/>
      <c r="Y141" s="96">
        <v>3</v>
      </c>
    </row>
    <row r="142" ht="63.75" spans="1:25">
      <c r="A142" s="98">
        <v>4</v>
      </c>
      <c r="B142" s="159"/>
      <c r="C142" s="251">
        <v>3</v>
      </c>
      <c r="D142" s="159"/>
      <c r="E142" s="126">
        <v>2</v>
      </c>
      <c r="F142" s="258"/>
      <c r="G142" s="126"/>
      <c r="H142" s="89" t="s">
        <v>665</v>
      </c>
      <c r="I142" s="193" t="s">
        <v>245</v>
      </c>
      <c r="J142" s="193" t="s">
        <v>660</v>
      </c>
      <c r="K142" s="193" t="s">
        <v>666</v>
      </c>
      <c r="L142" s="193" t="s">
        <v>667</v>
      </c>
      <c r="M142" s="193" t="s">
        <v>668</v>
      </c>
      <c r="N142" s="193" t="s">
        <v>205</v>
      </c>
      <c r="O142" s="88" t="s">
        <v>669</v>
      </c>
      <c r="P142" s="198">
        <v>142.16</v>
      </c>
      <c r="Q142" s="198">
        <v>142.16</v>
      </c>
      <c r="R142" s="89">
        <v>0</v>
      </c>
      <c r="S142" s="89">
        <v>51</v>
      </c>
      <c r="T142" s="89">
        <v>51</v>
      </c>
      <c r="U142" s="89">
        <v>193</v>
      </c>
      <c r="V142" s="89">
        <v>193</v>
      </c>
      <c r="W142" s="89"/>
      <c r="X142" s="138"/>
      <c r="Y142" s="250"/>
    </row>
    <row r="143" ht="89.25" spans="1:25">
      <c r="A143" s="98">
        <v>4</v>
      </c>
      <c r="B143" s="159"/>
      <c r="C143" s="98"/>
      <c r="D143" s="231"/>
      <c r="E143" s="77">
        <v>3</v>
      </c>
      <c r="F143" s="148"/>
      <c r="G143" s="77"/>
      <c r="H143" s="76" t="s">
        <v>670</v>
      </c>
      <c r="I143" s="76" t="s">
        <v>245</v>
      </c>
      <c r="J143" s="76" t="s">
        <v>671</v>
      </c>
      <c r="K143" s="76" t="s">
        <v>661</v>
      </c>
      <c r="L143" s="76" t="s">
        <v>672</v>
      </c>
      <c r="M143" s="74" t="s">
        <v>673</v>
      </c>
      <c r="N143" s="76" t="s">
        <v>205</v>
      </c>
      <c r="O143" s="88" t="s">
        <v>674</v>
      </c>
      <c r="P143" s="87">
        <v>207</v>
      </c>
      <c r="Q143" s="87">
        <v>207</v>
      </c>
      <c r="R143" s="87"/>
      <c r="S143" s="50">
        <v>170</v>
      </c>
      <c r="T143" s="50">
        <v>146</v>
      </c>
      <c r="U143" s="50">
        <v>1100</v>
      </c>
      <c r="V143" s="50">
        <v>874</v>
      </c>
      <c r="W143" s="148"/>
      <c r="X143" s="95"/>
      <c r="Y143" s="96">
        <v>3</v>
      </c>
    </row>
    <row r="144" spans="1:25">
      <c r="A144" s="98">
        <v>4</v>
      </c>
      <c r="B144" s="159"/>
      <c r="C144" s="98"/>
      <c r="D144" s="231"/>
      <c r="E144" s="73" t="s">
        <v>310</v>
      </c>
      <c r="F144" s="148"/>
      <c r="G144" s="73" t="s">
        <v>102</v>
      </c>
      <c r="H144" s="77">
        <v>5</v>
      </c>
      <c r="I144" s="148"/>
      <c r="J144" s="148"/>
      <c r="K144" s="148"/>
      <c r="L144" s="148"/>
      <c r="M144" s="152"/>
      <c r="N144" s="152"/>
      <c r="O144" s="88"/>
      <c r="P144" s="87">
        <f t="shared" ref="P144:W144" si="21">SUM(P145:P149)</f>
        <v>507</v>
      </c>
      <c r="Q144" s="87">
        <f t="shared" si="21"/>
        <v>507</v>
      </c>
      <c r="R144" s="87"/>
      <c r="S144" s="50">
        <f t="shared" si="21"/>
        <v>222</v>
      </c>
      <c r="T144" s="50">
        <f t="shared" si="21"/>
        <v>222</v>
      </c>
      <c r="U144" s="50">
        <f t="shared" si="21"/>
        <v>881</v>
      </c>
      <c r="V144" s="50">
        <f t="shared" si="21"/>
        <v>881</v>
      </c>
      <c r="W144" s="148"/>
      <c r="X144" s="95"/>
      <c r="Y144" s="96"/>
    </row>
    <row r="145" ht="101.25" spans="1:25">
      <c r="A145" s="100"/>
      <c r="B145" s="100"/>
      <c r="C145" s="98"/>
      <c r="D145" s="231">
        <v>3</v>
      </c>
      <c r="E145" s="79">
        <v>1</v>
      </c>
      <c r="F145" s="164"/>
      <c r="G145" s="50"/>
      <c r="H145" s="78" t="s">
        <v>675</v>
      </c>
      <c r="I145" s="114" t="s">
        <v>245</v>
      </c>
      <c r="J145" s="114" t="s">
        <v>676</v>
      </c>
      <c r="K145" s="114" t="s">
        <v>677</v>
      </c>
      <c r="L145" s="114" t="s">
        <v>678</v>
      </c>
      <c r="M145" s="114" t="s">
        <v>679</v>
      </c>
      <c r="N145" s="183" t="s">
        <v>205</v>
      </c>
      <c r="O145" s="88" t="s">
        <v>680</v>
      </c>
      <c r="P145" s="87">
        <v>120</v>
      </c>
      <c r="Q145" s="87">
        <v>120</v>
      </c>
      <c r="R145" s="87"/>
      <c r="S145" s="50">
        <v>26</v>
      </c>
      <c r="T145" s="50">
        <v>26</v>
      </c>
      <c r="U145" s="50">
        <v>132</v>
      </c>
      <c r="V145" s="50">
        <v>132</v>
      </c>
      <c r="W145" s="269"/>
      <c r="X145" s="102"/>
      <c r="Y145" s="103">
        <v>3</v>
      </c>
    </row>
    <row r="146" ht="63.75" spans="1:25">
      <c r="A146" s="96"/>
      <c r="B146" s="96"/>
      <c r="C146" s="98"/>
      <c r="D146" s="231">
        <v>3</v>
      </c>
      <c r="E146" s="79">
        <v>2</v>
      </c>
      <c r="F146" s="164"/>
      <c r="G146" s="50"/>
      <c r="H146" s="78" t="s">
        <v>681</v>
      </c>
      <c r="I146" s="114" t="s">
        <v>245</v>
      </c>
      <c r="J146" s="114" t="s">
        <v>682</v>
      </c>
      <c r="K146" s="114" t="s">
        <v>683</v>
      </c>
      <c r="L146" s="114" t="s">
        <v>684</v>
      </c>
      <c r="M146" s="114" t="s">
        <v>685</v>
      </c>
      <c r="N146" s="183" t="s">
        <v>205</v>
      </c>
      <c r="O146" s="88" t="s">
        <v>686</v>
      </c>
      <c r="P146" s="87">
        <v>86</v>
      </c>
      <c r="Q146" s="87">
        <v>86</v>
      </c>
      <c r="R146" s="87"/>
      <c r="S146" s="50">
        <v>25</v>
      </c>
      <c r="T146" s="50">
        <v>25</v>
      </c>
      <c r="U146" s="50">
        <v>100</v>
      </c>
      <c r="V146" s="50">
        <v>100</v>
      </c>
      <c r="W146" s="269"/>
      <c r="X146" s="102"/>
      <c r="Y146" s="103">
        <v>3</v>
      </c>
    </row>
    <row r="147" ht="63.75" spans="1:25">
      <c r="A147" s="259"/>
      <c r="B147" s="259"/>
      <c r="C147" s="98"/>
      <c r="D147" s="231"/>
      <c r="E147" s="79">
        <v>3</v>
      </c>
      <c r="F147" s="164"/>
      <c r="G147" s="50"/>
      <c r="H147" s="78" t="s">
        <v>687</v>
      </c>
      <c r="I147" s="114" t="s">
        <v>245</v>
      </c>
      <c r="J147" s="114" t="s">
        <v>688</v>
      </c>
      <c r="K147" s="114" t="s">
        <v>689</v>
      </c>
      <c r="L147" s="114" t="s">
        <v>690</v>
      </c>
      <c r="M147" s="114" t="s">
        <v>691</v>
      </c>
      <c r="N147" s="183" t="s">
        <v>205</v>
      </c>
      <c r="O147" s="88" t="s">
        <v>692</v>
      </c>
      <c r="P147" s="87">
        <v>124</v>
      </c>
      <c r="Q147" s="87">
        <v>124</v>
      </c>
      <c r="R147" s="87"/>
      <c r="S147" s="50">
        <v>69</v>
      </c>
      <c r="T147" s="50">
        <v>69</v>
      </c>
      <c r="U147" s="50">
        <v>247</v>
      </c>
      <c r="V147" s="50">
        <v>247</v>
      </c>
      <c r="W147" s="269"/>
      <c r="X147" s="102"/>
      <c r="Y147" s="103">
        <v>3</v>
      </c>
    </row>
    <row r="148" ht="76.5" spans="1:25">
      <c r="A148" s="22"/>
      <c r="B148" s="22"/>
      <c r="C148" s="98"/>
      <c r="D148" s="231">
        <v>3</v>
      </c>
      <c r="E148" s="79">
        <v>4</v>
      </c>
      <c r="F148" s="164"/>
      <c r="G148" s="50"/>
      <c r="H148" s="78" t="s">
        <v>693</v>
      </c>
      <c r="I148" s="114" t="s">
        <v>245</v>
      </c>
      <c r="J148" s="114" t="s">
        <v>688</v>
      </c>
      <c r="K148" s="114" t="s">
        <v>689</v>
      </c>
      <c r="L148" s="114" t="s">
        <v>690</v>
      </c>
      <c r="M148" s="114" t="s">
        <v>694</v>
      </c>
      <c r="N148" s="183" t="s">
        <v>205</v>
      </c>
      <c r="O148" s="88" t="s">
        <v>695</v>
      </c>
      <c r="P148" s="87">
        <v>77</v>
      </c>
      <c r="Q148" s="87">
        <v>77</v>
      </c>
      <c r="R148" s="87"/>
      <c r="S148" s="50">
        <v>76</v>
      </c>
      <c r="T148" s="50">
        <v>76</v>
      </c>
      <c r="U148" s="50">
        <v>270</v>
      </c>
      <c r="V148" s="50">
        <v>270</v>
      </c>
      <c r="W148" s="269"/>
      <c r="X148" s="102"/>
      <c r="Y148" s="103">
        <v>3</v>
      </c>
    </row>
    <row r="149" ht="89.25" spans="1:25">
      <c r="A149" s="96"/>
      <c r="B149" s="96"/>
      <c r="C149" s="98"/>
      <c r="D149" s="231"/>
      <c r="E149" s="147">
        <v>5</v>
      </c>
      <c r="F149" s="260"/>
      <c r="G149" s="72"/>
      <c r="H149" s="78" t="s">
        <v>696</v>
      </c>
      <c r="I149" s="265" t="s">
        <v>245</v>
      </c>
      <c r="J149" s="265" t="s">
        <v>697</v>
      </c>
      <c r="K149" s="265" t="s">
        <v>677</v>
      </c>
      <c r="L149" s="265" t="s">
        <v>678</v>
      </c>
      <c r="M149" s="265" t="s">
        <v>698</v>
      </c>
      <c r="N149" s="266" t="s">
        <v>205</v>
      </c>
      <c r="O149" s="88" t="s">
        <v>699</v>
      </c>
      <c r="P149" s="132">
        <v>100</v>
      </c>
      <c r="Q149" s="132">
        <v>100</v>
      </c>
      <c r="R149" s="132"/>
      <c r="S149" s="72">
        <v>26</v>
      </c>
      <c r="T149" s="72">
        <v>26</v>
      </c>
      <c r="U149" s="72">
        <v>132</v>
      </c>
      <c r="V149" s="72">
        <v>132</v>
      </c>
      <c r="W149" s="270"/>
      <c r="X149" s="155">
        <v>3</v>
      </c>
      <c r="Y149" s="156"/>
    </row>
    <row r="150" spans="1:25">
      <c r="A150" s="96"/>
      <c r="B150" s="96"/>
      <c r="C150" s="98"/>
      <c r="D150" s="231">
        <v>3</v>
      </c>
      <c r="E150" s="73" t="s">
        <v>312</v>
      </c>
      <c r="F150" s="148"/>
      <c r="G150" s="73" t="s">
        <v>103</v>
      </c>
      <c r="H150" s="77">
        <v>7</v>
      </c>
      <c r="I150" s="148"/>
      <c r="J150" s="148"/>
      <c r="K150" s="148"/>
      <c r="L150" s="148"/>
      <c r="M150" s="152"/>
      <c r="N150" s="152"/>
      <c r="O150" s="88"/>
      <c r="P150" s="87">
        <f t="shared" ref="P150:W150" si="22">SUM(P151:P157)</f>
        <v>2568</v>
      </c>
      <c r="Q150" s="87">
        <f t="shared" si="22"/>
        <v>2568</v>
      </c>
      <c r="R150" s="87"/>
      <c r="S150" s="50">
        <f t="shared" si="22"/>
        <v>631</v>
      </c>
      <c r="T150" s="50">
        <f t="shared" si="22"/>
        <v>612</v>
      </c>
      <c r="U150" s="50">
        <f t="shared" si="22"/>
        <v>2754</v>
      </c>
      <c r="V150" s="50">
        <f t="shared" si="22"/>
        <v>2622</v>
      </c>
      <c r="W150" s="148"/>
      <c r="X150" s="95"/>
      <c r="Y150" s="96"/>
    </row>
    <row r="151" ht="191.25" spans="1:25">
      <c r="A151" s="96"/>
      <c r="B151" s="96"/>
      <c r="C151" s="98"/>
      <c r="D151" s="231">
        <v>3</v>
      </c>
      <c r="E151" s="77">
        <v>1</v>
      </c>
      <c r="F151" s="148"/>
      <c r="G151" s="77"/>
      <c r="H151" s="75" t="s">
        <v>700</v>
      </c>
      <c r="I151" s="76" t="s">
        <v>245</v>
      </c>
      <c r="J151" s="76" t="s">
        <v>201</v>
      </c>
      <c r="K151" s="76" t="s">
        <v>209</v>
      </c>
      <c r="L151" s="76" t="s">
        <v>274</v>
      </c>
      <c r="M151" s="77">
        <v>15</v>
      </c>
      <c r="N151" s="76" t="s">
        <v>205</v>
      </c>
      <c r="O151" s="88" t="s">
        <v>701</v>
      </c>
      <c r="P151" s="135">
        <v>481</v>
      </c>
      <c r="Q151" s="135">
        <v>481</v>
      </c>
      <c r="R151" s="135"/>
      <c r="S151" s="122">
        <v>78</v>
      </c>
      <c r="T151" s="122">
        <v>59</v>
      </c>
      <c r="U151" s="122">
        <v>390</v>
      </c>
      <c r="V151" s="122">
        <v>258</v>
      </c>
      <c r="W151" s="148"/>
      <c r="X151" s="97"/>
      <c r="Y151" s="98">
        <v>3</v>
      </c>
    </row>
    <row r="152" ht="178.5" spans="1:25">
      <c r="A152" s="96"/>
      <c r="B152" s="96"/>
      <c r="C152" s="98"/>
      <c r="D152" s="231"/>
      <c r="E152" s="126">
        <v>2</v>
      </c>
      <c r="F152" s="258"/>
      <c r="G152" s="258"/>
      <c r="H152" s="193" t="s">
        <v>702</v>
      </c>
      <c r="I152" s="193" t="s">
        <v>245</v>
      </c>
      <c r="J152" s="193" t="s">
        <v>201</v>
      </c>
      <c r="K152" s="193" t="s">
        <v>202</v>
      </c>
      <c r="L152" s="193" t="s">
        <v>265</v>
      </c>
      <c r="M152" s="126" t="s">
        <v>266</v>
      </c>
      <c r="N152" s="193" t="s">
        <v>205</v>
      </c>
      <c r="O152" s="88" t="s">
        <v>703</v>
      </c>
      <c r="P152" s="136">
        <v>694</v>
      </c>
      <c r="Q152" s="136">
        <v>694</v>
      </c>
      <c r="R152" s="136">
        <v>0</v>
      </c>
      <c r="S152" s="136">
        <v>95</v>
      </c>
      <c r="T152" s="136">
        <v>95</v>
      </c>
      <c r="U152" s="136">
        <v>368</v>
      </c>
      <c r="V152" s="136">
        <v>368</v>
      </c>
      <c r="W152" s="136"/>
      <c r="X152" s="157"/>
      <c r="Y152" s="158"/>
    </row>
    <row r="153" ht="126.75" spans="1:25">
      <c r="A153" s="96"/>
      <c r="B153" s="96"/>
      <c r="C153" s="98"/>
      <c r="D153" s="231">
        <v>3</v>
      </c>
      <c r="E153" s="126">
        <v>3</v>
      </c>
      <c r="F153" s="148"/>
      <c r="G153" s="77"/>
      <c r="H153" s="75" t="s">
        <v>704</v>
      </c>
      <c r="I153" s="76" t="s">
        <v>245</v>
      </c>
      <c r="J153" s="76" t="s">
        <v>217</v>
      </c>
      <c r="K153" s="76" t="s">
        <v>246</v>
      </c>
      <c r="L153" s="76" t="s">
        <v>247</v>
      </c>
      <c r="M153" s="76" t="s">
        <v>248</v>
      </c>
      <c r="N153" s="76" t="s">
        <v>205</v>
      </c>
      <c r="O153" s="88" t="s">
        <v>705</v>
      </c>
      <c r="P153" s="135">
        <v>389</v>
      </c>
      <c r="Q153" s="135">
        <v>389</v>
      </c>
      <c r="R153" s="135"/>
      <c r="S153" s="122">
        <v>94</v>
      </c>
      <c r="T153" s="122">
        <v>94</v>
      </c>
      <c r="U153" s="122">
        <v>424</v>
      </c>
      <c r="V153" s="122">
        <v>424</v>
      </c>
      <c r="W153" s="148"/>
      <c r="X153" s="97"/>
      <c r="Y153" s="98">
        <v>3</v>
      </c>
    </row>
    <row r="154" ht="191.25" spans="1:25">
      <c r="A154" s="246">
        <v>3</v>
      </c>
      <c r="B154" s="247"/>
      <c r="C154" s="98"/>
      <c r="D154" s="231">
        <v>3</v>
      </c>
      <c r="E154" s="126">
        <v>4</v>
      </c>
      <c r="F154" s="148"/>
      <c r="G154" s="77"/>
      <c r="H154" s="75" t="s">
        <v>706</v>
      </c>
      <c r="I154" s="76" t="s">
        <v>245</v>
      </c>
      <c r="J154" s="76" t="s">
        <v>251</v>
      </c>
      <c r="K154" s="76" t="s">
        <v>252</v>
      </c>
      <c r="L154" s="76" t="s">
        <v>253</v>
      </c>
      <c r="M154" s="77">
        <v>13</v>
      </c>
      <c r="N154" s="76" t="s">
        <v>205</v>
      </c>
      <c r="O154" s="88" t="s">
        <v>707</v>
      </c>
      <c r="P154" s="135">
        <v>339</v>
      </c>
      <c r="Q154" s="135">
        <v>339</v>
      </c>
      <c r="R154" s="135"/>
      <c r="S154" s="122">
        <v>36</v>
      </c>
      <c r="T154" s="122">
        <v>36</v>
      </c>
      <c r="U154" s="122">
        <v>158</v>
      </c>
      <c r="V154" s="122">
        <v>158</v>
      </c>
      <c r="W154" s="148"/>
      <c r="X154" s="97"/>
      <c r="Y154" s="98">
        <v>3</v>
      </c>
    </row>
    <row r="155" ht="114" spans="1:25">
      <c r="A155" s="96"/>
      <c r="B155" s="96"/>
      <c r="C155" s="98"/>
      <c r="D155" s="231">
        <v>3</v>
      </c>
      <c r="E155" s="126">
        <v>5</v>
      </c>
      <c r="F155" s="148"/>
      <c r="G155" s="77"/>
      <c r="H155" s="75" t="s">
        <v>708</v>
      </c>
      <c r="I155" s="76" t="s">
        <v>245</v>
      </c>
      <c r="J155" s="76" t="s">
        <v>260</v>
      </c>
      <c r="K155" s="76" t="s">
        <v>202</v>
      </c>
      <c r="L155" s="76" t="s">
        <v>261</v>
      </c>
      <c r="M155" s="77" t="s">
        <v>709</v>
      </c>
      <c r="N155" s="183" t="s">
        <v>205</v>
      </c>
      <c r="O155" s="88" t="s">
        <v>710</v>
      </c>
      <c r="P155" s="253">
        <v>243</v>
      </c>
      <c r="Q155" s="253">
        <v>243</v>
      </c>
      <c r="R155" s="253"/>
      <c r="S155" s="271">
        <v>54</v>
      </c>
      <c r="T155" s="122">
        <v>54</v>
      </c>
      <c r="U155" s="271">
        <v>239</v>
      </c>
      <c r="V155" s="122">
        <v>239</v>
      </c>
      <c r="W155" s="148"/>
      <c r="X155" s="97"/>
      <c r="Y155" s="98">
        <v>3</v>
      </c>
    </row>
    <row r="156" ht="140.25" spans="1:25">
      <c r="A156" s="161"/>
      <c r="B156" s="161"/>
      <c r="C156" s="98"/>
      <c r="D156" s="231">
        <v>3</v>
      </c>
      <c r="E156" s="126">
        <v>6</v>
      </c>
      <c r="F156" s="261"/>
      <c r="G156" s="261"/>
      <c r="H156" s="75" t="s">
        <v>711</v>
      </c>
      <c r="I156" s="75" t="s">
        <v>245</v>
      </c>
      <c r="J156" s="75" t="s">
        <v>201</v>
      </c>
      <c r="K156" s="75" t="s">
        <v>202</v>
      </c>
      <c r="L156" s="75" t="s">
        <v>256</v>
      </c>
      <c r="M156" s="150" t="s">
        <v>712</v>
      </c>
      <c r="N156" s="266" t="s">
        <v>205</v>
      </c>
      <c r="O156" s="88" t="s">
        <v>713</v>
      </c>
      <c r="P156" s="254">
        <v>262</v>
      </c>
      <c r="Q156" s="254">
        <v>262</v>
      </c>
      <c r="R156" s="254"/>
      <c r="S156" s="272">
        <v>130</v>
      </c>
      <c r="T156" s="272">
        <v>130</v>
      </c>
      <c r="U156" s="272">
        <v>515</v>
      </c>
      <c r="V156" s="272">
        <v>515</v>
      </c>
      <c r="W156" s="261"/>
      <c r="X156" s="273">
        <v>3</v>
      </c>
      <c r="Y156" s="159"/>
    </row>
    <row r="157" ht="152.25" spans="1:25">
      <c r="A157" s="163"/>
      <c r="B157" s="163"/>
      <c r="C157" s="98"/>
      <c r="D157" s="231">
        <v>3</v>
      </c>
      <c r="E157" s="126">
        <v>7</v>
      </c>
      <c r="F157" s="261"/>
      <c r="G157" s="261"/>
      <c r="H157" s="78" t="s">
        <v>714</v>
      </c>
      <c r="I157" s="75" t="s">
        <v>245</v>
      </c>
      <c r="J157" s="75" t="s">
        <v>269</v>
      </c>
      <c r="K157" s="75" t="s">
        <v>202</v>
      </c>
      <c r="L157" s="75" t="s">
        <v>270</v>
      </c>
      <c r="M157" s="150" t="s">
        <v>715</v>
      </c>
      <c r="N157" s="75" t="s">
        <v>205</v>
      </c>
      <c r="O157" s="88" t="s">
        <v>716</v>
      </c>
      <c r="P157" s="137">
        <v>160</v>
      </c>
      <c r="Q157" s="137">
        <v>160</v>
      </c>
      <c r="R157" s="137"/>
      <c r="S157" s="123">
        <v>144</v>
      </c>
      <c r="T157" s="123">
        <v>144</v>
      </c>
      <c r="U157" s="123">
        <v>660</v>
      </c>
      <c r="V157" s="123">
        <v>660</v>
      </c>
      <c r="W157" s="261"/>
      <c r="X157" s="273">
        <v>3</v>
      </c>
      <c r="Y157" s="159"/>
    </row>
    <row r="158" spans="1:25">
      <c r="A158" s="96"/>
      <c r="B158" s="96"/>
      <c r="C158" s="98"/>
      <c r="D158" s="231">
        <v>3</v>
      </c>
      <c r="E158" s="6" t="s">
        <v>717</v>
      </c>
      <c r="F158" s="6" t="s">
        <v>718</v>
      </c>
      <c r="G158" s="6"/>
      <c r="H158" s="149">
        <f>H159+H162+H164+H167+H175+H181+H184</f>
        <v>20</v>
      </c>
      <c r="I158" s="6"/>
      <c r="J158" s="6"/>
      <c r="K158" s="6"/>
      <c r="L158" s="6"/>
      <c r="M158" s="6"/>
      <c r="N158" s="6"/>
      <c r="O158" s="88"/>
      <c r="P158" s="153">
        <f>P159+P162+P164+P167+P175+P181+P184</f>
        <v>7811</v>
      </c>
      <c r="Q158" s="153">
        <f>Q159+Q162+Q164+Q167+Q175+Q181+Q184</f>
        <v>7811</v>
      </c>
      <c r="R158" s="86">
        <v>0</v>
      </c>
      <c r="S158" s="6">
        <v>85530</v>
      </c>
      <c r="T158" s="6">
        <v>79827</v>
      </c>
      <c r="U158" s="6">
        <v>392662</v>
      </c>
      <c r="V158" s="6">
        <v>370002</v>
      </c>
      <c r="W158" s="6"/>
      <c r="X158" s="97"/>
      <c r="Y158" s="98"/>
    </row>
    <row r="159" spans="1:25">
      <c r="A159" s="96"/>
      <c r="B159" s="96"/>
      <c r="C159" s="98"/>
      <c r="D159" s="231">
        <v>3</v>
      </c>
      <c r="E159" s="73" t="s">
        <v>307</v>
      </c>
      <c r="F159" s="77"/>
      <c r="G159" s="73" t="s">
        <v>106</v>
      </c>
      <c r="H159" s="150">
        <v>2</v>
      </c>
      <c r="I159" s="77"/>
      <c r="J159" s="77"/>
      <c r="K159" s="77"/>
      <c r="L159" s="77"/>
      <c r="M159" s="77"/>
      <c r="N159" s="77"/>
      <c r="O159" s="88"/>
      <c r="P159" s="135">
        <f t="shared" ref="P159:W159" si="23">SUM(P160:P161)</f>
        <v>292</v>
      </c>
      <c r="Q159" s="135">
        <f t="shared" si="23"/>
        <v>292</v>
      </c>
      <c r="R159" s="135"/>
      <c r="S159" s="122">
        <f t="shared" si="23"/>
        <v>1150</v>
      </c>
      <c r="T159" s="122">
        <f t="shared" si="23"/>
        <v>417</v>
      </c>
      <c r="U159" s="122">
        <f t="shared" si="23"/>
        <v>4400</v>
      </c>
      <c r="V159" s="122">
        <f t="shared" si="23"/>
        <v>2122</v>
      </c>
      <c r="W159" s="77"/>
      <c r="X159" s="97"/>
      <c r="Y159" s="98"/>
    </row>
    <row r="160" ht="102" spans="1:25">
      <c r="A160" s="96"/>
      <c r="B160" s="96"/>
      <c r="C160" s="98"/>
      <c r="D160" s="231"/>
      <c r="E160" s="77">
        <v>1</v>
      </c>
      <c r="F160" s="77"/>
      <c r="G160" s="73"/>
      <c r="H160" s="151" t="s">
        <v>719</v>
      </c>
      <c r="I160" s="73" t="s">
        <v>245</v>
      </c>
      <c r="J160" s="73" t="s">
        <v>720</v>
      </c>
      <c r="K160" s="73" t="s">
        <v>721</v>
      </c>
      <c r="L160" s="73" t="s">
        <v>722</v>
      </c>
      <c r="M160" s="73" t="s">
        <v>723</v>
      </c>
      <c r="N160" s="73" t="s">
        <v>205</v>
      </c>
      <c r="O160" s="88" t="s">
        <v>724</v>
      </c>
      <c r="P160" s="135">
        <v>202</v>
      </c>
      <c r="Q160" s="135">
        <v>202</v>
      </c>
      <c r="R160" s="135"/>
      <c r="S160" s="122">
        <v>400</v>
      </c>
      <c r="T160" s="122">
        <v>372</v>
      </c>
      <c r="U160" s="122">
        <v>2100</v>
      </c>
      <c r="V160" s="122">
        <v>1947</v>
      </c>
      <c r="W160" s="77"/>
      <c r="X160" s="97"/>
      <c r="Y160" s="98">
        <v>3</v>
      </c>
    </row>
    <row r="161" ht="102" spans="1:25">
      <c r="A161" s="96"/>
      <c r="B161" s="96"/>
      <c r="C161" s="98"/>
      <c r="D161" s="231"/>
      <c r="E161" s="77">
        <v>2</v>
      </c>
      <c r="F161" s="77"/>
      <c r="G161" s="73"/>
      <c r="H161" s="151" t="s">
        <v>725</v>
      </c>
      <c r="I161" s="73" t="s">
        <v>245</v>
      </c>
      <c r="J161" s="73" t="s">
        <v>720</v>
      </c>
      <c r="K161" s="73" t="s">
        <v>721</v>
      </c>
      <c r="L161" s="73" t="s">
        <v>726</v>
      </c>
      <c r="M161" s="73" t="s">
        <v>727</v>
      </c>
      <c r="N161" s="73" t="s">
        <v>205</v>
      </c>
      <c r="O161" s="88" t="s">
        <v>728</v>
      </c>
      <c r="P161" s="135">
        <v>90</v>
      </c>
      <c r="Q161" s="135">
        <v>90</v>
      </c>
      <c r="R161" s="135"/>
      <c r="S161" s="122">
        <v>750</v>
      </c>
      <c r="T161" s="122">
        <v>45</v>
      </c>
      <c r="U161" s="122">
        <v>2300</v>
      </c>
      <c r="V161" s="122">
        <v>175</v>
      </c>
      <c r="W161" s="77"/>
      <c r="X161" s="97"/>
      <c r="Y161" s="98">
        <v>3</v>
      </c>
    </row>
    <row r="162" spans="1:25">
      <c r="A162" s="96"/>
      <c r="B162" s="96"/>
      <c r="C162" s="98"/>
      <c r="D162" s="231"/>
      <c r="E162" s="73" t="s">
        <v>308</v>
      </c>
      <c r="F162" s="77"/>
      <c r="G162" s="73" t="s">
        <v>107</v>
      </c>
      <c r="H162" s="150">
        <v>1</v>
      </c>
      <c r="I162" s="77"/>
      <c r="J162" s="77"/>
      <c r="K162" s="77"/>
      <c r="L162" s="77"/>
      <c r="M162" s="77"/>
      <c r="N162" s="77"/>
      <c r="O162" s="88"/>
      <c r="P162" s="135">
        <f t="shared" ref="P162:W162" si="24">SUM(P163)</f>
        <v>454</v>
      </c>
      <c r="Q162" s="135">
        <f t="shared" si="24"/>
        <v>454</v>
      </c>
      <c r="R162" s="135"/>
      <c r="S162" s="122">
        <f t="shared" si="24"/>
        <v>108</v>
      </c>
      <c r="T162" s="122">
        <f t="shared" si="24"/>
        <v>91</v>
      </c>
      <c r="U162" s="122">
        <f t="shared" si="24"/>
        <v>415</v>
      </c>
      <c r="V162" s="122">
        <f t="shared" si="24"/>
        <v>350</v>
      </c>
      <c r="W162" s="77"/>
      <c r="X162" s="97"/>
      <c r="Y162" s="98"/>
    </row>
    <row r="163" ht="51" spans="1:25">
      <c r="A163" s="96"/>
      <c r="B163" s="96"/>
      <c r="C163" s="98"/>
      <c r="D163" s="231">
        <v>3</v>
      </c>
      <c r="E163" s="77">
        <v>1</v>
      </c>
      <c r="F163" s="77"/>
      <c r="G163" s="73"/>
      <c r="H163" s="151" t="s">
        <v>729</v>
      </c>
      <c r="I163" s="73" t="s">
        <v>245</v>
      </c>
      <c r="J163" s="73" t="s">
        <v>730</v>
      </c>
      <c r="K163" s="73" t="s">
        <v>731</v>
      </c>
      <c r="L163" s="73" t="s">
        <v>732</v>
      </c>
      <c r="M163" s="73" t="s">
        <v>733</v>
      </c>
      <c r="N163" s="73" t="s">
        <v>205</v>
      </c>
      <c r="O163" s="88" t="s">
        <v>734</v>
      </c>
      <c r="P163" s="135">
        <v>454</v>
      </c>
      <c r="Q163" s="135">
        <v>454</v>
      </c>
      <c r="R163" s="135"/>
      <c r="S163" s="122">
        <v>108</v>
      </c>
      <c r="T163" s="122">
        <v>91</v>
      </c>
      <c r="U163" s="122">
        <v>415</v>
      </c>
      <c r="V163" s="122">
        <v>350</v>
      </c>
      <c r="W163" s="77"/>
      <c r="X163" s="97"/>
      <c r="Y163" s="98">
        <v>3</v>
      </c>
    </row>
    <row r="164" spans="1:25">
      <c r="A164" s="96"/>
      <c r="B164" s="96"/>
      <c r="C164" s="98">
        <v>3</v>
      </c>
      <c r="D164" s="231"/>
      <c r="E164" s="73" t="s">
        <v>309</v>
      </c>
      <c r="F164" s="77"/>
      <c r="G164" s="73" t="s">
        <v>735</v>
      </c>
      <c r="H164" s="150">
        <v>2</v>
      </c>
      <c r="I164" s="77"/>
      <c r="J164" s="77"/>
      <c r="K164" s="77"/>
      <c r="L164" s="77"/>
      <c r="M164" s="77"/>
      <c r="N164" s="77"/>
      <c r="O164" s="88"/>
      <c r="P164" s="135">
        <f t="shared" ref="P164:W164" si="25">SUM(P165:P166)</f>
        <v>795</v>
      </c>
      <c r="Q164" s="135">
        <f t="shared" si="25"/>
        <v>795</v>
      </c>
      <c r="R164" s="135"/>
      <c r="S164" s="122">
        <f t="shared" si="25"/>
        <v>106</v>
      </c>
      <c r="T164" s="122">
        <f t="shared" si="25"/>
        <v>106</v>
      </c>
      <c r="U164" s="122">
        <f t="shared" si="25"/>
        <v>452</v>
      </c>
      <c r="V164" s="122">
        <f t="shared" si="25"/>
        <v>452</v>
      </c>
      <c r="W164" s="77"/>
      <c r="X164" s="97"/>
      <c r="Y164" s="98"/>
    </row>
    <row r="165" ht="229.5" spans="1:25">
      <c r="A165" s="96"/>
      <c r="B165" s="96"/>
      <c r="C165" s="98">
        <v>3</v>
      </c>
      <c r="D165" s="231"/>
      <c r="E165" s="77">
        <v>1</v>
      </c>
      <c r="F165" s="77"/>
      <c r="G165" s="73"/>
      <c r="H165" s="151" t="s">
        <v>736</v>
      </c>
      <c r="I165" s="73" t="s">
        <v>245</v>
      </c>
      <c r="J165" s="73" t="s">
        <v>737</v>
      </c>
      <c r="K165" s="73" t="s">
        <v>738</v>
      </c>
      <c r="L165" s="73" t="s">
        <v>739</v>
      </c>
      <c r="M165" s="73" t="s">
        <v>740</v>
      </c>
      <c r="N165" s="73" t="s">
        <v>205</v>
      </c>
      <c r="O165" s="88" t="s">
        <v>741</v>
      </c>
      <c r="P165" s="135">
        <v>398</v>
      </c>
      <c r="Q165" s="135">
        <v>398</v>
      </c>
      <c r="R165" s="135"/>
      <c r="S165" s="122">
        <v>62</v>
      </c>
      <c r="T165" s="122">
        <v>62</v>
      </c>
      <c r="U165" s="122">
        <v>265</v>
      </c>
      <c r="V165" s="122">
        <v>265</v>
      </c>
      <c r="W165" s="73"/>
      <c r="X165" s="97"/>
      <c r="Y165" s="98">
        <v>3</v>
      </c>
    </row>
    <row r="166" ht="153" spans="1:25">
      <c r="A166" s="96"/>
      <c r="B166" s="96"/>
      <c r="C166" s="98"/>
      <c r="D166" s="231">
        <v>3</v>
      </c>
      <c r="E166" s="77">
        <v>2</v>
      </c>
      <c r="F166" s="77"/>
      <c r="G166" s="73"/>
      <c r="H166" s="151" t="s">
        <v>742</v>
      </c>
      <c r="I166" s="73" t="s">
        <v>245</v>
      </c>
      <c r="J166" s="73" t="s">
        <v>737</v>
      </c>
      <c r="K166" s="73" t="s">
        <v>743</v>
      </c>
      <c r="L166" s="73" t="s">
        <v>744</v>
      </c>
      <c r="M166" s="73" t="s">
        <v>745</v>
      </c>
      <c r="N166" s="73" t="s">
        <v>205</v>
      </c>
      <c r="O166" s="88" t="s">
        <v>746</v>
      </c>
      <c r="P166" s="135">
        <v>397</v>
      </c>
      <c r="Q166" s="135">
        <v>397</v>
      </c>
      <c r="R166" s="135"/>
      <c r="S166" s="122">
        <v>44</v>
      </c>
      <c r="T166" s="122">
        <v>44</v>
      </c>
      <c r="U166" s="122">
        <v>187</v>
      </c>
      <c r="V166" s="122">
        <v>187</v>
      </c>
      <c r="W166" s="73"/>
      <c r="X166" s="97"/>
      <c r="Y166" s="98">
        <v>3</v>
      </c>
    </row>
    <row r="167" spans="1:25">
      <c r="A167" s="96"/>
      <c r="B167" s="96"/>
      <c r="C167" s="98"/>
      <c r="D167" s="231">
        <v>3</v>
      </c>
      <c r="E167" s="73" t="s">
        <v>310</v>
      </c>
      <c r="F167" s="77"/>
      <c r="G167" s="73" t="s">
        <v>109</v>
      </c>
      <c r="H167" s="150">
        <v>7</v>
      </c>
      <c r="I167" s="77"/>
      <c r="J167" s="77"/>
      <c r="K167" s="77"/>
      <c r="L167" s="77"/>
      <c r="M167" s="77"/>
      <c r="N167" s="77"/>
      <c r="O167" s="88"/>
      <c r="P167" s="135">
        <f t="shared" ref="P167:W167" si="26">SUM(P168:P174)</f>
        <v>2440</v>
      </c>
      <c r="Q167" s="135">
        <f t="shared" si="26"/>
        <v>2440</v>
      </c>
      <c r="R167" s="135"/>
      <c r="S167" s="122">
        <f t="shared" si="26"/>
        <v>720</v>
      </c>
      <c r="T167" s="122">
        <f t="shared" si="26"/>
        <v>720</v>
      </c>
      <c r="U167" s="122">
        <f t="shared" si="26"/>
        <v>3933</v>
      </c>
      <c r="V167" s="122">
        <f t="shared" si="26"/>
        <v>3933</v>
      </c>
      <c r="W167" s="77"/>
      <c r="X167" s="97"/>
      <c r="Y167" s="98"/>
    </row>
    <row r="168" ht="165.75" spans="1:25">
      <c r="A168" s="96"/>
      <c r="B168" s="96"/>
      <c r="C168" s="98"/>
      <c r="D168" s="231">
        <v>3</v>
      </c>
      <c r="E168" s="77">
        <v>1</v>
      </c>
      <c r="F168" s="77"/>
      <c r="G168" s="73"/>
      <c r="H168" s="151" t="s">
        <v>747</v>
      </c>
      <c r="I168" s="73" t="s">
        <v>245</v>
      </c>
      <c r="J168" s="73" t="s">
        <v>225</v>
      </c>
      <c r="K168" s="73" t="s">
        <v>748</v>
      </c>
      <c r="L168" s="73" t="s">
        <v>749</v>
      </c>
      <c r="M168" s="77" t="s">
        <v>750</v>
      </c>
      <c r="N168" s="73" t="s">
        <v>205</v>
      </c>
      <c r="O168" s="88" t="s">
        <v>751</v>
      </c>
      <c r="P168" s="135">
        <v>228</v>
      </c>
      <c r="Q168" s="135">
        <v>228</v>
      </c>
      <c r="R168" s="135"/>
      <c r="S168" s="122">
        <v>49</v>
      </c>
      <c r="T168" s="122">
        <v>49</v>
      </c>
      <c r="U168" s="122">
        <v>237</v>
      </c>
      <c r="V168" s="122">
        <v>237</v>
      </c>
      <c r="W168" s="77"/>
      <c r="X168" s="97"/>
      <c r="Y168" s="98">
        <v>3</v>
      </c>
    </row>
    <row r="169" ht="267.75" spans="1:25">
      <c r="A169" s="96"/>
      <c r="B169" s="96"/>
      <c r="C169" s="98"/>
      <c r="D169" s="231">
        <v>3</v>
      </c>
      <c r="E169" s="77">
        <v>2</v>
      </c>
      <c r="F169" s="77"/>
      <c r="G169" s="73"/>
      <c r="H169" s="151" t="s">
        <v>752</v>
      </c>
      <c r="I169" s="73" t="s">
        <v>245</v>
      </c>
      <c r="J169" s="73" t="s">
        <v>225</v>
      </c>
      <c r="K169" s="73" t="s">
        <v>753</v>
      </c>
      <c r="L169" s="73" t="s">
        <v>754</v>
      </c>
      <c r="M169" s="73" t="s">
        <v>755</v>
      </c>
      <c r="N169" s="73" t="s">
        <v>205</v>
      </c>
      <c r="O169" s="88" t="s">
        <v>756</v>
      </c>
      <c r="P169" s="135">
        <v>386</v>
      </c>
      <c r="Q169" s="135">
        <v>386</v>
      </c>
      <c r="R169" s="135"/>
      <c r="S169" s="122">
        <v>52</v>
      </c>
      <c r="T169" s="122">
        <v>52</v>
      </c>
      <c r="U169" s="122">
        <v>290</v>
      </c>
      <c r="V169" s="122">
        <v>290</v>
      </c>
      <c r="W169" s="77"/>
      <c r="X169" s="97"/>
      <c r="Y169" s="98">
        <v>3</v>
      </c>
    </row>
    <row r="170" ht="280.5" spans="1:25">
      <c r="A170" s="96"/>
      <c r="B170" s="96"/>
      <c r="C170" s="98"/>
      <c r="D170" s="231"/>
      <c r="E170" s="77">
        <v>3</v>
      </c>
      <c r="F170" s="77"/>
      <c r="G170" s="73"/>
      <c r="H170" s="150" t="s">
        <v>757</v>
      </c>
      <c r="I170" s="73" t="s">
        <v>245</v>
      </c>
      <c r="J170" s="73" t="s">
        <v>225</v>
      </c>
      <c r="K170" s="73" t="s">
        <v>753</v>
      </c>
      <c r="L170" s="73" t="s">
        <v>758</v>
      </c>
      <c r="M170" s="73" t="s">
        <v>759</v>
      </c>
      <c r="N170" s="73" t="s">
        <v>205</v>
      </c>
      <c r="O170" s="88" t="s">
        <v>760</v>
      </c>
      <c r="P170" s="135">
        <v>274</v>
      </c>
      <c r="Q170" s="135">
        <v>274</v>
      </c>
      <c r="R170" s="135"/>
      <c r="S170" s="122">
        <v>92</v>
      </c>
      <c r="T170" s="122">
        <v>92</v>
      </c>
      <c r="U170" s="122">
        <v>490</v>
      </c>
      <c r="V170" s="122">
        <v>490</v>
      </c>
      <c r="W170" s="77"/>
      <c r="X170" s="97"/>
      <c r="Y170" s="98">
        <v>3</v>
      </c>
    </row>
    <row r="171" ht="254.25" spans="1:25">
      <c r="A171" s="96"/>
      <c r="B171" s="96"/>
      <c r="C171" s="98"/>
      <c r="D171" s="231">
        <v>3</v>
      </c>
      <c r="E171" s="77">
        <v>4</v>
      </c>
      <c r="F171" s="77"/>
      <c r="G171" s="73"/>
      <c r="H171" s="151" t="s">
        <v>761</v>
      </c>
      <c r="I171" s="73" t="s">
        <v>245</v>
      </c>
      <c r="J171" s="73" t="s">
        <v>225</v>
      </c>
      <c r="K171" s="73" t="s">
        <v>753</v>
      </c>
      <c r="L171" s="73" t="s">
        <v>758</v>
      </c>
      <c r="M171" s="73" t="s">
        <v>762</v>
      </c>
      <c r="N171" s="73" t="s">
        <v>205</v>
      </c>
      <c r="O171" s="88" t="s">
        <v>763</v>
      </c>
      <c r="P171" s="135">
        <v>398</v>
      </c>
      <c r="Q171" s="135">
        <v>398</v>
      </c>
      <c r="R171" s="135"/>
      <c r="S171" s="122">
        <v>105</v>
      </c>
      <c r="T171" s="122">
        <v>105</v>
      </c>
      <c r="U171" s="122">
        <v>502</v>
      </c>
      <c r="V171" s="122">
        <v>502</v>
      </c>
      <c r="W171" s="77"/>
      <c r="X171" s="97"/>
      <c r="Y171" s="98">
        <v>3</v>
      </c>
    </row>
    <row r="172" ht="229.5" spans="1:25">
      <c r="A172" s="181"/>
      <c r="B172" s="141"/>
      <c r="C172" s="98">
        <v>6</v>
      </c>
      <c r="D172" s="159"/>
      <c r="E172" s="77">
        <v>5</v>
      </c>
      <c r="F172" s="77"/>
      <c r="G172" s="73"/>
      <c r="H172" s="151" t="s">
        <v>764</v>
      </c>
      <c r="I172" s="73" t="s">
        <v>245</v>
      </c>
      <c r="J172" s="73" t="s">
        <v>225</v>
      </c>
      <c r="K172" s="73" t="s">
        <v>753</v>
      </c>
      <c r="L172" s="73" t="s">
        <v>758</v>
      </c>
      <c r="M172" s="73" t="s">
        <v>765</v>
      </c>
      <c r="N172" s="73" t="s">
        <v>205</v>
      </c>
      <c r="O172" s="88" t="s">
        <v>766</v>
      </c>
      <c r="P172" s="135">
        <v>400</v>
      </c>
      <c r="Q172" s="135">
        <v>400</v>
      </c>
      <c r="R172" s="135"/>
      <c r="S172" s="122">
        <v>215</v>
      </c>
      <c r="T172" s="122">
        <v>215</v>
      </c>
      <c r="U172" s="122">
        <v>1188</v>
      </c>
      <c r="V172" s="122">
        <v>1188</v>
      </c>
      <c r="W172" s="77"/>
      <c r="X172" s="97"/>
      <c r="Y172" s="98">
        <v>3</v>
      </c>
    </row>
    <row r="173" ht="191.25" spans="1:25">
      <c r="A173" s="181"/>
      <c r="B173" s="141"/>
      <c r="C173" s="98"/>
      <c r="D173" s="231"/>
      <c r="E173" s="77">
        <v>6</v>
      </c>
      <c r="F173" s="77"/>
      <c r="G173" s="73"/>
      <c r="H173" s="151" t="s">
        <v>767</v>
      </c>
      <c r="I173" s="73" t="s">
        <v>245</v>
      </c>
      <c r="J173" s="73" t="s">
        <v>225</v>
      </c>
      <c r="K173" s="73" t="s">
        <v>753</v>
      </c>
      <c r="L173" s="73" t="s">
        <v>754</v>
      </c>
      <c r="M173" s="73" t="s">
        <v>768</v>
      </c>
      <c r="N173" s="73" t="s">
        <v>205</v>
      </c>
      <c r="O173" s="88" t="s">
        <v>769</v>
      </c>
      <c r="P173" s="135">
        <v>400</v>
      </c>
      <c r="Q173" s="135">
        <v>400</v>
      </c>
      <c r="R173" s="135"/>
      <c r="S173" s="122">
        <v>119</v>
      </c>
      <c r="T173" s="122">
        <v>119</v>
      </c>
      <c r="U173" s="122">
        <v>674</v>
      </c>
      <c r="V173" s="122">
        <v>674</v>
      </c>
      <c r="W173" s="77"/>
      <c r="X173" s="97"/>
      <c r="Y173" s="98">
        <v>3</v>
      </c>
    </row>
    <row r="174" ht="165.75" spans="1:25">
      <c r="A174" s="96"/>
      <c r="B174" s="96"/>
      <c r="C174" s="98">
        <v>4</v>
      </c>
      <c r="D174" s="159"/>
      <c r="E174" s="77">
        <v>7</v>
      </c>
      <c r="F174" s="77"/>
      <c r="G174" s="73"/>
      <c r="H174" s="151" t="s">
        <v>770</v>
      </c>
      <c r="I174" s="73" t="s">
        <v>245</v>
      </c>
      <c r="J174" s="73" t="s">
        <v>225</v>
      </c>
      <c r="K174" s="73" t="s">
        <v>753</v>
      </c>
      <c r="L174" s="73" t="s">
        <v>758</v>
      </c>
      <c r="M174" s="73" t="s">
        <v>771</v>
      </c>
      <c r="N174" s="73" t="s">
        <v>205</v>
      </c>
      <c r="O174" s="88" t="s">
        <v>772</v>
      </c>
      <c r="P174" s="135">
        <v>354</v>
      </c>
      <c r="Q174" s="135">
        <v>354</v>
      </c>
      <c r="R174" s="135"/>
      <c r="S174" s="122">
        <v>88</v>
      </c>
      <c r="T174" s="122">
        <v>88</v>
      </c>
      <c r="U174" s="122">
        <v>552</v>
      </c>
      <c r="V174" s="122">
        <v>552</v>
      </c>
      <c r="W174" s="77"/>
      <c r="X174" s="97"/>
      <c r="Y174" s="98">
        <v>3</v>
      </c>
    </row>
    <row r="175" spans="1:25">
      <c r="A175" s="96"/>
      <c r="B175" s="96"/>
      <c r="C175" s="158"/>
      <c r="D175" s="262"/>
      <c r="E175" s="73" t="s">
        <v>312</v>
      </c>
      <c r="F175" s="77"/>
      <c r="G175" s="73" t="s">
        <v>110</v>
      </c>
      <c r="H175" s="150">
        <v>5</v>
      </c>
      <c r="I175" s="77"/>
      <c r="J175" s="77"/>
      <c r="K175" s="77"/>
      <c r="L175" s="77"/>
      <c r="M175" s="77"/>
      <c r="N175" s="77"/>
      <c r="O175" s="88"/>
      <c r="P175" s="135">
        <f>SUM(P176:P180)</f>
        <v>2474</v>
      </c>
      <c r="Q175" s="135">
        <f t="shared" ref="Q175:W175" si="27">SUM(Q176:Q180)</f>
        <v>2474</v>
      </c>
      <c r="R175" s="135">
        <f t="shared" si="27"/>
        <v>0</v>
      </c>
      <c r="S175" s="123">
        <f t="shared" si="27"/>
        <v>402</v>
      </c>
      <c r="T175" s="123">
        <f t="shared" si="27"/>
        <v>402</v>
      </c>
      <c r="U175" s="123">
        <f t="shared" si="27"/>
        <v>1909</v>
      </c>
      <c r="V175" s="123">
        <f t="shared" si="27"/>
        <v>1909</v>
      </c>
      <c r="W175" s="77"/>
      <c r="X175" s="97"/>
      <c r="Y175" s="98"/>
    </row>
    <row r="176" ht="53" customHeight="1" spans="1:25">
      <c r="A176" s="96"/>
      <c r="B176" s="96"/>
      <c r="C176" s="100"/>
      <c r="D176" s="232"/>
      <c r="E176" s="126">
        <v>1</v>
      </c>
      <c r="F176" s="150"/>
      <c r="G176" s="151"/>
      <c r="H176" s="151" t="s">
        <v>773</v>
      </c>
      <c r="I176" s="151" t="s">
        <v>245</v>
      </c>
      <c r="J176" s="151" t="s">
        <v>494</v>
      </c>
      <c r="K176" s="151" t="s">
        <v>774</v>
      </c>
      <c r="L176" s="151" t="s">
        <v>775</v>
      </c>
      <c r="M176" s="151" t="s">
        <v>776</v>
      </c>
      <c r="N176" s="151" t="s">
        <v>205</v>
      </c>
      <c r="O176" s="88" t="s">
        <v>777</v>
      </c>
      <c r="P176" s="137">
        <v>498</v>
      </c>
      <c r="Q176" s="137">
        <v>498</v>
      </c>
      <c r="R176" s="137"/>
      <c r="S176" s="123">
        <v>57</v>
      </c>
      <c r="T176" s="123">
        <v>57</v>
      </c>
      <c r="U176" s="123">
        <v>296</v>
      </c>
      <c r="V176" s="123">
        <v>296</v>
      </c>
      <c r="W176" s="150"/>
      <c r="X176" s="97"/>
      <c r="Y176" s="98"/>
    </row>
    <row r="177" ht="53" customHeight="1" spans="1:25">
      <c r="A177" s="96"/>
      <c r="B177" s="96"/>
      <c r="C177" s="96"/>
      <c r="D177" s="230"/>
      <c r="E177" s="126">
        <v>2</v>
      </c>
      <c r="F177" s="77"/>
      <c r="G177" s="73"/>
      <c r="H177" s="151" t="s">
        <v>778</v>
      </c>
      <c r="I177" s="73" t="s">
        <v>245</v>
      </c>
      <c r="J177" s="73" t="s">
        <v>494</v>
      </c>
      <c r="K177" s="73" t="s">
        <v>779</v>
      </c>
      <c r="L177" s="73" t="s">
        <v>780</v>
      </c>
      <c r="M177" s="73" t="s">
        <v>781</v>
      </c>
      <c r="N177" s="73" t="s">
        <v>205</v>
      </c>
      <c r="O177" s="88" t="s">
        <v>782</v>
      </c>
      <c r="P177" s="135">
        <v>574</v>
      </c>
      <c r="Q177" s="135">
        <v>574</v>
      </c>
      <c r="R177" s="135"/>
      <c r="S177" s="122">
        <v>94</v>
      </c>
      <c r="T177" s="122">
        <v>94</v>
      </c>
      <c r="U177" s="122">
        <v>463</v>
      </c>
      <c r="V177" s="122">
        <v>463</v>
      </c>
      <c r="W177" s="77"/>
      <c r="X177" s="97"/>
      <c r="Y177" s="98">
        <v>3</v>
      </c>
    </row>
    <row r="178" ht="53" customHeight="1" spans="1:25">
      <c r="A178" s="96"/>
      <c r="B178" s="96"/>
      <c r="C178" s="259"/>
      <c r="D178" s="263"/>
      <c r="E178" s="126">
        <v>3</v>
      </c>
      <c r="F178" s="77"/>
      <c r="G178" s="73"/>
      <c r="H178" s="151" t="s">
        <v>783</v>
      </c>
      <c r="I178" s="73" t="s">
        <v>245</v>
      </c>
      <c r="J178" s="73" t="s">
        <v>784</v>
      </c>
      <c r="K178" s="73" t="s">
        <v>779</v>
      </c>
      <c r="L178" s="73" t="s">
        <v>785</v>
      </c>
      <c r="M178" s="73" t="s">
        <v>786</v>
      </c>
      <c r="N178" s="73" t="s">
        <v>205</v>
      </c>
      <c r="O178" s="88" t="s">
        <v>787</v>
      </c>
      <c r="P178" s="135">
        <v>500</v>
      </c>
      <c r="Q178" s="135">
        <v>500</v>
      </c>
      <c r="R178" s="135"/>
      <c r="S178" s="122">
        <v>70</v>
      </c>
      <c r="T178" s="122">
        <v>70</v>
      </c>
      <c r="U178" s="122">
        <v>301</v>
      </c>
      <c r="V178" s="122">
        <v>301</v>
      </c>
      <c r="W178" s="77"/>
      <c r="X178" s="97">
        <v>3</v>
      </c>
      <c r="Y178" s="98"/>
    </row>
    <row r="179" ht="53" customHeight="1" spans="1:25">
      <c r="A179" s="100"/>
      <c r="B179" s="100"/>
      <c r="C179" s="22"/>
      <c r="D179" s="235"/>
      <c r="E179" s="126">
        <v>4</v>
      </c>
      <c r="F179" s="77"/>
      <c r="G179" s="73"/>
      <c r="H179" s="151" t="s">
        <v>788</v>
      </c>
      <c r="I179" s="73" t="s">
        <v>245</v>
      </c>
      <c r="J179" s="73" t="s">
        <v>789</v>
      </c>
      <c r="K179" s="73" t="s">
        <v>790</v>
      </c>
      <c r="L179" s="73" t="s">
        <v>791</v>
      </c>
      <c r="M179" s="73" t="s">
        <v>792</v>
      </c>
      <c r="N179" s="73" t="s">
        <v>205</v>
      </c>
      <c r="O179" s="88" t="s">
        <v>793</v>
      </c>
      <c r="P179" s="135">
        <v>500</v>
      </c>
      <c r="Q179" s="135">
        <v>500</v>
      </c>
      <c r="R179" s="135"/>
      <c r="S179" s="122">
        <v>156</v>
      </c>
      <c r="T179" s="122">
        <v>156</v>
      </c>
      <c r="U179" s="122">
        <v>725</v>
      </c>
      <c r="V179" s="122">
        <v>725</v>
      </c>
      <c r="W179" s="77"/>
      <c r="X179" s="97">
        <v>3</v>
      </c>
      <c r="Y179" s="98"/>
    </row>
    <row r="180" ht="53" customHeight="1" spans="1:25">
      <c r="A180" s="100"/>
      <c r="B180" s="100"/>
      <c r="C180" s="22"/>
      <c r="D180" s="235"/>
      <c r="E180" s="126">
        <v>5</v>
      </c>
      <c r="F180" s="77"/>
      <c r="G180" s="73"/>
      <c r="H180" s="151" t="s">
        <v>794</v>
      </c>
      <c r="I180" s="73" t="s">
        <v>245</v>
      </c>
      <c r="J180" s="73" t="s">
        <v>795</v>
      </c>
      <c r="K180" s="73" t="s">
        <v>796</v>
      </c>
      <c r="L180" s="73" t="s">
        <v>797</v>
      </c>
      <c r="M180" s="73" t="s">
        <v>798</v>
      </c>
      <c r="N180" s="73" t="s">
        <v>205</v>
      </c>
      <c r="O180" s="88" t="s">
        <v>799</v>
      </c>
      <c r="P180" s="135">
        <v>402</v>
      </c>
      <c r="Q180" s="135">
        <v>402</v>
      </c>
      <c r="R180" s="135">
        <v>0</v>
      </c>
      <c r="S180" s="122">
        <v>25</v>
      </c>
      <c r="T180" s="122">
        <v>25</v>
      </c>
      <c r="U180" s="122">
        <v>124</v>
      </c>
      <c r="V180" s="122">
        <v>124</v>
      </c>
      <c r="W180" s="77"/>
      <c r="X180" s="97"/>
      <c r="Y180" s="98"/>
    </row>
    <row r="181" spans="1:25">
      <c r="A181" s="96"/>
      <c r="B181" s="96"/>
      <c r="C181" s="96"/>
      <c r="D181" s="230"/>
      <c r="E181" s="73" t="s">
        <v>313</v>
      </c>
      <c r="F181" s="77"/>
      <c r="G181" s="73" t="s">
        <v>111</v>
      </c>
      <c r="H181" s="150">
        <v>2</v>
      </c>
      <c r="I181" s="77"/>
      <c r="J181" s="77"/>
      <c r="K181" s="77"/>
      <c r="L181" s="77"/>
      <c r="M181" s="77"/>
      <c r="N181" s="77"/>
      <c r="O181" s="88"/>
      <c r="P181" s="135">
        <f>SUM(P182:P183)</f>
        <v>1056</v>
      </c>
      <c r="Q181" s="135">
        <f>SUM(Q182:Q183)</f>
        <v>1056</v>
      </c>
      <c r="R181" s="135"/>
      <c r="S181" s="122">
        <f>SUM(S182:S183)</f>
        <v>1406</v>
      </c>
      <c r="T181" s="122">
        <f>SUM(T182:T183)</f>
        <v>434</v>
      </c>
      <c r="U181" s="122">
        <f>SUM(U182:U183)</f>
        <v>5248</v>
      </c>
      <c r="V181" s="122">
        <f>SUM(V182:V183)</f>
        <v>1738</v>
      </c>
      <c r="W181" s="77"/>
      <c r="X181" s="97"/>
      <c r="Y181" s="98"/>
    </row>
    <row r="182" ht="51" customHeight="1" spans="1:25">
      <c r="A182" s="96"/>
      <c r="B182" s="96"/>
      <c r="C182" s="246">
        <v>3</v>
      </c>
      <c r="D182" s="247"/>
      <c r="E182" s="150">
        <v>1</v>
      </c>
      <c r="F182" s="150"/>
      <c r="G182" s="151"/>
      <c r="H182" s="151" t="s">
        <v>800</v>
      </c>
      <c r="I182" s="151" t="s">
        <v>245</v>
      </c>
      <c r="J182" s="151" t="s">
        <v>801</v>
      </c>
      <c r="K182" s="151" t="s">
        <v>802</v>
      </c>
      <c r="L182" s="151" t="s">
        <v>803</v>
      </c>
      <c r="M182" s="151" t="s">
        <v>804</v>
      </c>
      <c r="N182" s="151" t="s">
        <v>205</v>
      </c>
      <c r="O182" s="88" t="s">
        <v>805</v>
      </c>
      <c r="P182" s="137">
        <v>210</v>
      </c>
      <c r="Q182" s="137">
        <v>210</v>
      </c>
      <c r="R182" s="137"/>
      <c r="S182" s="123">
        <v>1016</v>
      </c>
      <c r="T182" s="123">
        <v>44</v>
      </c>
      <c r="U182" s="123">
        <v>3688</v>
      </c>
      <c r="V182" s="123">
        <v>178</v>
      </c>
      <c r="W182" s="150"/>
      <c r="X182" s="97">
        <v>6</v>
      </c>
      <c r="Y182" s="159"/>
    </row>
    <row r="183" ht="51" customHeight="1" spans="1:25">
      <c r="A183" s="96"/>
      <c r="B183" s="96"/>
      <c r="C183" s="246"/>
      <c r="D183" s="247"/>
      <c r="E183" s="150">
        <v>2</v>
      </c>
      <c r="F183" s="150"/>
      <c r="G183" s="151"/>
      <c r="H183" s="151" t="s">
        <v>806</v>
      </c>
      <c r="I183" s="151" t="s">
        <v>245</v>
      </c>
      <c r="J183" s="151" t="s">
        <v>807</v>
      </c>
      <c r="K183" s="151" t="s">
        <v>808</v>
      </c>
      <c r="L183" s="151" t="s">
        <v>809</v>
      </c>
      <c r="M183" s="151" t="s">
        <v>810</v>
      </c>
      <c r="N183" s="151" t="s">
        <v>205</v>
      </c>
      <c r="O183" s="88" t="s">
        <v>811</v>
      </c>
      <c r="P183" s="137">
        <v>846</v>
      </c>
      <c r="Q183" s="137">
        <v>846</v>
      </c>
      <c r="R183" s="137"/>
      <c r="S183" s="123">
        <v>390</v>
      </c>
      <c r="T183" s="123">
        <v>390</v>
      </c>
      <c r="U183" s="123">
        <v>1560</v>
      </c>
      <c r="V183" s="123">
        <v>1560</v>
      </c>
      <c r="W183" s="150"/>
      <c r="X183" s="97"/>
      <c r="Y183" s="159"/>
    </row>
    <row r="184" spans="1:25">
      <c r="A184" s="96"/>
      <c r="B184" s="96"/>
      <c r="C184" s="96"/>
      <c r="D184" s="230"/>
      <c r="E184" s="73" t="s">
        <v>314</v>
      </c>
      <c r="F184" s="77"/>
      <c r="G184" s="73" t="s">
        <v>112</v>
      </c>
      <c r="H184" s="150">
        <v>1</v>
      </c>
      <c r="I184" s="77"/>
      <c r="J184" s="77"/>
      <c r="K184" s="77"/>
      <c r="L184" s="77"/>
      <c r="M184" s="77"/>
      <c r="N184" s="77"/>
      <c r="O184" s="88"/>
      <c r="P184" s="135">
        <f t="shared" ref="P184:W184" si="28">SUM(P185:P185)</f>
        <v>300</v>
      </c>
      <c r="Q184" s="135">
        <f t="shared" si="28"/>
        <v>300</v>
      </c>
      <c r="R184" s="135"/>
      <c r="S184" s="122">
        <f t="shared" si="28"/>
        <v>167</v>
      </c>
      <c r="T184" s="122">
        <f t="shared" si="28"/>
        <v>167</v>
      </c>
      <c r="U184" s="122">
        <f t="shared" si="28"/>
        <v>802</v>
      </c>
      <c r="V184" s="122">
        <f t="shared" si="28"/>
        <v>802</v>
      </c>
      <c r="W184" s="77"/>
      <c r="X184" s="97"/>
      <c r="Y184" s="98"/>
    </row>
    <row r="185" ht="38.25" spans="1:25">
      <c r="A185" s="96"/>
      <c r="B185" s="96"/>
      <c r="C185" s="163"/>
      <c r="D185" s="264"/>
      <c r="E185" s="150">
        <v>1</v>
      </c>
      <c r="F185" s="126"/>
      <c r="G185" s="126"/>
      <c r="H185" s="126" t="s">
        <v>812</v>
      </c>
      <c r="I185" s="126" t="s">
        <v>245</v>
      </c>
      <c r="J185" s="126" t="s">
        <v>813</v>
      </c>
      <c r="K185" s="126" t="s">
        <v>814</v>
      </c>
      <c r="L185" s="126" t="s">
        <v>815</v>
      </c>
      <c r="M185" s="126" t="s">
        <v>816</v>
      </c>
      <c r="N185" s="126" t="s">
        <v>205</v>
      </c>
      <c r="O185" s="88" t="s">
        <v>817</v>
      </c>
      <c r="P185" s="136">
        <v>300</v>
      </c>
      <c r="Q185" s="136">
        <v>300</v>
      </c>
      <c r="R185" s="136"/>
      <c r="S185" s="136">
        <v>167</v>
      </c>
      <c r="T185" s="136">
        <v>167</v>
      </c>
      <c r="U185" s="136">
        <v>802</v>
      </c>
      <c r="V185" s="136">
        <v>802</v>
      </c>
      <c r="W185" s="136"/>
      <c r="X185" s="157"/>
      <c r="Y185" s="158"/>
    </row>
    <row r="186" spans="1:25">
      <c r="A186" s="96"/>
      <c r="B186" s="96">
        <v>3</v>
      </c>
      <c r="C186" s="96"/>
      <c r="D186" s="230"/>
      <c r="E186" s="6" t="s">
        <v>818</v>
      </c>
      <c r="F186" s="6" t="s">
        <v>819</v>
      </c>
      <c r="G186" s="6"/>
      <c r="H186" s="6">
        <f>H187+H194+H195+H197+H198+H199+H201+H202+H203+H204+H207+H210</f>
        <v>13</v>
      </c>
      <c r="I186" s="6"/>
      <c r="J186" s="6"/>
      <c r="K186" s="6"/>
      <c r="L186" s="6"/>
      <c r="M186" s="6"/>
      <c r="N186" s="6"/>
      <c r="O186" s="88"/>
      <c r="P186" s="86">
        <f t="shared" ref="P186:W186" si="29">P187+P194+P195+P197+P198+P199+P201+P202+P203+P204+P207+P210</f>
        <v>2726</v>
      </c>
      <c r="Q186" s="86">
        <f t="shared" si="29"/>
        <v>2726</v>
      </c>
      <c r="R186" s="86">
        <v>0</v>
      </c>
      <c r="S186" s="6">
        <f t="shared" si="29"/>
        <v>1201</v>
      </c>
      <c r="T186" s="6">
        <f t="shared" si="29"/>
        <v>810</v>
      </c>
      <c r="U186" s="6">
        <f t="shared" si="29"/>
        <v>4853</v>
      </c>
      <c r="V186" s="6">
        <f t="shared" si="29"/>
        <v>3531</v>
      </c>
      <c r="W186" s="6"/>
      <c r="X186" s="99"/>
      <c r="Y186" s="100"/>
    </row>
    <row r="187" spans="1:25">
      <c r="A187" s="96"/>
      <c r="B187" s="96">
        <v>3</v>
      </c>
      <c r="C187" s="96"/>
      <c r="D187" s="230"/>
      <c r="E187" s="51" t="s">
        <v>307</v>
      </c>
      <c r="F187" s="50"/>
      <c r="G187" s="51" t="s">
        <v>115</v>
      </c>
      <c r="H187" s="50">
        <v>6</v>
      </c>
      <c r="I187" s="50"/>
      <c r="J187" s="50"/>
      <c r="K187" s="50"/>
      <c r="L187" s="50"/>
      <c r="M187" s="50"/>
      <c r="N187" s="50"/>
      <c r="O187" s="88"/>
      <c r="P187" s="87">
        <f t="shared" ref="P187:W187" si="30">SUM(P188:P193)</f>
        <v>940</v>
      </c>
      <c r="Q187" s="87">
        <f t="shared" si="30"/>
        <v>940</v>
      </c>
      <c r="R187" s="87"/>
      <c r="S187" s="50">
        <f t="shared" si="30"/>
        <v>709</v>
      </c>
      <c r="T187" s="50">
        <f t="shared" si="30"/>
        <v>318</v>
      </c>
      <c r="U187" s="50">
        <f t="shared" si="30"/>
        <v>2639</v>
      </c>
      <c r="V187" s="50">
        <f t="shared" si="30"/>
        <v>1394</v>
      </c>
      <c r="W187" s="50"/>
      <c r="X187" s="95"/>
      <c r="Y187" s="96"/>
    </row>
    <row r="188" ht="76.5" spans="1:25">
      <c r="A188" s="96"/>
      <c r="B188" s="96">
        <v>3</v>
      </c>
      <c r="C188" s="96"/>
      <c r="D188" s="230"/>
      <c r="E188" s="50">
        <v>1</v>
      </c>
      <c r="F188" s="50"/>
      <c r="G188" s="50"/>
      <c r="H188" s="76" t="s">
        <v>820</v>
      </c>
      <c r="I188" s="51" t="s">
        <v>245</v>
      </c>
      <c r="J188" s="51" t="s">
        <v>821</v>
      </c>
      <c r="K188" s="51" t="s">
        <v>822</v>
      </c>
      <c r="L188" s="51" t="s">
        <v>823</v>
      </c>
      <c r="M188" s="51" t="s">
        <v>824</v>
      </c>
      <c r="N188" s="51" t="s">
        <v>367</v>
      </c>
      <c r="O188" s="88" t="s">
        <v>825</v>
      </c>
      <c r="P188" s="87">
        <f t="shared" ref="P188:P193" si="31">Q188+R188</f>
        <v>326</v>
      </c>
      <c r="Q188" s="87">
        <v>326</v>
      </c>
      <c r="R188" s="87"/>
      <c r="S188" s="50">
        <v>196</v>
      </c>
      <c r="T188" s="50">
        <v>196</v>
      </c>
      <c r="U188" s="50">
        <v>825</v>
      </c>
      <c r="V188" s="50">
        <v>825</v>
      </c>
      <c r="W188" s="168"/>
      <c r="X188" s="274"/>
      <c r="Y188" s="259"/>
    </row>
    <row r="189" ht="76.5" spans="1:25">
      <c r="A189" s="96"/>
      <c r="B189" s="96"/>
      <c r="C189" s="96"/>
      <c r="D189" s="230"/>
      <c r="E189" s="50">
        <v>2</v>
      </c>
      <c r="F189" s="50"/>
      <c r="G189" s="50"/>
      <c r="H189" s="51" t="s">
        <v>826</v>
      </c>
      <c r="I189" s="51" t="s">
        <v>245</v>
      </c>
      <c r="J189" s="76" t="s">
        <v>827</v>
      </c>
      <c r="K189" s="76" t="s">
        <v>822</v>
      </c>
      <c r="L189" s="76" t="s">
        <v>823</v>
      </c>
      <c r="M189" s="76" t="s">
        <v>828</v>
      </c>
      <c r="N189" s="51" t="s">
        <v>367</v>
      </c>
      <c r="O189" s="88" t="s">
        <v>829</v>
      </c>
      <c r="P189" s="87">
        <f t="shared" si="31"/>
        <v>113</v>
      </c>
      <c r="Q189" s="87">
        <v>113</v>
      </c>
      <c r="R189" s="87"/>
      <c r="S189" s="50">
        <v>52</v>
      </c>
      <c r="T189" s="50">
        <v>52</v>
      </c>
      <c r="U189" s="50">
        <v>244</v>
      </c>
      <c r="V189" s="50">
        <v>244</v>
      </c>
      <c r="W189" s="53"/>
      <c r="X189" s="95"/>
      <c r="Y189" s="96"/>
    </row>
    <row r="190" ht="63.75" spans="1:25">
      <c r="A190" s="96"/>
      <c r="B190" s="96"/>
      <c r="C190" s="96"/>
      <c r="D190" s="230"/>
      <c r="E190" s="50">
        <v>3</v>
      </c>
      <c r="F190" s="50"/>
      <c r="G190" s="50"/>
      <c r="H190" s="76" t="s">
        <v>830</v>
      </c>
      <c r="I190" s="51" t="s">
        <v>245</v>
      </c>
      <c r="J190" s="76" t="s">
        <v>831</v>
      </c>
      <c r="K190" s="51" t="s">
        <v>832</v>
      </c>
      <c r="L190" s="51" t="s">
        <v>833</v>
      </c>
      <c r="M190" s="51" t="s">
        <v>834</v>
      </c>
      <c r="N190" s="51" t="s">
        <v>367</v>
      </c>
      <c r="O190" s="88" t="s">
        <v>835</v>
      </c>
      <c r="P190" s="87">
        <f t="shared" si="31"/>
        <v>65</v>
      </c>
      <c r="Q190" s="87">
        <v>65</v>
      </c>
      <c r="R190" s="87"/>
      <c r="S190" s="50">
        <v>130</v>
      </c>
      <c r="T190" s="50">
        <v>7</v>
      </c>
      <c r="U190" s="50">
        <v>460</v>
      </c>
      <c r="V190" s="50">
        <v>33</v>
      </c>
      <c r="W190" s="53"/>
      <c r="X190" s="95"/>
      <c r="Y190" s="96"/>
    </row>
    <row r="191" ht="140.25" spans="1:25">
      <c r="A191" s="96"/>
      <c r="B191" s="96"/>
      <c r="C191" s="96"/>
      <c r="D191" s="230"/>
      <c r="E191" s="50">
        <v>4</v>
      </c>
      <c r="F191" s="50"/>
      <c r="G191" s="50"/>
      <c r="H191" s="76" t="s">
        <v>836</v>
      </c>
      <c r="I191" s="51" t="s">
        <v>245</v>
      </c>
      <c r="J191" s="76" t="s">
        <v>827</v>
      </c>
      <c r="K191" s="51" t="s">
        <v>837</v>
      </c>
      <c r="L191" s="51" t="s">
        <v>838</v>
      </c>
      <c r="M191" s="51" t="s">
        <v>839</v>
      </c>
      <c r="N191" s="51" t="s">
        <v>367</v>
      </c>
      <c r="O191" s="88" t="s">
        <v>840</v>
      </c>
      <c r="P191" s="87">
        <f t="shared" si="31"/>
        <v>163</v>
      </c>
      <c r="Q191" s="87">
        <v>163</v>
      </c>
      <c r="R191" s="87"/>
      <c r="S191" s="50">
        <v>157</v>
      </c>
      <c r="T191" s="50">
        <v>39</v>
      </c>
      <c r="U191" s="50">
        <v>560</v>
      </c>
      <c r="V191" s="50">
        <v>207</v>
      </c>
      <c r="W191" s="53"/>
      <c r="X191" s="95"/>
      <c r="Y191" s="96"/>
    </row>
    <row r="192" ht="102" spans="1:25">
      <c r="A192" s="96"/>
      <c r="B192" s="96"/>
      <c r="C192" s="96"/>
      <c r="D192" s="230"/>
      <c r="E192" s="50">
        <v>5</v>
      </c>
      <c r="F192" s="50"/>
      <c r="G192" s="50"/>
      <c r="H192" s="76" t="s">
        <v>841</v>
      </c>
      <c r="I192" s="51" t="s">
        <v>245</v>
      </c>
      <c r="J192" s="76" t="s">
        <v>842</v>
      </c>
      <c r="K192" s="51" t="s">
        <v>843</v>
      </c>
      <c r="L192" s="51" t="s">
        <v>844</v>
      </c>
      <c r="M192" s="51" t="s">
        <v>845</v>
      </c>
      <c r="N192" s="51" t="s">
        <v>367</v>
      </c>
      <c r="O192" s="88" t="s">
        <v>846</v>
      </c>
      <c r="P192" s="87">
        <f t="shared" si="31"/>
        <v>149</v>
      </c>
      <c r="Q192" s="87">
        <v>149</v>
      </c>
      <c r="R192" s="87"/>
      <c r="S192" s="50">
        <v>96</v>
      </c>
      <c r="T192" s="50">
        <v>11</v>
      </c>
      <c r="U192" s="50">
        <v>283</v>
      </c>
      <c r="V192" s="50">
        <v>49</v>
      </c>
      <c r="W192" s="53"/>
      <c r="X192" s="95"/>
      <c r="Y192" s="96"/>
    </row>
    <row r="193" ht="114.75" spans="1:25">
      <c r="A193" s="96"/>
      <c r="B193" s="96"/>
      <c r="C193" s="96"/>
      <c r="D193" s="230"/>
      <c r="E193" s="50">
        <v>6</v>
      </c>
      <c r="F193" s="50"/>
      <c r="G193" s="50"/>
      <c r="H193" s="76" t="s">
        <v>847</v>
      </c>
      <c r="I193" s="51" t="s">
        <v>245</v>
      </c>
      <c r="J193" s="76" t="s">
        <v>842</v>
      </c>
      <c r="K193" s="51" t="s">
        <v>843</v>
      </c>
      <c r="L193" s="51" t="s">
        <v>848</v>
      </c>
      <c r="M193" s="51" t="s">
        <v>849</v>
      </c>
      <c r="N193" s="51" t="s">
        <v>367</v>
      </c>
      <c r="O193" s="88" t="s">
        <v>850</v>
      </c>
      <c r="P193" s="87">
        <f t="shared" si="31"/>
        <v>124</v>
      </c>
      <c r="Q193" s="87">
        <v>124</v>
      </c>
      <c r="R193" s="87"/>
      <c r="S193" s="50">
        <v>78</v>
      </c>
      <c r="T193" s="50">
        <v>13</v>
      </c>
      <c r="U193" s="50">
        <v>267</v>
      </c>
      <c r="V193" s="50">
        <v>36</v>
      </c>
      <c r="W193" s="281"/>
      <c r="X193" s="256">
        <v>3</v>
      </c>
      <c r="Y193" s="247"/>
    </row>
    <row r="194" spans="1:25">
      <c r="A194" s="96"/>
      <c r="B194" s="96"/>
      <c r="C194" s="96"/>
      <c r="D194" s="230"/>
      <c r="E194" s="51" t="s">
        <v>308</v>
      </c>
      <c r="F194" s="50"/>
      <c r="G194" s="51" t="s">
        <v>116</v>
      </c>
      <c r="H194" s="50"/>
      <c r="I194" s="50"/>
      <c r="J194" s="50"/>
      <c r="K194" s="50"/>
      <c r="L194" s="50"/>
      <c r="M194" s="50"/>
      <c r="N194" s="50"/>
      <c r="O194" s="88"/>
      <c r="P194" s="87"/>
      <c r="Q194" s="87"/>
      <c r="R194" s="87"/>
      <c r="S194" s="50"/>
      <c r="T194" s="50"/>
      <c r="U194" s="50"/>
      <c r="V194" s="50"/>
      <c r="W194" s="50"/>
      <c r="X194" s="95"/>
      <c r="Y194" s="96"/>
    </row>
    <row r="195" spans="1:25">
      <c r="A195" s="96"/>
      <c r="B195" s="96"/>
      <c r="C195" s="96"/>
      <c r="D195" s="230"/>
      <c r="E195" s="51" t="s">
        <v>309</v>
      </c>
      <c r="F195" s="50"/>
      <c r="G195" s="51" t="s">
        <v>117</v>
      </c>
      <c r="H195" s="50">
        <v>1</v>
      </c>
      <c r="I195" s="50"/>
      <c r="J195" s="50"/>
      <c r="K195" s="50"/>
      <c r="L195" s="50"/>
      <c r="M195" s="50"/>
      <c r="N195" s="50"/>
      <c r="O195" s="88"/>
      <c r="P195" s="87">
        <f>Q195+R195</f>
        <v>678</v>
      </c>
      <c r="Q195" s="87">
        <f>SUM(Q196:Q196)</f>
        <v>678</v>
      </c>
      <c r="R195" s="87"/>
      <c r="S195" s="50">
        <f>SUM(S196:S196)</f>
        <v>138</v>
      </c>
      <c r="T195" s="50">
        <f>SUM(T196:T196)</f>
        <v>138</v>
      </c>
      <c r="U195" s="50">
        <f>SUM(U196:U196)</f>
        <v>543</v>
      </c>
      <c r="V195" s="50">
        <f>SUM(V196:V196)</f>
        <v>543</v>
      </c>
      <c r="W195" s="50"/>
      <c r="X195" s="95"/>
      <c r="Y195" s="96"/>
    </row>
    <row r="196" ht="88.5" spans="1:25">
      <c r="A196" s="96"/>
      <c r="B196" s="96"/>
      <c r="C196" s="96"/>
      <c r="D196" s="230"/>
      <c r="E196" s="50">
        <v>1</v>
      </c>
      <c r="F196" s="50"/>
      <c r="G196" s="50"/>
      <c r="H196" s="51" t="s">
        <v>851</v>
      </c>
      <c r="I196" s="51" t="s">
        <v>245</v>
      </c>
      <c r="J196" s="51" t="s">
        <v>852</v>
      </c>
      <c r="K196" s="51" t="s">
        <v>853</v>
      </c>
      <c r="L196" s="51" t="s">
        <v>854</v>
      </c>
      <c r="M196" s="50" t="s">
        <v>855</v>
      </c>
      <c r="N196" s="51" t="s">
        <v>205</v>
      </c>
      <c r="O196" s="88" t="s">
        <v>856</v>
      </c>
      <c r="P196" s="87">
        <v>678</v>
      </c>
      <c r="Q196" s="87">
        <v>678</v>
      </c>
      <c r="R196" s="87"/>
      <c r="S196" s="50">
        <v>138</v>
      </c>
      <c r="T196" s="50">
        <v>138</v>
      </c>
      <c r="U196" s="50">
        <v>543</v>
      </c>
      <c r="V196" s="50">
        <v>543</v>
      </c>
      <c r="W196" s="101"/>
      <c r="X196" s="95"/>
      <c r="Y196" s="96"/>
    </row>
    <row r="197" spans="1:25">
      <c r="A197" s="96"/>
      <c r="B197" s="96"/>
      <c r="C197" s="96"/>
      <c r="D197" s="230"/>
      <c r="E197" s="51" t="s">
        <v>310</v>
      </c>
      <c r="F197" s="50"/>
      <c r="G197" s="51" t="s">
        <v>118</v>
      </c>
      <c r="H197" s="50">
        <v>0</v>
      </c>
      <c r="I197" s="50"/>
      <c r="J197" s="50"/>
      <c r="K197" s="50"/>
      <c r="L197" s="50"/>
      <c r="M197" s="50"/>
      <c r="N197" s="50"/>
      <c r="O197" s="88"/>
      <c r="P197" s="87"/>
      <c r="Q197" s="87"/>
      <c r="R197" s="87"/>
      <c r="S197" s="50">
        <v>0</v>
      </c>
      <c r="T197" s="50">
        <v>0</v>
      </c>
      <c r="U197" s="50">
        <v>0</v>
      </c>
      <c r="V197" s="50">
        <v>0</v>
      </c>
      <c r="W197" s="50"/>
      <c r="X197" s="95"/>
      <c r="Y197" s="96"/>
    </row>
    <row r="198" spans="1:25">
      <c r="A198" s="96"/>
      <c r="B198" s="96"/>
      <c r="C198" s="96"/>
      <c r="D198" s="230"/>
      <c r="E198" s="51" t="s">
        <v>312</v>
      </c>
      <c r="F198" s="50"/>
      <c r="G198" s="51" t="s">
        <v>119</v>
      </c>
      <c r="H198" s="50"/>
      <c r="I198" s="50"/>
      <c r="J198" s="50"/>
      <c r="K198" s="50"/>
      <c r="L198" s="50"/>
      <c r="M198" s="50"/>
      <c r="N198" s="50"/>
      <c r="O198" s="88"/>
      <c r="P198" s="87"/>
      <c r="Q198" s="87"/>
      <c r="R198" s="87"/>
      <c r="S198" s="50"/>
      <c r="T198" s="50"/>
      <c r="U198" s="50"/>
      <c r="V198" s="50"/>
      <c r="W198" s="50"/>
      <c r="X198" s="95"/>
      <c r="Y198" s="96"/>
    </row>
    <row r="199" spans="1:25">
      <c r="A199" s="96"/>
      <c r="B199" s="96"/>
      <c r="C199" s="96"/>
      <c r="D199" s="230"/>
      <c r="E199" s="51" t="s">
        <v>313</v>
      </c>
      <c r="F199" s="50"/>
      <c r="G199" s="51" t="s">
        <v>120</v>
      </c>
      <c r="H199" s="50">
        <v>1</v>
      </c>
      <c r="I199" s="50"/>
      <c r="J199" s="50"/>
      <c r="K199" s="50"/>
      <c r="L199" s="50"/>
      <c r="M199" s="50"/>
      <c r="N199" s="50"/>
      <c r="O199" s="88"/>
      <c r="P199" s="87">
        <f>Q199+R199</f>
        <v>56</v>
      </c>
      <c r="Q199" s="87">
        <f>SUM(Q200:Q200)</f>
        <v>56</v>
      </c>
      <c r="R199" s="87"/>
      <c r="S199" s="50">
        <f>SUM(S200:S200)</f>
        <v>23</v>
      </c>
      <c r="T199" s="50">
        <f>SUM(T200:T200)</f>
        <v>23</v>
      </c>
      <c r="U199" s="50">
        <f>SUM(U200:U200)</f>
        <v>102</v>
      </c>
      <c r="V199" s="50">
        <f>SUM(V200:V200)</f>
        <v>39</v>
      </c>
      <c r="W199" s="50"/>
      <c r="X199" s="95"/>
      <c r="Y199" s="96"/>
    </row>
    <row r="200" ht="36" spans="1:25">
      <c r="A200" s="96"/>
      <c r="B200" s="96"/>
      <c r="C200" s="100"/>
      <c r="D200" s="232"/>
      <c r="E200" s="50">
        <v>1</v>
      </c>
      <c r="F200" s="50"/>
      <c r="G200" s="50"/>
      <c r="H200" s="51" t="s">
        <v>857</v>
      </c>
      <c r="I200" s="51" t="s">
        <v>245</v>
      </c>
      <c r="J200" s="76" t="s">
        <v>858</v>
      </c>
      <c r="K200" s="76" t="s">
        <v>859</v>
      </c>
      <c r="L200" s="76" t="s">
        <v>860</v>
      </c>
      <c r="M200" s="76" t="s">
        <v>861</v>
      </c>
      <c r="N200" s="76" t="s">
        <v>205</v>
      </c>
      <c r="O200" s="88" t="s">
        <v>862</v>
      </c>
      <c r="P200" s="87">
        <f>Q200+R200</f>
        <v>56</v>
      </c>
      <c r="Q200" s="87">
        <v>56</v>
      </c>
      <c r="R200" s="87"/>
      <c r="S200" s="50">
        <v>23</v>
      </c>
      <c r="T200" s="50">
        <v>23</v>
      </c>
      <c r="U200" s="50">
        <v>102</v>
      </c>
      <c r="V200" s="50">
        <v>39</v>
      </c>
      <c r="W200" s="164"/>
      <c r="X200" s="95"/>
      <c r="Y200" s="96"/>
    </row>
    <row r="201" spans="1:25">
      <c r="A201" s="96"/>
      <c r="B201" s="96"/>
      <c r="C201" s="96"/>
      <c r="D201" s="230"/>
      <c r="E201" s="51" t="s">
        <v>314</v>
      </c>
      <c r="F201" s="50"/>
      <c r="G201" s="51" t="s">
        <v>126</v>
      </c>
      <c r="H201" s="50">
        <v>0</v>
      </c>
      <c r="I201" s="50"/>
      <c r="J201" s="50"/>
      <c r="K201" s="50"/>
      <c r="L201" s="50"/>
      <c r="M201" s="50"/>
      <c r="N201" s="50"/>
      <c r="O201" s="88"/>
      <c r="P201" s="87"/>
      <c r="Q201" s="87"/>
      <c r="R201" s="87"/>
      <c r="S201" s="50">
        <v>0</v>
      </c>
      <c r="T201" s="50">
        <v>0</v>
      </c>
      <c r="U201" s="50">
        <v>0</v>
      </c>
      <c r="V201" s="50">
        <v>0</v>
      </c>
      <c r="W201" s="50"/>
      <c r="X201" s="95"/>
      <c r="Y201" s="96"/>
    </row>
    <row r="202" spans="1:25">
      <c r="A202" s="100"/>
      <c r="B202" s="100"/>
      <c r="C202" s="19"/>
      <c r="D202" s="20"/>
      <c r="E202" s="51" t="s">
        <v>321</v>
      </c>
      <c r="F202" s="50"/>
      <c r="G202" s="51" t="s">
        <v>121</v>
      </c>
      <c r="H202" s="50">
        <v>0</v>
      </c>
      <c r="I202" s="50"/>
      <c r="J202" s="50"/>
      <c r="K202" s="50"/>
      <c r="L202" s="50"/>
      <c r="M202" s="50"/>
      <c r="N202" s="50"/>
      <c r="O202" s="88"/>
      <c r="P202" s="87"/>
      <c r="Q202" s="87"/>
      <c r="R202" s="87"/>
      <c r="S202" s="50"/>
      <c r="T202" s="50"/>
      <c r="U202" s="50"/>
      <c r="V202" s="50"/>
      <c r="W202" s="50"/>
      <c r="X202" s="95"/>
      <c r="Y202" s="96"/>
    </row>
    <row r="203" spans="1:25">
      <c r="A203" s="100"/>
      <c r="B203" s="100"/>
      <c r="C203" s="96"/>
      <c r="D203" s="230"/>
      <c r="E203" s="51" t="s">
        <v>322</v>
      </c>
      <c r="F203" s="50"/>
      <c r="G203" s="51" t="s">
        <v>122</v>
      </c>
      <c r="H203" s="50">
        <v>0</v>
      </c>
      <c r="I203" s="50"/>
      <c r="J203" s="50"/>
      <c r="K203" s="50"/>
      <c r="L203" s="50"/>
      <c r="M203" s="50"/>
      <c r="N203" s="50"/>
      <c r="O203" s="88"/>
      <c r="P203" s="87"/>
      <c r="Q203" s="87"/>
      <c r="R203" s="87"/>
      <c r="S203" s="50"/>
      <c r="T203" s="50"/>
      <c r="U203" s="50"/>
      <c r="V203" s="50"/>
      <c r="W203" s="50"/>
      <c r="X203" s="95"/>
      <c r="Y203" s="96"/>
    </row>
    <row r="204" spans="1:25">
      <c r="A204" s="173"/>
      <c r="B204" s="173">
        <v>4</v>
      </c>
      <c r="C204" s="96"/>
      <c r="D204" s="230"/>
      <c r="E204" s="51" t="s">
        <v>323</v>
      </c>
      <c r="F204" s="50"/>
      <c r="G204" s="51" t="s">
        <v>123</v>
      </c>
      <c r="H204" s="50">
        <v>2</v>
      </c>
      <c r="I204" s="50"/>
      <c r="J204" s="50"/>
      <c r="K204" s="50"/>
      <c r="L204" s="50"/>
      <c r="M204" s="50"/>
      <c r="N204" s="50"/>
      <c r="O204" s="88"/>
      <c r="P204" s="87">
        <f>Q204+R204</f>
        <v>85</v>
      </c>
      <c r="Q204" s="87">
        <f>SUM(Q205:Q206)</f>
        <v>85</v>
      </c>
      <c r="R204" s="87"/>
      <c r="S204" s="50">
        <f>SUM(S206:S206)</f>
        <v>60</v>
      </c>
      <c r="T204" s="50">
        <f>SUM(T206:T206)</f>
        <v>60</v>
      </c>
      <c r="U204" s="50">
        <f>SUM(U206:U206)</f>
        <v>242</v>
      </c>
      <c r="V204" s="50">
        <f>SUM(V206:V206)</f>
        <v>242</v>
      </c>
      <c r="W204" s="50"/>
      <c r="X204" s="95"/>
      <c r="Y204" s="96"/>
    </row>
    <row r="205" ht="63.75" spans="1:25">
      <c r="A205" s="173"/>
      <c r="B205" s="173">
        <v>4</v>
      </c>
      <c r="C205" s="96"/>
      <c r="D205" s="230"/>
      <c r="E205" s="50">
        <v>1</v>
      </c>
      <c r="F205" s="50"/>
      <c r="G205" s="50"/>
      <c r="H205" s="51" t="s">
        <v>863</v>
      </c>
      <c r="I205" s="78" t="s">
        <v>245</v>
      </c>
      <c r="J205" s="76" t="s">
        <v>821</v>
      </c>
      <c r="K205" s="76" t="s">
        <v>864</v>
      </c>
      <c r="L205" s="76" t="s">
        <v>865</v>
      </c>
      <c r="M205" s="76" t="s">
        <v>866</v>
      </c>
      <c r="N205" s="76" t="s">
        <v>205</v>
      </c>
      <c r="O205" s="88" t="s">
        <v>867</v>
      </c>
      <c r="P205" s="87">
        <f>Q205+R205</f>
        <v>53</v>
      </c>
      <c r="Q205" s="87">
        <v>53</v>
      </c>
      <c r="R205" s="87"/>
      <c r="S205" s="50">
        <v>760</v>
      </c>
      <c r="T205" s="50">
        <v>30</v>
      </c>
      <c r="U205" s="50">
        <v>1170</v>
      </c>
      <c r="V205" s="50">
        <v>263</v>
      </c>
      <c r="W205" s="260"/>
      <c r="X205" s="181"/>
      <c r="Y205" s="141"/>
    </row>
    <row r="206" ht="89.25" spans="1:25">
      <c r="A206" s="175"/>
      <c r="B206" s="175"/>
      <c r="C206" s="96"/>
      <c r="D206" s="230"/>
      <c r="E206" s="50">
        <v>2</v>
      </c>
      <c r="F206" s="50"/>
      <c r="G206" s="50"/>
      <c r="H206" s="51" t="s">
        <v>868</v>
      </c>
      <c r="I206" s="78" t="s">
        <v>245</v>
      </c>
      <c r="J206" s="51" t="s">
        <v>869</v>
      </c>
      <c r="K206" s="51" t="s">
        <v>864</v>
      </c>
      <c r="L206" s="51" t="s">
        <v>865</v>
      </c>
      <c r="M206" s="51" t="s">
        <v>870</v>
      </c>
      <c r="N206" s="76" t="s">
        <v>205</v>
      </c>
      <c r="O206" s="88" t="s">
        <v>871</v>
      </c>
      <c r="P206" s="87">
        <f>Q206+R206</f>
        <v>32</v>
      </c>
      <c r="Q206" s="87">
        <v>32</v>
      </c>
      <c r="R206" s="87"/>
      <c r="S206" s="50">
        <v>60</v>
      </c>
      <c r="T206" s="50">
        <v>60</v>
      </c>
      <c r="U206" s="50">
        <v>242</v>
      </c>
      <c r="V206" s="50">
        <v>242</v>
      </c>
      <c r="W206" s="133"/>
      <c r="X206" s="181"/>
      <c r="Y206" s="141"/>
    </row>
    <row r="207" spans="1:25">
      <c r="A207" s="173"/>
      <c r="B207" s="173">
        <v>3</v>
      </c>
      <c r="C207" s="96"/>
      <c r="D207" s="230"/>
      <c r="E207" s="51" t="s">
        <v>324</v>
      </c>
      <c r="F207" s="50"/>
      <c r="G207" s="51" t="s">
        <v>124</v>
      </c>
      <c r="H207" s="50">
        <v>2</v>
      </c>
      <c r="I207" s="50"/>
      <c r="J207" s="50"/>
      <c r="K207" s="50"/>
      <c r="L207" s="50"/>
      <c r="M207" s="50"/>
      <c r="N207" s="50"/>
      <c r="O207" s="88"/>
      <c r="P207" s="87">
        <f>Q207+R207</f>
        <v>471</v>
      </c>
      <c r="Q207" s="87">
        <f>SUM(Q208:Q209)</f>
        <v>471</v>
      </c>
      <c r="R207" s="87"/>
      <c r="S207" s="50">
        <f>SUM(S208:S209)</f>
        <v>142</v>
      </c>
      <c r="T207" s="50">
        <f>SUM(T208:T209)</f>
        <v>142</v>
      </c>
      <c r="U207" s="50">
        <f>SUM(U208:U209)</f>
        <v>692</v>
      </c>
      <c r="V207" s="50">
        <f>SUM(V208:V209)</f>
        <v>692</v>
      </c>
      <c r="W207" s="50"/>
      <c r="X207" s="95"/>
      <c r="Y207" s="96"/>
    </row>
    <row r="208" ht="114.75" spans="1:25">
      <c r="A208" s="173"/>
      <c r="B208" s="173">
        <v>4</v>
      </c>
      <c r="C208" s="96"/>
      <c r="D208" s="230"/>
      <c r="E208" s="50">
        <v>1</v>
      </c>
      <c r="F208" s="50"/>
      <c r="G208" s="50"/>
      <c r="H208" s="51" t="s">
        <v>872</v>
      </c>
      <c r="I208" s="51" t="s">
        <v>245</v>
      </c>
      <c r="J208" s="76" t="s">
        <v>873</v>
      </c>
      <c r="K208" s="76" t="s">
        <v>874</v>
      </c>
      <c r="L208" s="76" t="s">
        <v>875</v>
      </c>
      <c r="M208" s="76" t="s">
        <v>876</v>
      </c>
      <c r="N208" s="76" t="s">
        <v>205</v>
      </c>
      <c r="O208" s="88" t="s">
        <v>877</v>
      </c>
      <c r="P208" s="87">
        <v>236</v>
      </c>
      <c r="Q208" s="87">
        <v>236</v>
      </c>
      <c r="R208" s="87"/>
      <c r="S208" s="50">
        <v>100</v>
      </c>
      <c r="T208" s="50">
        <v>100</v>
      </c>
      <c r="U208" s="50">
        <v>470</v>
      </c>
      <c r="V208" s="50">
        <v>470</v>
      </c>
      <c r="W208" s="164"/>
      <c r="X208" s="95"/>
      <c r="Y208" s="96"/>
    </row>
    <row r="209" ht="102" spans="1:25">
      <c r="A209" s="173"/>
      <c r="B209" s="173">
        <v>3</v>
      </c>
      <c r="C209" s="96"/>
      <c r="D209" s="230">
        <v>3</v>
      </c>
      <c r="E209" s="50">
        <v>2</v>
      </c>
      <c r="F209" s="50"/>
      <c r="G209" s="50"/>
      <c r="H209" s="51" t="s">
        <v>878</v>
      </c>
      <c r="I209" s="51" t="s">
        <v>245</v>
      </c>
      <c r="J209" s="76" t="s">
        <v>873</v>
      </c>
      <c r="K209" s="76" t="s">
        <v>874</v>
      </c>
      <c r="L209" s="76" t="s">
        <v>879</v>
      </c>
      <c r="M209" s="76" t="s">
        <v>880</v>
      </c>
      <c r="N209" s="76" t="s">
        <v>205</v>
      </c>
      <c r="O209" s="88" t="s">
        <v>881</v>
      </c>
      <c r="P209" s="87">
        <v>235</v>
      </c>
      <c r="Q209" s="87">
        <v>235</v>
      </c>
      <c r="R209" s="87"/>
      <c r="S209" s="50">
        <v>42</v>
      </c>
      <c r="T209" s="50">
        <v>42</v>
      </c>
      <c r="U209" s="50">
        <v>222</v>
      </c>
      <c r="V209" s="50">
        <v>222</v>
      </c>
      <c r="W209" s="164"/>
      <c r="X209" s="95"/>
      <c r="Y209" s="96"/>
    </row>
    <row r="210" ht="24" spans="1:25">
      <c r="A210" s="173"/>
      <c r="B210" s="173">
        <v>4</v>
      </c>
      <c r="C210" s="96"/>
      <c r="D210" s="230">
        <v>3</v>
      </c>
      <c r="E210" s="51" t="s">
        <v>325</v>
      </c>
      <c r="F210" s="50"/>
      <c r="G210" s="51" t="s">
        <v>882</v>
      </c>
      <c r="H210" s="50">
        <v>1</v>
      </c>
      <c r="I210" s="50"/>
      <c r="J210" s="50"/>
      <c r="K210" s="50"/>
      <c r="L210" s="50"/>
      <c r="M210" s="50"/>
      <c r="N210" s="50"/>
      <c r="O210" s="88"/>
      <c r="P210" s="87">
        <f>Q210+R210</f>
        <v>496</v>
      </c>
      <c r="Q210" s="87">
        <f>SUM(Q211:Q211)</f>
        <v>496</v>
      </c>
      <c r="R210" s="87"/>
      <c r="S210" s="50">
        <f>SUM(S211:S211)</f>
        <v>129</v>
      </c>
      <c r="T210" s="50">
        <f>SUM(T211:T211)</f>
        <v>129</v>
      </c>
      <c r="U210" s="50">
        <f>SUM(U211:U211)</f>
        <v>635</v>
      </c>
      <c r="V210" s="50">
        <f>SUM(V211:V211)</f>
        <v>621</v>
      </c>
      <c r="W210" s="50"/>
      <c r="X210" s="95"/>
      <c r="Y210" s="96"/>
    </row>
    <row r="211" ht="178.5" spans="1:25">
      <c r="A211" s="175"/>
      <c r="B211" s="175"/>
      <c r="C211" s="96"/>
      <c r="D211" s="230"/>
      <c r="E211" s="50">
        <v>1</v>
      </c>
      <c r="F211" s="50"/>
      <c r="G211" s="50"/>
      <c r="H211" s="51" t="s">
        <v>883</v>
      </c>
      <c r="I211" s="51" t="s">
        <v>245</v>
      </c>
      <c r="J211" s="76" t="s">
        <v>884</v>
      </c>
      <c r="K211" s="76" t="s">
        <v>885</v>
      </c>
      <c r="L211" s="76" t="s">
        <v>886</v>
      </c>
      <c r="M211" s="76" t="s">
        <v>887</v>
      </c>
      <c r="N211" s="76" t="s">
        <v>205</v>
      </c>
      <c r="O211" s="88" t="s">
        <v>888</v>
      </c>
      <c r="P211" s="87">
        <v>496</v>
      </c>
      <c r="Q211" s="87">
        <v>496</v>
      </c>
      <c r="R211" s="87"/>
      <c r="S211" s="50">
        <v>129</v>
      </c>
      <c r="T211" s="50">
        <v>129</v>
      </c>
      <c r="U211" s="50">
        <v>635</v>
      </c>
      <c r="V211" s="50">
        <v>621</v>
      </c>
      <c r="W211" s="74"/>
      <c r="X211" s="95"/>
      <c r="Y211" s="96"/>
    </row>
    <row r="212" spans="1:25">
      <c r="A212" s="173"/>
      <c r="B212" s="173">
        <v>4</v>
      </c>
      <c r="C212" s="96"/>
      <c r="D212" s="230"/>
      <c r="E212" s="165" t="s">
        <v>889</v>
      </c>
      <c r="F212" s="165" t="s">
        <v>890</v>
      </c>
      <c r="G212" s="165"/>
      <c r="H212" s="165">
        <f>H213+H216+H218+H225+H229</f>
        <v>15</v>
      </c>
      <c r="I212" s="166"/>
      <c r="J212" s="166"/>
      <c r="K212" s="166"/>
      <c r="L212" s="166"/>
      <c r="M212" s="170"/>
      <c r="N212" s="170"/>
      <c r="O212" s="88"/>
      <c r="P212" s="196">
        <f>Q212+R212</f>
        <v>2879</v>
      </c>
      <c r="Q212" s="196">
        <f>SUM(Q213,Q216,Q218,Q225,Q229)</f>
        <v>2879</v>
      </c>
      <c r="R212" s="86">
        <v>0</v>
      </c>
      <c r="S212" s="119">
        <f>SUM(S213,S216,S218,S225,S229)</f>
        <v>4080</v>
      </c>
      <c r="T212" s="119">
        <f>SUM(T213,T216,T218,T225,T229)</f>
        <v>1158</v>
      </c>
      <c r="U212" s="119">
        <f>SUM(U213,U216,U218,U225,U229)</f>
        <v>18396</v>
      </c>
      <c r="V212" s="119">
        <f>SUM(V213,V216,V218,V225,V229)</f>
        <v>3979</v>
      </c>
      <c r="W212" s="166"/>
      <c r="X212" s="99"/>
      <c r="Y212" s="100"/>
    </row>
    <row r="213" spans="1:25">
      <c r="A213" s="175"/>
      <c r="B213" s="175"/>
      <c r="C213" s="96"/>
      <c r="D213" s="230"/>
      <c r="E213" s="73" t="s">
        <v>307</v>
      </c>
      <c r="F213" s="148"/>
      <c r="G213" s="73" t="s">
        <v>129</v>
      </c>
      <c r="H213" s="77">
        <v>2</v>
      </c>
      <c r="I213" s="148"/>
      <c r="J213" s="148"/>
      <c r="K213" s="148"/>
      <c r="L213" s="148"/>
      <c r="M213" s="152"/>
      <c r="N213" s="152"/>
      <c r="O213" s="88"/>
      <c r="P213" s="135">
        <f>Q213+R213</f>
        <v>386</v>
      </c>
      <c r="Q213" s="135">
        <f>SUM(Q214:Q215)</f>
        <v>386</v>
      </c>
      <c r="R213" s="135"/>
      <c r="S213" s="122">
        <f>SUM(S214:S215)</f>
        <v>247</v>
      </c>
      <c r="T213" s="122">
        <f>SUM(T214:T215)</f>
        <v>247</v>
      </c>
      <c r="U213" s="122">
        <f>SUM(U214:U215)</f>
        <v>984</v>
      </c>
      <c r="V213" s="122">
        <f>SUM(V214:V215)</f>
        <v>984</v>
      </c>
      <c r="W213" s="148"/>
      <c r="X213" s="95"/>
      <c r="Y213" s="96"/>
    </row>
    <row r="214" ht="63.75" spans="1:25">
      <c r="A214" s="173"/>
      <c r="B214" s="173">
        <v>3</v>
      </c>
      <c r="C214" s="96"/>
      <c r="D214" s="230"/>
      <c r="E214" s="77">
        <v>1</v>
      </c>
      <c r="F214" s="77"/>
      <c r="G214" s="77"/>
      <c r="H214" s="107" t="s">
        <v>891</v>
      </c>
      <c r="I214" s="51" t="s">
        <v>245</v>
      </c>
      <c r="J214" s="51" t="s">
        <v>892</v>
      </c>
      <c r="K214" s="76" t="s">
        <v>893</v>
      </c>
      <c r="L214" s="76" t="s">
        <v>894</v>
      </c>
      <c r="M214" s="74" t="s">
        <v>895</v>
      </c>
      <c r="N214" s="76" t="s">
        <v>205</v>
      </c>
      <c r="O214" s="88" t="s">
        <v>896</v>
      </c>
      <c r="P214" s="87">
        <f>Q214+R214</f>
        <v>178</v>
      </c>
      <c r="Q214" s="87">
        <v>178</v>
      </c>
      <c r="R214" s="129"/>
      <c r="S214" s="50">
        <v>176</v>
      </c>
      <c r="T214" s="50">
        <v>176</v>
      </c>
      <c r="U214" s="50">
        <v>648</v>
      </c>
      <c r="V214" s="50">
        <v>648</v>
      </c>
      <c r="W214" s="148"/>
      <c r="X214" s="95"/>
      <c r="Y214" s="96"/>
    </row>
    <row r="215" ht="114.75" spans="1:25">
      <c r="A215" s="275">
        <v>3</v>
      </c>
      <c r="B215" s="178"/>
      <c r="C215" s="96"/>
      <c r="D215" s="230"/>
      <c r="E215" s="77">
        <v>2</v>
      </c>
      <c r="F215" s="77"/>
      <c r="G215" s="77"/>
      <c r="H215" s="107" t="s">
        <v>897</v>
      </c>
      <c r="I215" s="51" t="s">
        <v>245</v>
      </c>
      <c r="J215" s="51" t="s">
        <v>898</v>
      </c>
      <c r="K215" s="51" t="s">
        <v>899</v>
      </c>
      <c r="L215" s="76" t="s">
        <v>900</v>
      </c>
      <c r="M215" s="74" t="s">
        <v>901</v>
      </c>
      <c r="N215" s="76" t="s">
        <v>205</v>
      </c>
      <c r="O215" s="88" t="s">
        <v>902</v>
      </c>
      <c r="P215" s="87">
        <f>Q215+R215</f>
        <v>208</v>
      </c>
      <c r="Q215" s="87">
        <v>208</v>
      </c>
      <c r="R215" s="129"/>
      <c r="S215" s="50">
        <v>71</v>
      </c>
      <c r="T215" s="50">
        <v>71</v>
      </c>
      <c r="U215" s="50">
        <v>336</v>
      </c>
      <c r="V215" s="50">
        <v>336</v>
      </c>
      <c r="W215" s="148"/>
      <c r="X215" s="95"/>
      <c r="Y215" s="96"/>
    </row>
    <row r="216" spans="1:25">
      <c r="A216" s="173"/>
      <c r="B216" s="173">
        <v>3</v>
      </c>
      <c r="C216" s="96"/>
      <c r="D216" s="230"/>
      <c r="E216" s="73" t="s">
        <v>308</v>
      </c>
      <c r="F216" s="148"/>
      <c r="G216" s="73" t="s">
        <v>133</v>
      </c>
      <c r="H216" s="77">
        <v>1</v>
      </c>
      <c r="I216" s="148"/>
      <c r="J216" s="148"/>
      <c r="K216" s="148"/>
      <c r="L216" s="148"/>
      <c r="M216" s="152"/>
      <c r="N216" s="152"/>
      <c r="O216" s="88"/>
      <c r="P216" s="135">
        <f t="shared" ref="P216:W216" si="32">SUM(P217:P217)</f>
        <v>190</v>
      </c>
      <c r="Q216" s="135">
        <f t="shared" si="32"/>
        <v>190</v>
      </c>
      <c r="R216" s="135"/>
      <c r="S216" s="135">
        <f t="shared" si="32"/>
        <v>41</v>
      </c>
      <c r="T216" s="135">
        <f t="shared" si="32"/>
        <v>26</v>
      </c>
      <c r="U216" s="135">
        <f t="shared" si="32"/>
        <v>203</v>
      </c>
      <c r="V216" s="135">
        <f t="shared" si="32"/>
        <v>110</v>
      </c>
      <c r="W216" s="148"/>
      <c r="X216" s="95"/>
      <c r="Y216" s="96"/>
    </row>
    <row r="217" ht="89.25" spans="1:25">
      <c r="A217" s="175"/>
      <c r="B217" s="175"/>
      <c r="C217" s="96"/>
      <c r="D217" s="230"/>
      <c r="E217" s="77">
        <v>1</v>
      </c>
      <c r="F217" s="77"/>
      <c r="G217" s="77"/>
      <c r="H217" s="107" t="s">
        <v>903</v>
      </c>
      <c r="I217" s="51" t="s">
        <v>245</v>
      </c>
      <c r="J217" s="76" t="s">
        <v>904</v>
      </c>
      <c r="K217" s="76" t="s">
        <v>905</v>
      </c>
      <c r="L217" s="76" t="s">
        <v>906</v>
      </c>
      <c r="M217" s="51" t="s">
        <v>907</v>
      </c>
      <c r="N217" s="51" t="s">
        <v>205</v>
      </c>
      <c r="O217" s="88" t="s">
        <v>908</v>
      </c>
      <c r="P217" s="87">
        <f>Q217+R217</f>
        <v>190</v>
      </c>
      <c r="Q217" s="87">
        <v>190</v>
      </c>
      <c r="R217" s="129"/>
      <c r="S217" s="50">
        <v>41</v>
      </c>
      <c r="T217" s="50">
        <v>26</v>
      </c>
      <c r="U217" s="50">
        <v>203</v>
      </c>
      <c r="V217" s="50">
        <v>110</v>
      </c>
      <c r="W217" s="148"/>
      <c r="X217" s="95"/>
      <c r="Y217" s="96"/>
    </row>
    <row r="218" spans="1:25">
      <c r="A218" s="175"/>
      <c r="B218" s="175"/>
      <c r="C218" s="96"/>
      <c r="D218" s="230"/>
      <c r="E218" s="73" t="s">
        <v>309</v>
      </c>
      <c r="F218" s="148"/>
      <c r="G218" s="73" t="s">
        <v>131</v>
      </c>
      <c r="H218" s="77">
        <v>6</v>
      </c>
      <c r="I218" s="148"/>
      <c r="J218" s="148"/>
      <c r="K218" s="148"/>
      <c r="L218" s="148"/>
      <c r="M218" s="152"/>
      <c r="N218" s="152"/>
      <c r="O218" s="88"/>
      <c r="P218" s="87">
        <f>SUM(P219:P224)</f>
        <v>1187</v>
      </c>
      <c r="Q218" s="87">
        <f t="shared" ref="Q218:W218" si="33">SUM(Q219:Q224)</f>
        <v>1187</v>
      </c>
      <c r="R218" s="87">
        <f t="shared" si="33"/>
        <v>0</v>
      </c>
      <c r="S218" s="136">
        <f t="shared" si="33"/>
        <v>3173</v>
      </c>
      <c r="T218" s="136">
        <f t="shared" si="33"/>
        <v>379</v>
      </c>
      <c r="U218" s="136">
        <f t="shared" si="33"/>
        <v>14666</v>
      </c>
      <c r="V218" s="136">
        <f t="shared" si="33"/>
        <v>1809</v>
      </c>
      <c r="W218" s="148"/>
      <c r="X218" s="95"/>
      <c r="Y218" s="96"/>
    </row>
    <row r="219" ht="54" customHeight="1" spans="1:25">
      <c r="A219" s="173"/>
      <c r="B219" s="173">
        <v>4</v>
      </c>
      <c r="C219" s="96"/>
      <c r="D219" s="230"/>
      <c r="E219" s="77">
        <v>1</v>
      </c>
      <c r="F219" s="77"/>
      <c r="G219" s="77"/>
      <c r="H219" s="126" t="s">
        <v>909</v>
      </c>
      <c r="I219" s="126" t="s">
        <v>245</v>
      </c>
      <c r="J219" s="126" t="s">
        <v>910</v>
      </c>
      <c r="K219" s="126" t="s">
        <v>911</v>
      </c>
      <c r="L219" s="126" t="s">
        <v>912</v>
      </c>
      <c r="M219" s="126" t="s">
        <v>913</v>
      </c>
      <c r="N219" s="73" t="s">
        <v>205</v>
      </c>
      <c r="O219" s="88" t="s">
        <v>914</v>
      </c>
      <c r="P219" s="87">
        <v>716</v>
      </c>
      <c r="Q219" s="135">
        <v>716</v>
      </c>
      <c r="R219" s="135">
        <v>0</v>
      </c>
      <c r="S219" s="136">
        <v>1814</v>
      </c>
      <c r="T219" s="136">
        <v>247</v>
      </c>
      <c r="U219" s="136">
        <v>8615</v>
      </c>
      <c r="V219" s="136">
        <v>1185</v>
      </c>
      <c r="W219" s="148"/>
      <c r="X219" s="95"/>
      <c r="Y219" s="96"/>
    </row>
    <row r="220" ht="54" customHeight="1" spans="1:25">
      <c r="A220" s="173"/>
      <c r="B220" s="173"/>
      <c r="C220" s="96"/>
      <c r="D220" s="230"/>
      <c r="E220" s="77">
        <v>2</v>
      </c>
      <c r="F220" s="77"/>
      <c r="G220" s="77"/>
      <c r="H220" s="126" t="s">
        <v>915</v>
      </c>
      <c r="I220" s="126" t="s">
        <v>245</v>
      </c>
      <c r="J220" s="126" t="s">
        <v>916</v>
      </c>
      <c r="K220" s="126" t="s">
        <v>917</v>
      </c>
      <c r="L220" s="126" t="s">
        <v>917</v>
      </c>
      <c r="M220" s="126" t="s">
        <v>918</v>
      </c>
      <c r="N220" s="73" t="s">
        <v>205</v>
      </c>
      <c r="O220" s="88" t="s">
        <v>919</v>
      </c>
      <c r="P220" s="87">
        <v>186</v>
      </c>
      <c r="Q220" s="135">
        <v>186</v>
      </c>
      <c r="R220" s="135"/>
      <c r="S220" s="136">
        <v>590</v>
      </c>
      <c r="T220" s="136">
        <v>17</v>
      </c>
      <c r="U220" s="136">
        <v>2350</v>
      </c>
      <c r="V220" s="136">
        <v>99</v>
      </c>
      <c r="W220" s="148"/>
      <c r="X220" s="95"/>
      <c r="Y220" s="96"/>
    </row>
    <row r="221" ht="54" customHeight="1" spans="1:25">
      <c r="A221" s="173"/>
      <c r="B221" s="173"/>
      <c r="C221" s="96"/>
      <c r="D221" s="230"/>
      <c r="E221" s="77">
        <v>3</v>
      </c>
      <c r="F221" s="77"/>
      <c r="G221" s="77"/>
      <c r="H221" s="126" t="s">
        <v>920</v>
      </c>
      <c r="I221" s="126" t="s">
        <v>245</v>
      </c>
      <c r="J221" s="126" t="s">
        <v>910</v>
      </c>
      <c r="K221" s="126" t="s">
        <v>910</v>
      </c>
      <c r="L221" s="126" t="s">
        <v>921</v>
      </c>
      <c r="M221" s="126" t="s">
        <v>922</v>
      </c>
      <c r="N221" s="73" t="s">
        <v>367</v>
      </c>
      <c r="O221" s="88" t="s">
        <v>923</v>
      </c>
      <c r="P221" s="87">
        <v>98</v>
      </c>
      <c r="Q221" s="135">
        <v>98</v>
      </c>
      <c r="R221" s="135"/>
      <c r="S221" s="136">
        <v>72</v>
      </c>
      <c r="T221" s="136">
        <v>16</v>
      </c>
      <c r="U221" s="136">
        <v>342</v>
      </c>
      <c r="V221" s="136">
        <v>76</v>
      </c>
      <c r="W221" s="148"/>
      <c r="X221" s="95"/>
      <c r="Y221" s="96"/>
    </row>
    <row r="222" ht="54" customHeight="1" spans="1:25">
      <c r="A222" s="173"/>
      <c r="B222" s="173"/>
      <c r="C222" s="96"/>
      <c r="D222" s="230"/>
      <c r="E222" s="77">
        <v>4</v>
      </c>
      <c r="F222" s="77"/>
      <c r="G222" s="77"/>
      <c r="H222" s="126" t="s">
        <v>924</v>
      </c>
      <c r="I222" s="126" t="s">
        <v>245</v>
      </c>
      <c r="J222" s="126" t="s">
        <v>916</v>
      </c>
      <c r="K222" s="126" t="s">
        <v>925</v>
      </c>
      <c r="L222" s="126" t="s">
        <v>926</v>
      </c>
      <c r="M222" s="126" t="s">
        <v>927</v>
      </c>
      <c r="N222" s="73" t="s">
        <v>367</v>
      </c>
      <c r="O222" s="88" t="s">
        <v>928</v>
      </c>
      <c r="P222" s="87">
        <v>49</v>
      </c>
      <c r="Q222" s="135">
        <v>49</v>
      </c>
      <c r="R222" s="135"/>
      <c r="S222" s="136">
        <v>105</v>
      </c>
      <c r="T222" s="136">
        <v>6</v>
      </c>
      <c r="U222" s="136">
        <v>451</v>
      </c>
      <c r="V222" s="136">
        <v>32</v>
      </c>
      <c r="W222" s="148"/>
      <c r="X222" s="95"/>
      <c r="Y222" s="96"/>
    </row>
    <row r="223" ht="54" customHeight="1" spans="1:25">
      <c r="A223" s="173"/>
      <c r="B223" s="173"/>
      <c r="C223" s="96"/>
      <c r="D223" s="230"/>
      <c r="E223" s="77">
        <v>5</v>
      </c>
      <c r="F223" s="77"/>
      <c r="G223" s="77"/>
      <c r="H223" s="126" t="s">
        <v>929</v>
      </c>
      <c r="I223" s="126" t="s">
        <v>245</v>
      </c>
      <c r="J223" s="126" t="s">
        <v>916</v>
      </c>
      <c r="K223" s="126" t="s">
        <v>925</v>
      </c>
      <c r="L223" s="126" t="s">
        <v>930</v>
      </c>
      <c r="M223" s="126" t="s">
        <v>931</v>
      </c>
      <c r="N223" s="73" t="s">
        <v>367</v>
      </c>
      <c r="O223" s="88" t="s">
        <v>932</v>
      </c>
      <c r="P223" s="87">
        <v>73</v>
      </c>
      <c r="Q223" s="135">
        <v>73</v>
      </c>
      <c r="R223" s="135">
        <v>0</v>
      </c>
      <c r="S223" s="136">
        <v>480</v>
      </c>
      <c r="T223" s="136">
        <v>35</v>
      </c>
      <c r="U223" s="136">
        <v>2460</v>
      </c>
      <c r="V223" s="136">
        <v>168</v>
      </c>
      <c r="W223" s="148"/>
      <c r="X223" s="95"/>
      <c r="Y223" s="96"/>
    </row>
    <row r="224" ht="54" customHeight="1" spans="1:25">
      <c r="A224" s="173"/>
      <c r="B224" s="173"/>
      <c r="C224" s="96"/>
      <c r="D224" s="230"/>
      <c r="E224" s="77">
        <v>6</v>
      </c>
      <c r="F224" s="77"/>
      <c r="G224" s="77"/>
      <c r="H224" s="126" t="s">
        <v>933</v>
      </c>
      <c r="I224" s="126" t="s">
        <v>245</v>
      </c>
      <c r="J224" s="126" t="s">
        <v>910</v>
      </c>
      <c r="K224" s="126" t="s">
        <v>910</v>
      </c>
      <c r="L224" s="126" t="s">
        <v>934</v>
      </c>
      <c r="M224" s="126" t="s">
        <v>935</v>
      </c>
      <c r="N224" s="73" t="s">
        <v>205</v>
      </c>
      <c r="O224" s="88" t="s">
        <v>936</v>
      </c>
      <c r="P224" s="87">
        <v>65</v>
      </c>
      <c r="Q224" s="135">
        <v>65</v>
      </c>
      <c r="R224" s="135">
        <v>0</v>
      </c>
      <c r="S224" s="136">
        <v>112</v>
      </c>
      <c r="T224" s="136">
        <v>58</v>
      </c>
      <c r="U224" s="136">
        <v>448</v>
      </c>
      <c r="V224" s="136">
        <v>249</v>
      </c>
      <c r="W224" s="148"/>
      <c r="X224" s="95"/>
      <c r="Y224" s="96"/>
    </row>
    <row r="225" spans="1:25">
      <c r="A225" s="173"/>
      <c r="B225" s="173">
        <v>3</v>
      </c>
      <c r="C225" s="173"/>
      <c r="D225" s="276">
        <v>4</v>
      </c>
      <c r="E225" s="73" t="s">
        <v>310</v>
      </c>
      <c r="F225" s="148"/>
      <c r="G225" s="73" t="s">
        <v>937</v>
      </c>
      <c r="H225" s="77">
        <v>3</v>
      </c>
      <c r="I225" s="148"/>
      <c r="J225" s="148"/>
      <c r="K225" s="148"/>
      <c r="L225" s="148"/>
      <c r="M225" s="152"/>
      <c r="N225" s="152"/>
      <c r="O225" s="88"/>
      <c r="P225" s="135">
        <f t="shared" ref="P225:P238" si="34">Q225+R225</f>
        <v>657</v>
      </c>
      <c r="Q225" s="135">
        <f>SUM(Q226:Q228)</f>
        <v>657</v>
      </c>
      <c r="R225" s="135"/>
      <c r="S225" s="122">
        <f>SUM(S226:S228)</f>
        <v>472</v>
      </c>
      <c r="T225" s="122">
        <f>SUM(T226:T228)</f>
        <v>359</v>
      </c>
      <c r="U225" s="122">
        <f>SUM(U226:U228)</f>
        <v>1882</v>
      </c>
      <c r="V225" s="122">
        <f>SUM(V226:V228)</f>
        <v>415</v>
      </c>
      <c r="W225" s="148"/>
      <c r="X225" s="95"/>
      <c r="Y225" s="96"/>
    </row>
    <row r="226" ht="178.5" spans="1:25">
      <c r="A226" s="173"/>
      <c r="B226" s="173">
        <v>3</v>
      </c>
      <c r="C226" s="175"/>
      <c r="D226" s="277"/>
      <c r="E226" s="77">
        <v>1</v>
      </c>
      <c r="F226" s="77"/>
      <c r="G226" s="77"/>
      <c r="H226" s="73" t="s">
        <v>938</v>
      </c>
      <c r="I226" s="73" t="s">
        <v>245</v>
      </c>
      <c r="J226" s="73" t="s">
        <v>939</v>
      </c>
      <c r="K226" s="73" t="s">
        <v>940</v>
      </c>
      <c r="L226" s="73" t="s">
        <v>941</v>
      </c>
      <c r="M226" s="73" t="s">
        <v>942</v>
      </c>
      <c r="N226" s="73" t="s">
        <v>205</v>
      </c>
      <c r="O226" s="88" t="s">
        <v>943</v>
      </c>
      <c r="P226" s="135">
        <f t="shared" si="34"/>
        <v>400</v>
      </c>
      <c r="Q226" s="135">
        <v>400</v>
      </c>
      <c r="R226" s="135"/>
      <c r="S226" s="122">
        <v>316</v>
      </c>
      <c r="T226" s="122">
        <v>316</v>
      </c>
      <c r="U226" s="122">
        <v>1292</v>
      </c>
      <c r="V226" s="122">
        <v>217</v>
      </c>
      <c r="W226" s="148"/>
      <c r="X226" s="95"/>
      <c r="Y226" s="96"/>
    </row>
    <row r="227" ht="89.25" spans="1:25">
      <c r="A227" s="173"/>
      <c r="B227" s="173">
        <v>3</v>
      </c>
      <c r="C227" s="173"/>
      <c r="D227" s="276">
        <v>3</v>
      </c>
      <c r="E227" s="77">
        <v>2</v>
      </c>
      <c r="F227" s="77"/>
      <c r="G227" s="77"/>
      <c r="H227" s="73" t="s">
        <v>944</v>
      </c>
      <c r="I227" s="73" t="s">
        <v>245</v>
      </c>
      <c r="J227" s="73" t="s">
        <v>939</v>
      </c>
      <c r="K227" s="73" t="s">
        <v>945</v>
      </c>
      <c r="L227" s="73" t="s">
        <v>946</v>
      </c>
      <c r="M227" s="73" t="s">
        <v>947</v>
      </c>
      <c r="N227" s="73" t="s">
        <v>205</v>
      </c>
      <c r="O227" s="88" t="s">
        <v>948</v>
      </c>
      <c r="P227" s="135">
        <f t="shared" si="34"/>
        <v>109</v>
      </c>
      <c r="Q227" s="135">
        <v>109</v>
      </c>
      <c r="R227" s="135"/>
      <c r="S227" s="122">
        <v>128</v>
      </c>
      <c r="T227" s="122">
        <v>15</v>
      </c>
      <c r="U227" s="122">
        <v>457</v>
      </c>
      <c r="V227" s="122">
        <v>65</v>
      </c>
      <c r="W227" s="148"/>
      <c r="X227" s="95"/>
      <c r="Y227" s="96"/>
    </row>
    <row r="228" ht="140.25" spans="1:25">
      <c r="A228" s="173"/>
      <c r="B228" s="173">
        <v>3</v>
      </c>
      <c r="C228" s="175"/>
      <c r="D228" s="277"/>
      <c r="E228" s="77">
        <v>3</v>
      </c>
      <c r="F228" s="77"/>
      <c r="G228" s="77"/>
      <c r="H228" s="73" t="s">
        <v>949</v>
      </c>
      <c r="I228" s="73" t="s">
        <v>245</v>
      </c>
      <c r="J228" s="73" t="s">
        <v>939</v>
      </c>
      <c r="K228" s="73" t="s">
        <v>950</v>
      </c>
      <c r="L228" s="73" t="s">
        <v>951</v>
      </c>
      <c r="M228" s="73" t="s">
        <v>952</v>
      </c>
      <c r="N228" s="73" t="s">
        <v>205</v>
      </c>
      <c r="O228" s="88" t="s">
        <v>953</v>
      </c>
      <c r="P228" s="135">
        <f t="shared" si="34"/>
        <v>148</v>
      </c>
      <c r="Q228" s="135">
        <v>148</v>
      </c>
      <c r="R228" s="135"/>
      <c r="S228" s="122">
        <v>28</v>
      </c>
      <c r="T228" s="122">
        <v>28</v>
      </c>
      <c r="U228" s="122">
        <v>133</v>
      </c>
      <c r="V228" s="122">
        <v>133</v>
      </c>
      <c r="W228" s="148"/>
      <c r="X228" s="95"/>
      <c r="Y228" s="96"/>
    </row>
    <row r="229" spans="1:25">
      <c r="A229" s="180"/>
      <c r="B229" s="180"/>
      <c r="C229" s="173"/>
      <c r="D229" s="276">
        <v>4</v>
      </c>
      <c r="E229" s="73" t="s">
        <v>312</v>
      </c>
      <c r="F229" s="148"/>
      <c r="G229" s="73" t="s">
        <v>130</v>
      </c>
      <c r="H229" s="77">
        <v>3</v>
      </c>
      <c r="I229" s="148"/>
      <c r="J229" s="148"/>
      <c r="K229" s="148"/>
      <c r="L229" s="148"/>
      <c r="M229" s="152"/>
      <c r="N229" s="152"/>
      <c r="O229" s="88"/>
      <c r="P229" s="135">
        <f t="shared" si="34"/>
        <v>459</v>
      </c>
      <c r="Q229" s="135">
        <f>SUM(Q230:Q232)</f>
        <v>459</v>
      </c>
      <c r="R229" s="135"/>
      <c r="S229" s="122">
        <f>SUM(S230:S232)</f>
        <v>147</v>
      </c>
      <c r="T229" s="122">
        <f>SUM(T230:T232)</f>
        <v>147</v>
      </c>
      <c r="U229" s="122">
        <f>SUM(U230:U232)</f>
        <v>661</v>
      </c>
      <c r="V229" s="122">
        <f>SUM(V230:V232)</f>
        <v>661</v>
      </c>
      <c r="W229" s="148"/>
      <c r="X229" s="95"/>
      <c r="Y229" s="96"/>
    </row>
    <row r="230" ht="89.25" spans="1:25">
      <c r="A230" s="173"/>
      <c r="B230" s="173">
        <v>3</v>
      </c>
      <c r="C230" s="173"/>
      <c r="D230" s="276">
        <v>4</v>
      </c>
      <c r="E230" s="77">
        <v>1</v>
      </c>
      <c r="F230" s="77"/>
      <c r="G230" s="77"/>
      <c r="H230" s="51" t="s">
        <v>954</v>
      </c>
      <c r="I230" s="76" t="s">
        <v>245</v>
      </c>
      <c r="J230" s="51" t="s">
        <v>955</v>
      </c>
      <c r="K230" s="51" t="s">
        <v>956</v>
      </c>
      <c r="L230" s="51" t="s">
        <v>956</v>
      </c>
      <c r="M230" s="51" t="s">
        <v>957</v>
      </c>
      <c r="N230" s="51" t="s">
        <v>205</v>
      </c>
      <c r="O230" s="88" t="s">
        <v>958</v>
      </c>
      <c r="P230" s="87">
        <f t="shared" si="34"/>
        <v>311</v>
      </c>
      <c r="Q230" s="87">
        <v>311</v>
      </c>
      <c r="R230" s="129"/>
      <c r="S230" s="50">
        <v>101</v>
      </c>
      <c r="T230" s="50">
        <v>101</v>
      </c>
      <c r="U230" s="50">
        <v>478</v>
      </c>
      <c r="V230" s="50">
        <v>478</v>
      </c>
      <c r="W230" s="148"/>
      <c r="X230" s="95"/>
      <c r="Y230" s="96"/>
    </row>
    <row r="231" ht="36" spans="1:25">
      <c r="A231" s="173"/>
      <c r="B231" s="173">
        <v>3</v>
      </c>
      <c r="C231" s="173"/>
      <c r="D231" s="276">
        <v>4</v>
      </c>
      <c r="E231" s="77">
        <v>2</v>
      </c>
      <c r="F231" s="77"/>
      <c r="G231" s="77"/>
      <c r="H231" s="51" t="s">
        <v>959</v>
      </c>
      <c r="I231" s="76" t="s">
        <v>245</v>
      </c>
      <c r="J231" s="51" t="s">
        <v>955</v>
      </c>
      <c r="K231" s="51" t="s">
        <v>956</v>
      </c>
      <c r="L231" s="51" t="s">
        <v>956</v>
      </c>
      <c r="M231" s="51" t="s">
        <v>960</v>
      </c>
      <c r="N231" s="51" t="s">
        <v>205</v>
      </c>
      <c r="O231" s="88" t="s">
        <v>961</v>
      </c>
      <c r="P231" s="87">
        <f t="shared" si="34"/>
        <v>65</v>
      </c>
      <c r="Q231" s="87">
        <v>65</v>
      </c>
      <c r="R231" s="129"/>
      <c r="S231" s="50">
        <v>38</v>
      </c>
      <c r="T231" s="50">
        <v>38</v>
      </c>
      <c r="U231" s="50">
        <v>135</v>
      </c>
      <c r="V231" s="50">
        <v>135</v>
      </c>
      <c r="W231" s="148"/>
      <c r="X231" s="95"/>
      <c r="Y231" s="96"/>
    </row>
    <row r="232" ht="63.75" spans="1:25">
      <c r="A232" s="173"/>
      <c r="B232" s="173">
        <v>3</v>
      </c>
      <c r="C232" s="173"/>
      <c r="D232" s="276">
        <v>3</v>
      </c>
      <c r="E232" s="77">
        <v>3</v>
      </c>
      <c r="F232" s="77"/>
      <c r="G232" s="77"/>
      <c r="H232" s="51" t="s">
        <v>962</v>
      </c>
      <c r="I232" s="76" t="s">
        <v>245</v>
      </c>
      <c r="J232" s="51" t="s">
        <v>955</v>
      </c>
      <c r="K232" s="51" t="s">
        <v>956</v>
      </c>
      <c r="L232" s="51" t="s">
        <v>956</v>
      </c>
      <c r="M232" s="51" t="s">
        <v>963</v>
      </c>
      <c r="N232" s="51" t="s">
        <v>205</v>
      </c>
      <c r="O232" s="88" t="s">
        <v>964</v>
      </c>
      <c r="P232" s="87">
        <f t="shared" si="34"/>
        <v>83</v>
      </c>
      <c r="Q232" s="87">
        <v>83</v>
      </c>
      <c r="R232" s="129"/>
      <c r="S232" s="50">
        <v>8</v>
      </c>
      <c r="T232" s="50">
        <v>8</v>
      </c>
      <c r="U232" s="50">
        <v>48</v>
      </c>
      <c r="V232" s="50">
        <v>48</v>
      </c>
      <c r="W232" s="148"/>
      <c r="X232" s="95"/>
      <c r="Y232" s="96"/>
    </row>
    <row r="233" spans="1:25">
      <c r="A233" s="173"/>
      <c r="B233" s="173">
        <v>3</v>
      </c>
      <c r="C233" s="175"/>
      <c r="D233" s="277"/>
      <c r="E233" s="6" t="s">
        <v>965</v>
      </c>
      <c r="F233" s="6" t="s">
        <v>966</v>
      </c>
      <c r="G233" s="6"/>
      <c r="H233" s="6">
        <f>H234+H235+H236+H237+H238+H240+H242+H250+H252+H253+H258</f>
        <v>23</v>
      </c>
      <c r="I233" s="167"/>
      <c r="J233" s="6"/>
      <c r="K233" s="6"/>
      <c r="L233" s="6"/>
      <c r="M233" s="6"/>
      <c r="N233" s="6"/>
      <c r="O233" s="88"/>
      <c r="P233" s="86">
        <f t="shared" si="34"/>
        <v>3647</v>
      </c>
      <c r="Q233" s="86">
        <f>Q234+Q235+Q236+Q237+Q238+Q240+Q242+Q250+Q252+Q253+Q258</f>
        <v>3647</v>
      </c>
      <c r="R233" s="86">
        <v>0</v>
      </c>
      <c r="S233" s="6">
        <f>S234+S235+S236+S237+S238+S240+S242+S250+S252+S253+S258</f>
        <v>3176</v>
      </c>
      <c r="T233" s="6">
        <f>T234+T235+T236+T237+T238+T240+T242+T250+T252+T253+T258</f>
        <v>1743</v>
      </c>
      <c r="U233" s="6">
        <f>U234+U235+U236+U237+U238+U240+U242+U250+U252+U253+U258</f>
        <v>11674</v>
      </c>
      <c r="V233" s="6">
        <f>V234+V235+V236+V237+V238+V240+V242+V250+V252+V253+V258</f>
        <v>7133</v>
      </c>
      <c r="W233" s="170"/>
      <c r="X233" s="99"/>
      <c r="Y233" s="100"/>
    </row>
    <row r="234" spans="1:25">
      <c r="A234" s="173"/>
      <c r="B234" s="173">
        <v>3</v>
      </c>
      <c r="C234" s="275">
        <v>3</v>
      </c>
      <c r="D234" s="178"/>
      <c r="E234" s="51" t="s">
        <v>307</v>
      </c>
      <c r="F234" s="50"/>
      <c r="G234" s="51" t="s">
        <v>136</v>
      </c>
      <c r="H234" s="50">
        <v>0</v>
      </c>
      <c r="I234" s="50"/>
      <c r="J234" s="50"/>
      <c r="K234" s="50"/>
      <c r="L234" s="50"/>
      <c r="M234" s="50"/>
      <c r="N234" s="50"/>
      <c r="O234" s="88"/>
      <c r="P234" s="87"/>
      <c r="Q234" s="87"/>
      <c r="R234" s="87"/>
      <c r="S234" s="50"/>
      <c r="T234" s="50"/>
      <c r="U234" s="50"/>
      <c r="V234" s="50"/>
      <c r="W234" s="152"/>
      <c r="X234" s="99"/>
      <c r="Y234" s="100"/>
    </row>
    <row r="235" spans="1:25">
      <c r="A235" s="182"/>
      <c r="B235" s="182">
        <v>3</v>
      </c>
      <c r="C235" s="275">
        <v>3</v>
      </c>
      <c r="D235" s="178"/>
      <c r="E235" s="51" t="s">
        <v>308</v>
      </c>
      <c r="F235" s="53"/>
      <c r="G235" s="51" t="s">
        <v>146</v>
      </c>
      <c r="H235" s="50">
        <v>0</v>
      </c>
      <c r="I235" s="50"/>
      <c r="J235" s="50"/>
      <c r="K235" s="50"/>
      <c r="L235" s="50"/>
      <c r="M235" s="50"/>
      <c r="N235" s="50"/>
      <c r="O235" s="88"/>
      <c r="P235" s="87"/>
      <c r="Q235" s="87"/>
      <c r="R235" s="87"/>
      <c r="S235" s="50"/>
      <c r="T235" s="50"/>
      <c r="U235" s="50"/>
      <c r="V235" s="50"/>
      <c r="W235" s="53"/>
      <c r="X235" s="174"/>
      <c r="Y235" s="175"/>
    </row>
    <row r="236" ht="24.75" spans="1:25">
      <c r="A236" s="96"/>
      <c r="B236" s="96"/>
      <c r="C236" s="175"/>
      <c r="D236" s="277"/>
      <c r="E236" s="51" t="s">
        <v>309</v>
      </c>
      <c r="F236" s="53"/>
      <c r="G236" s="51" t="s">
        <v>967</v>
      </c>
      <c r="H236" s="50">
        <v>0</v>
      </c>
      <c r="I236" s="50"/>
      <c r="J236" s="50"/>
      <c r="K236" s="50"/>
      <c r="L236" s="50"/>
      <c r="M236" s="50"/>
      <c r="N236" s="50"/>
      <c r="O236" s="88"/>
      <c r="P236" s="87"/>
      <c r="Q236" s="87"/>
      <c r="R236" s="87"/>
      <c r="S236" s="50"/>
      <c r="T236" s="50"/>
      <c r="U236" s="50"/>
      <c r="V236" s="50"/>
      <c r="W236" s="176"/>
      <c r="X236" s="174"/>
      <c r="Y236" s="175"/>
    </row>
    <row r="237" ht="24.75" spans="1:25">
      <c r="A237" s="182"/>
      <c r="B237" s="182">
        <v>3</v>
      </c>
      <c r="C237" s="158"/>
      <c r="D237" s="262"/>
      <c r="E237" s="76" t="s">
        <v>310</v>
      </c>
      <c r="F237" s="50"/>
      <c r="G237" s="51" t="s">
        <v>968</v>
      </c>
      <c r="H237" s="50">
        <v>0</v>
      </c>
      <c r="I237" s="50"/>
      <c r="J237" s="50"/>
      <c r="K237" s="50"/>
      <c r="L237" s="50"/>
      <c r="M237" s="50"/>
      <c r="N237" s="50"/>
      <c r="O237" s="88"/>
      <c r="P237" s="87"/>
      <c r="Q237" s="87"/>
      <c r="R237" s="87"/>
      <c r="S237" s="50"/>
      <c r="T237" s="50"/>
      <c r="U237" s="50"/>
      <c r="V237" s="50"/>
      <c r="W237" s="152"/>
      <c r="X237" s="174"/>
      <c r="Y237" s="175"/>
    </row>
    <row r="238" spans="1:25">
      <c r="A238" s="239"/>
      <c r="B238" s="22"/>
      <c r="C238" s="175"/>
      <c r="D238" s="277"/>
      <c r="E238" s="51" t="s">
        <v>312</v>
      </c>
      <c r="F238" s="168"/>
      <c r="G238" s="51" t="s">
        <v>137</v>
      </c>
      <c r="H238" s="50">
        <v>1</v>
      </c>
      <c r="I238" s="164"/>
      <c r="J238" s="50"/>
      <c r="K238" s="50"/>
      <c r="L238" s="50"/>
      <c r="M238" s="50"/>
      <c r="N238" s="50"/>
      <c r="O238" s="88"/>
      <c r="P238" s="87">
        <f t="shared" ref="P238:W238" si="35">SUM(P239)</f>
        <v>231</v>
      </c>
      <c r="Q238" s="87">
        <f t="shared" si="35"/>
        <v>231</v>
      </c>
      <c r="R238" s="87"/>
      <c r="S238" s="50">
        <f t="shared" si="35"/>
        <v>45</v>
      </c>
      <c r="T238" s="50">
        <f t="shared" si="35"/>
        <v>31</v>
      </c>
      <c r="U238" s="50">
        <f t="shared" si="35"/>
        <v>202</v>
      </c>
      <c r="V238" s="50">
        <f t="shared" si="35"/>
        <v>138</v>
      </c>
      <c r="W238" s="101"/>
      <c r="X238" s="174"/>
      <c r="Y238" s="175"/>
    </row>
    <row r="239" ht="89.25" spans="1:25">
      <c r="A239" s="96"/>
      <c r="B239" s="96"/>
      <c r="C239" s="173"/>
      <c r="D239" s="276">
        <v>3</v>
      </c>
      <c r="E239" s="50">
        <v>1</v>
      </c>
      <c r="F239" s="168"/>
      <c r="G239" s="51"/>
      <c r="H239" s="107" t="s">
        <v>969</v>
      </c>
      <c r="I239" s="114" t="s">
        <v>245</v>
      </c>
      <c r="J239" s="51" t="s">
        <v>970</v>
      </c>
      <c r="K239" s="51" t="s">
        <v>971</v>
      </c>
      <c r="L239" s="51" t="s">
        <v>972</v>
      </c>
      <c r="M239" s="51" t="s">
        <v>973</v>
      </c>
      <c r="N239" s="51" t="s">
        <v>205</v>
      </c>
      <c r="O239" s="88" t="s">
        <v>974</v>
      </c>
      <c r="P239" s="87">
        <v>231</v>
      </c>
      <c r="Q239" s="87">
        <v>231</v>
      </c>
      <c r="R239" s="87"/>
      <c r="S239" s="50">
        <v>45</v>
      </c>
      <c r="T239" s="50">
        <v>31</v>
      </c>
      <c r="U239" s="50">
        <v>202</v>
      </c>
      <c r="V239" s="50">
        <v>138</v>
      </c>
      <c r="W239" s="107"/>
      <c r="X239" s="172"/>
      <c r="Y239" s="173">
        <v>3</v>
      </c>
    </row>
    <row r="240" spans="1:25">
      <c r="A240" s="96"/>
      <c r="B240" s="96"/>
      <c r="C240" s="221"/>
      <c r="D240" s="278"/>
      <c r="E240" s="73" t="s">
        <v>313</v>
      </c>
      <c r="F240" s="53"/>
      <c r="G240" s="51" t="s">
        <v>138</v>
      </c>
      <c r="H240" s="50">
        <v>1</v>
      </c>
      <c r="I240" s="164"/>
      <c r="J240" s="77"/>
      <c r="K240" s="77"/>
      <c r="L240" s="77"/>
      <c r="M240" s="77"/>
      <c r="N240" s="77"/>
      <c r="O240" s="88"/>
      <c r="P240" s="87">
        <f t="shared" ref="P240:W240" si="36">SUM(P241:P241)</f>
        <v>118</v>
      </c>
      <c r="Q240" s="87">
        <f t="shared" si="36"/>
        <v>118</v>
      </c>
      <c r="R240" s="87"/>
      <c r="S240" s="50">
        <f t="shared" si="36"/>
        <v>22</v>
      </c>
      <c r="T240" s="50">
        <f t="shared" si="36"/>
        <v>22</v>
      </c>
      <c r="U240" s="50">
        <f t="shared" si="36"/>
        <v>92</v>
      </c>
      <c r="V240" s="50">
        <f t="shared" si="36"/>
        <v>92</v>
      </c>
      <c r="W240" s="53"/>
      <c r="X240" s="174"/>
      <c r="Y240" s="175"/>
    </row>
    <row r="241" ht="102" spans="1:25">
      <c r="A241" s="96"/>
      <c r="B241" s="96"/>
      <c r="C241" s="173"/>
      <c r="D241" s="276">
        <v>4</v>
      </c>
      <c r="E241" s="77">
        <v>1</v>
      </c>
      <c r="F241" s="168"/>
      <c r="G241" s="51"/>
      <c r="H241" s="81" t="s">
        <v>975</v>
      </c>
      <c r="I241" s="114" t="s">
        <v>245</v>
      </c>
      <c r="J241" s="76" t="s">
        <v>976</v>
      </c>
      <c r="K241" s="76" t="s">
        <v>977</v>
      </c>
      <c r="L241" s="76" t="s">
        <v>978</v>
      </c>
      <c r="M241" s="76" t="s">
        <v>979</v>
      </c>
      <c r="N241" s="76" t="s">
        <v>205</v>
      </c>
      <c r="O241" s="88" t="s">
        <v>980</v>
      </c>
      <c r="P241" s="87">
        <v>118</v>
      </c>
      <c r="Q241" s="87">
        <v>118</v>
      </c>
      <c r="R241" s="87"/>
      <c r="S241" s="50">
        <v>22</v>
      </c>
      <c r="T241" s="50">
        <v>22</v>
      </c>
      <c r="U241" s="50">
        <v>92</v>
      </c>
      <c r="V241" s="50">
        <v>92</v>
      </c>
      <c r="W241" s="169"/>
      <c r="X241" s="177">
        <v>3</v>
      </c>
      <c r="Y241" s="178"/>
    </row>
    <row r="242" spans="1:25">
      <c r="A242" s="96"/>
      <c r="B242" s="96"/>
      <c r="C242" s="173"/>
      <c r="D242" s="276">
        <v>3</v>
      </c>
      <c r="E242" s="73" t="s">
        <v>314</v>
      </c>
      <c r="F242" s="53"/>
      <c r="G242" s="51" t="s">
        <v>140</v>
      </c>
      <c r="H242" s="101">
        <v>7</v>
      </c>
      <c r="I242" s="164"/>
      <c r="J242" s="50"/>
      <c r="K242" s="50"/>
      <c r="L242" s="50"/>
      <c r="M242" s="50"/>
      <c r="N242" s="50"/>
      <c r="O242" s="88"/>
      <c r="P242" s="87">
        <f t="shared" ref="P242:W242" si="37">SUM(P243:P249)</f>
        <v>746</v>
      </c>
      <c r="Q242" s="87">
        <f t="shared" si="37"/>
        <v>746</v>
      </c>
      <c r="R242" s="87"/>
      <c r="S242" s="50">
        <f t="shared" si="37"/>
        <v>658</v>
      </c>
      <c r="T242" s="50">
        <f t="shared" si="37"/>
        <v>240</v>
      </c>
      <c r="U242" s="50">
        <f t="shared" si="37"/>
        <v>1065</v>
      </c>
      <c r="V242" s="50">
        <f t="shared" si="37"/>
        <v>1065</v>
      </c>
      <c r="W242" s="168"/>
      <c r="X242" s="174"/>
      <c r="Y242" s="175"/>
    </row>
    <row r="243" ht="204" spans="1:25">
      <c r="A243" s="96"/>
      <c r="B243" s="96"/>
      <c r="C243" s="173"/>
      <c r="D243" s="276">
        <v>3</v>
      </c>
      <c r="E243" s="77">
        <v>1</v>
      </c>
      <c r="F243" s="53"/>
      <c r="G243" s="51"/>
      <c r="H243" s="107" t="s">
        <v>981</v>
      </c>
      <c r="I243" s="114" t="s">
        <v>245</v>
      </c>
      <c r="J243" s="51" t="s">
        <v>982</v>
      </c>
      <c r="K243" s="51" t="s">
        <v>983</v>
      </c>
      <c r="L243" s="51" t="s">
        <v>984</v>
      </c>
      <c r="M243" s="51" t="s">
        <v>985</v>
      </c>
      <c r="N243" s="51" t="s">
        <v>205</v>
      </c>
      <c r="O243" s="88" t="s">
        <v>986</v>
      </c>
      <c r="P243" s="87">
        <v>365</v>
      </c>
      <c r="Q243" s="87">
        <v>365</v>
      </c>
      <c r="R243" s="87"/>
      <c r="S243" s="50">
        <v>43</v>
      </c>
      <c r="T243" s="50">
        <v>43</v>
      </c>
      <c r="U243" s="50">
        <v>163</v>
      </c>
      <c r="V243" s="50">
        <v>163</v>
      </c>
      <c r="W243" s="168"/>
      <c r="X243" s="172"/>
      <c r="Y243" s="173">
        <v>3</v>
      </c>
    </row>
    <row r="244" ht="24" spans="1:25">
      <c r="A244" s="96"/>
      <c r="B244" s="96"/>
      <c r="C244" s="175"/>
      <c r="D244" s="277"/>
      <c r="E244" s="77">
        <v>2</v>
      </c>
      <c r="F244" s="199"/>
      <c r="G244" s="89"/>
      <c r="H244" s="108" t="s">
        <v>987</v>
      </c>
      <c r="I244" s="198" t="s">
        <v>245</v>
      </c>
      <c r="J244" s="126" t="s">
        <v>982</v>
      </c>
      <c r="K244" s="126" t="s">
        <v>988</v>
      </c>
      <c r="L244" s="126" t="s">
        <v>989</v>
      </c>
      <c r="M244" s="126" t="s">
        <v>990</v>
      </c>
      <c r="N244" s="126" t="s">
        <v>205</v>
      </c>
      <c r="O244" s="88" t="s">
        <v>991</v>
      </c>
      <c r="P244" s="89">
        <v>23</v>
      </c>
      <c r="Q244" s="89">
        <v>23</v>
      </c>
      <c r="R244" s="89">
        <v>0</v>
      </c>
      <c r="S244" s="89">
        <v>19</v>
      </c>
      <c r="T244" s="89">
        <v>19</v>
      </c>
      <c r="U244" s="89">
        <v>86</v>
      </c>
      <c r="V244" s="89">
        <v>86</v>
      </c>
      <c r="W244" s="89"/>
      <c r="X244" s="157"/>
      <c r="Y244" s="158"/>
    </row>
    <row r="245" ht="63.75" spans="1:25">
      <c r="A245" s="96"/>
      <c r="B245" s="96"/>
      <c r="C245" s="173"/>
      <c r="D245" s="276">
        <v>3</v>
      </c>
      <c r="E245" s="77">
        <v>3</v>
      </c>
      <c r="F245" s="199"/>
      <c r="G245" s="89"/>
      <c r="H245" s="108" t="s">
        <v>992</v>
      </c>
      <c r="I245" s="198" t="s">
        <v>245</v>
      </c>
      <c r="J245" s="126" t="s">
        <v>982</v>
      </c>
      <c r="K245" s="126" t="s">
        <v>993</v>
      </c>
      <c r="L245" s="126" t="s">
        <v>994</v>
      </c>
      <c r="M245" s="126" t="s">
        <v>995</v>
      </c>
      <c r="N245" s="126" t="s">
        <v>205</v>
      </c>
      <c r="O245" s="88" t="s">
        <v>996</v>
      </c>
      <c r="P245" s="89">
        <v>54</v>
      </c>
      <c r="Q245" s="89">
        <v>54</v>
      </c>
      <c r="R245" s="89">
        <v>0</v>
      </c>
      <c r="S245" s="89">
        <v>22</v>
      </c>
      <c r="T245" s="89">
        <v>22</v>
      </c>
      <c r="U245" s="89">
        <v>88</v>
      </c>
      <c r="V245" s="89">
        <v>88</v>
      </c>
      <c r="W245" s="89"/>
      <c r="X245" s="157"/>
      <c r="Y245" s="158"/>
    </row>
    <row r="246" ht="63.75" spans="1:25">
      <c r="A246" s="96"/>
      <c r="B246" s="96"/>
      <c r="C246" s="173"/>
      <c r="D246" s="276">
        <v>3</v>
      </c>
      <c r="E246" s="77">
        <v>4</v>
      </c>
      <c r="F246" s="199"/>
      <c r="G246" s="89"/>
      <c r="H246" s="108" t="s">
        <v>997</v>
      </c>
      <c r="I246" s="198" t="s">
        <v>245</v>
      </c>
      <c r="J246" s="126" t="s">
        <v>982</v>
      </c>
      <c r="K246" s="126" t="s">
        <v>998</v>
      </c>
      <c r="L246" s="126" t="s">
        <v>999</v>
      </c>
      <c r="M246" s="126" t="s">
        <v>1000</v>
      </c>
      <c r="N246" s="126" t="s">
        <v>205</v>
      </c>
      <c r="O246" s="88" t="s">
        <v>1001</v>
      </c>
      <c r="P246" s="89">
        <v>101</v>
      </c>
      <c r="Q246" s="89">
        <v>101</v>
      </c>
      <c r="R246" s="89">
        <v>0</v>
      </c>
      <c r="S246" s="89">
        <v>430</v>
      </c>
      <c r="T246" s="89">
        <v>12</v>
      </c>
      <c r="U246" s="89">
        <v>62</v>
      </c>
      <c r="V246" s="89">
        <v>62</v>
      </c>
      <c r="W246" s="89"/>
      <c r="X246" s="157"/>
      <c r="Y246" s="158"/>
    </row>
    <row r="247" ht="51" spans="1:25">
      <c r="A247" s="98"/>
      <c r="B247" s="98"/>
      <c r="C247" s="173"/>
      <c r="D247" s="276">
        <v>3</v>
      </c>
      <c r="E247" s="77">
        <v>5</v>
      </c>
      <c r="F247" s="199"/>
      <c r="G247" s="89"/>
      <c r="H247" s="108" t="s">
        <v>1002</v>
      </c>
      <c r="I247" s="198" t="s">
        <v>245</v>
      </c>
      <c r="J247" s="126" t="s">
        <v>982</v>
      </c>
      <c r="K247" s="126" t="s">
        <v>1003</v>
      </c>
      <c r="L247" s="126" t="s">
        <v>1004</v>
      </c>
      <c r="M247" s="126" t="s">
        <v>1005</v>
      </c>
      <c r="N247" s="126" t="s">
        <v>205</v>
      </c>
      <c r="O247" s="88" t="s">
        <v>1006</v>
      </c>
      <c r="P247" s="89">
        <v>63</v>
      </c>
      <c r="Q247" s="89">
        <v>63</v>
      </c>
      <c r="R247" s="89">
        <v>0</v>
      </c>
      <c r="S247" s="89">
        <v>44</v>
      </c>
      <c r="T247" s="89">
        <v>44</v>
      </c>
      <c r="U247" s="89">
        <v>214</v>
      </c>
      <c r="V247" s="89">
        <v>214</v>
      </c>
      <c r="W247" s="89"/>
      <c r="X247" s="157"/>
      <c r="Y247" s="158"/>
    </row>
    <row r="248" ht="38.25" spans="1:25">
      <c r="A248" s="98"/>
      <c r="B248" s="98"/>
      <c r="C248" s="173"/>
      <c r="D248" s="276">
        <v>3</v>
      </c>
      <c r="E248" s="77">
        <v>6</v>
      </c>
      <c r="F248" s="199"/>
      <c r="G248" s="89"/>
      <c r="H248" s="108" t="s">
        <v>1007</v>
      </c>
      <c r="I248" s="198" t="s">
        <v>245</v>
      </c>
      <c r="J248" s="126" t="s">
        <v>982</v>
      </c>
      <c r="K248" s="126" t="s">
        <v>1003</v>
      </c>
      <c r="L248" s="126" t="s">
        <v>1008</v>
      </c>
      <c r="M248" s="126" t="s">
        <v>1009</v>
      </c>
      <c r="N248" s="126" t="s">
        <v>205</v>
      </c>
      <c r="O248" s="88" t="s">
        <v>1010</v>
      </c>
      <c r="P248" s="89">
        <v>20</v>
      </c>
      <c r="Q248" s="89">
        <v>20</v>
      </c>
      <c r="R248" s="89">
        <v>0</v>
      </c>
      <c r="S248" s="89">
        <v>43</v>
      </c>
      <c r="T248" s="89">
        <v>43</v>
      </c>
      <c r="U248" s="89">
        <v>211</v>
      </c>
      <c r="V248" s="89">
        <v>211</v>
      </c>
      <c r="W248" s="89"/>
      <c r="X248" s="157"/>
      <c r="Y248" s="158"/>
    </row>
    <row r="249" ht="89.25" spans="1:25">
      <c r="A249" s="96"/>
      <c r="B249" s="96"/>
      <c r="C249" s="180"/>
      <c r="D249" s="279"/>
      <c r="E249" s="77">
        <v>7</v>
      </c>
      <c r="F249" s="199"/>
      <c r="G249" s="89"/>
      <c r="H249" s="108" t="s">
        <v>1011</v>
      </c>
      <c r="I249" s="198" t="s">
        <v>245</v>
      </c>
      <c r="J249" s="126" t="s">
        <v>982</v>
      </c>
      <c r="K249" s="126" t="s">
        <v>998</v>
      </c>
      <c r="L249" s="126" t="s">
        <v>1012</v>
      </c>
      <c r="M249" s="126" t="s">
        <v>1013</v>
      </c>
      <c r="N249" s="126" t="s">
        <v>205</v>
      </c>
      <c r="O249" s="88" t="s">
        <v>1014</v>
      </c>
      <c r="P249" s="89">
        <v>120</v>
      </c>
      <c r="Q249" s="89">
        <v>120</v>
      </c>
      <c r="R249" s="89">
        <v>0</v>
      </c>
      <c r="S249" s="89">
        <v>57</v>
      </c>
      <c r="T249" s="89">
        <v>57</v>
      </c>
      <c r="U249" s="89">
        <v>241</v>
      </c>
      <c r="V249" s="89">
        <v>241</v>
      </c>
      <c r="W249" s="89"/>
      <c r="X249" s="157"/>
      <c r="Y249" s="158"/>
    </row>
    <row r="250" ht="24.75" spans="1:25">
      <c r="A250" s="96"/>
      <c r="B250" s="96"/>
      <c r="C250" s="173"/>
      <c r="D250" s="276">
        <v>3</v>
      </c>
      <c r="E250" s="73" t="s">
        <v>321</v>
      </c>
      <c r="F250" s="53"/>
      <c r="G250" s="51" t="s">
        <v>1015</v>
      </c>
      <c r="H250" s="50">
        <v>1</v>
      </c>
      <c r="I250" s="164"/>
      <c r="J250" s="77"/>
      <c r="K250" s="77"/>
      <c r="L250" s="77"/>
      <c r="M250" s="77"/>
      <c r="N250" s="77"/>
      <c r="O250" s="88"/>
      <c r="P250" s="87">
        <f t="shared" ref="P250:W250" si="38">SUM(P251:P251)</f>
        <v>377</v>
      </c>
      <c r="Q250" s="87">
        <f t="shared" si="38"/>
        <v>377</v>
      </c>
      <c r="R250" s="87"/>
      <c r="S250" s="87">
        <f t="shared" si="38"/>
        <v>75</v>
      </c>
      <c r="T250" s="87">
        <f t="shared" si="38"/>
        <v>75</v>
      </c>
      <c r="U250" s="87">
        <f t="shared" si="38"/>
        <v>298</v>
      </c>
      <c r="V250" s="87">
        <f t="shared" si="38"/>
        <v>298</v>
      </c>
      <c r="W250" s="168"/>
      <c r="X250" s="174"/>
      <c r="Y250" s="175"/>
    </row>
    <row r="251" ht="102" spans="1:25">
      <c r="A251" s="246"/>
      <c r="B251" s="247"/>
      <c r="C251" s="173"/>
      <c r="D251" s="276">
        <v>3</v>
      </c>
      <c r="E251" s="77">
        <v>1</v>
      </c>
      <c r="F251" s="53"/>
      <c r="G251" s="51"/>
      <c r="H251" s="107" t="s">
        <v>1016</v>
      </c>
      <c r="I251" s="114" t="s">
        <v>245</v>
      </c>
      <c r="J251" s="73" t="s">
        <v>1017</v>
      </c>
      <c r="K251" s="73" t="s">
        <v>1018</v>
      </c>
      <c r="L251" s="73" t="s">
        <v>1019</v>
      </c>
      <c r="M251" s="73" t="s">
        <v>1020</v>
      </c>
      <c r="N251" s="73" t="s">
        <v>367</v>
      </c>
      <c r="O251" s="88" t="s">
        <v>1021</v>
      </c>
      <c r="P251" s="87">
        <v>377</v>
      </c>
      <c r="Q251" s="87">
        <v>377</v>
      </c>
      <c r="R251" s="87"/>
      <c r="S251" s="50">
        <v>75</v>
      </c>
      <c r="T251" s="50">
        <v>75</v>
      </c>
      <c r="U251" s="50">
        <v>298</v>
      </c>
      <c r="V251" s="50">
        <v>298</v>
      </c>
      <c r="W251" s="152"/>
      <c r="X251" s="172"/>
      <c r="Y251" s="173">
        <v>3</v>
      </c>
    </row>
    <row r="252" spans="1:25">
      <c r="A252" s="96"/>
      <c r="B252" s="96"/>
      <c r="C252" s="173"/>
      <c r="D252" s="276">
        <v>3</v>
      </c>
      <c r="E252" s="73" t="s">
        <v>322</v>
      </c>
      <c r="F252" s="53"/>
      <c r="G252" s="51" t="s">
        <v>139</v>
      </c>
      <c r="H252" s="53"/>
      <c r="I252" s="164"/>
      <c r="J252" s="74"/>
      <c r="K252" s="74"/>
      <c r="L252" s="74"/>
      <c r="M252" s="74"/>
      <c r="N252" s="164"/>
      <c r="O252" s="88"/>
      <c r="P252" s="87"/>
      <c r="Q252" s="87"/>
      <c r="R252" s="87"/>
      <c r="S252" s="50"/>
      <c r="T252" s="50"/>
      <c r="U252" s="50"/>
      <c r="V252" s="50"/>
      <c r="W252" s="152"/>
      <c r="X252" s="174"/>
      <c r="Y252" s="175"/>
    </row>
    <row r="253" ht="24.75" spans="3:25">
      <c r="C253" s="100"/>
      <c r="D253" s="232"/>
      <c r="E253" s="73" t="s">
        <v>323</v>
      </c>
      <c r="F253" s="168"/>
      <c r="G253" s="51" t="s">
        <v>1022</v>
      </c>
      <c r="H253" s="50">
        <v>4</v>
      </c>
      <c r="I253" s="164"/>
      <c r="J253" s="50"/>
      <c r="K253" s="50"/>
      <c r="L253" s="50"/>
      <c r="M253" s="50"/>
      <c r="N253" s="50"/>
      <c r="O253" s="88"/>
      <c r="P253" s="87">
        <f t="shared" ref="P253:W253" si="39">SUM(P254:P257)</f>
        <v>845</v>
      </c>
      <c r="Q253" s="87">
        <f t="shared" si="39"/>
        <v>845</v>
      </c>
      <c r="R253" s="87"/>
      <c r="S253" s="50">
        <f t="shared" si="39"/>
        <v>1004</v>
      </c>
      <c r="T253" s="50">
        <f t="shared" si="39"/>
        <v>778</v>
      </c>
      <c r="U253" s="50">
        <f t="shared" si="39"/>
        <v>4023</v>
      </c>
      <c r="V253" s="50">
        <f t="shared" si="39"/>
        <v>3007</v>
      </c>
      <c r="W253" s="53"/>
      <c r="X253" s="174"/>
      <c r="Y253" s="175"/>
    </row>
    <row r="254" ht="48" spans="3:25">
      <c r="C254" s="182"/>
      <c r="D254" s="280"/>
      <c r="E254" s="77">
        <v>1</v>
      </c>
      <c r="F254" s="53"/>
      <c r="G254" s="51"/>
      <c r="H254" s="107" t="s">
        <v>1023</v>
      </c>
      <c r="I254" s="114" t="s">
        <v>245</v>
      </c>
      <c r="J254" s="73" t="s">
        <v>1024</v>
      </c>
      <c r="K254" s="73" t="s">
        <v>1025</v>
      </c>
      <c r="L254" s="73" t="s">
        <v>1026</v>
      </c>
      <c r="M254" s="73" t="s">
        <v>1027</v>
      </c>
      <c r="N254" s="73" t="s">
        <v>205</v>
      </c>
      <c r="O254" s="88" t="s">
        <v>1028</v>
      </c>
      <c r="P254" s="87">
        <v>130</v>
      </c>
      <c r="Q254" s="87">
        <v>130</v>
      </c>
      <c r="R254" s="87"/>
      <c r="S254" s="50">
        <v>86</v>
      </c>
      <c r="T254" s="50">
        <v>66</v>
      </c>
      <c r="U254" s="50">
        <v>326</v>
      </c>
      <c r="V254" s="50">
        <v>263</v>
      </c>
      <c r="W254" s="81"/>
      <c r="X254" s="172"/>
      <c r="Y254" s="173">
        <v>3</v>
      </c>
    </row>
    <row r="255" ht="267.75" spans="3:25">
      <c r="C255" s="182"/>
      <c r="D255" s="280">
        <v>3</v>
      </c>
      <c r="E255" s="77">
        <v>2</v>
      </c>
      <c r="F255" s="53"/>
      <c r="G255" s="51"/>
      <c r="H255" s="107" t="s">
        <v>1029</v>
      </c>
      <c r="I255" s="114" t="s">
        <v>245</v>
      </c>
      <c r="J255" s="73" t="s">
        <v>1024</v>
      </c>
      <c r="K255" s="73" t="s">
        <v>1030</v>
      </c>
      <c r="L255" s="73" t="s">
        <v>1030</v>
      </c>
      <c r="M255" s="73" t="s">
        <v>1031</v>
      </c>
      <c r="N255" s="73" t="s">
        <v>1032</v>
      </c>
      <c r="O255" s="88" t="s">
        <v>1033</v>
      </c>
      <c r="P255" s="87">
        <v>277</v>
      </c>
      <c r="Q255" s="87">
        <v>277</v>
      </c>
      <c r="R255" s="87"/>
      <c r="S255" s="50">
        <v>270</v>
      </c>
      <c r="T255" s="50">
        <v>170</v>
      </c>
      <c r="U255" s="50">
        <v>1180</v>
      </c>
      <c r="V255" s="50">
        <v>575</v>
      </c>
      <c r="W255" s="176"/>
      <c r="X255" s="172"/>
      <c r="Y255" s="173">
        <v>3</v>
      </c>
    </row>
    <row r="256" ht="152.25" spans="3:25">
      <c r="C256" s="182"/>
      <c r="D256" s="280">
        <v>3</v>
      </c>
      <c r="E256" s="77">
        <v>3</v>
      </c>
      <c r="F256" s="53"/>
      <c r="G256" s="51"/>
      <c r="H256" s="107" t="s">
        <v>1034</v>
      </c>
      <c r="I256" s="114" t="s">
        <v>245</v>
      </c>
      <c r="J256" s="73" t="s">
        <v>1024</v>
      </c>
      <c r="K256" s="73" t="s">
        <v>1025</v>
      </c>
      <c r="L256" s="73" t="s">
        <v>1025</v>
      </c>
      <c r="M256" s="73" t="s">
        <v>1035</v>
      </c>
      <c r="N256" s="73" t="s">
        <v>205</v>
      </c>
      <c r="O256" s="88" t="s">
        <v>1036</v>
      </c>
      <c r="P256" s="87">
        <v>239</v>
      </c>
      <c r="Q256" s="87">
        <v>239</v>
      </c>
      <c r="R256" s="87"/>
      <c r="S256" s="50">
        <v>425</v>
      </c>
      <c r="T256" s="50">
        <v>319</v>
      </c>
      <c r="U256" s="50">
        <v>1625</v>
      </c>
      <c r="V256" s="50">
        <v>1277</v>
      </c>
      <c r="W256" s="282"/>
      <c r="X256" s="172"/>
      <c r="Y256" s="173">
        <v>3</v>
      </c>
    </row>
    <row r="257" ht="50.25" spans="3:25">
      <c r="C257" s="96"/>
      <c r="D257" s="230"/>
      <c r="E257" s="283">
        <v>4</v>
      </c>
      <c r="F257" s="284"/>
      <c r="G257" s="51"/>
      <c r="H257" s="51" t="s">
        <v>1037</v>
      </c>
      <c r="I257" s="283" t="s">
        <v>245</v>
      </c>
      <c r="J257" s="283" t="s">
        <v>1024</v>
      </c>
      <c r="K257" s="283" t="s">
        <v>1025</v>
      </c>
      <c r="L257" s="283" t="s">
        <v>1038</v>
      </c>
      <c r="M257" s="283" t="s">
        <v>1039</v>
      </c>
      <c r="N257" s="283" t="s">
        <v>1032</v>
      </c>
      <c r="O257" s="88" t="s">
        <v>1040</v>
      </c>
      <c r="P257" s="51">
        <v>199</v>
      </c>
      <c r="Q257" s="51">
        <v>199</v>
      </c>
      <c r="R257" s="51">
        <v>0</v>
      </c>
      <c r="S257" s="51">
        <v>223</v>
      </c>
      <c r="T257" s="290">
        <v>223</v>
      </c>
      <c r="U257" s="290">
        <v>892</v>
      </c>
      <c r="V257" s="290">
        <v>892</v>
      </c>
      <c r="W257" s="282"/>
      <c r="X257" s="172"/>
      <c r="Y257" s="173">
        <v>3</v>
      </c>
    </row>
    <row r="258" ht="24.75" spans="3:25">
      <c r="C258" s="182"/>
      <c r="D258" s="280">
        <v>3</v>
      </c>
      <c r="E258" s="73" t="s">
        <v>324</v>
      </c>
      <c r="F258" s="53"/>
      <c r="G258" s="51" t="s">
        <v>1041</v>
      </c>
      <c r="H258" s="50">
        <v>9</v>
      </c>
      <c r="I258" s="164"/>
      <c r="J258" s="77"/>
      <c r="K258" s="77"/>
      <c r="L258" s="77"/>
      <c r="M258" s="77"/>
      <c r="N258" s="77"/>
      <c r="O258" s="88"/>
      <c r="P258" s="87">
        <f t="shared" ref="P258:W258" si="40">SUM(P259:P267)</f>
        <v>1330</v>
      </c>
      <c r="Q258" s="87">
        <f t="shared" si="40"/>
        <v>1330</v>
      </c>
      <c r="R258" s="87"/>
      <c r="S258" s="50">
        <f t="shared" si="40"/>
        <v>1372</v>
      </c>
      <c r="T258" s="50">
        <f t="shared" si="40"/>
        <v>597</v>
      </c>
      <c r="U258" s="50">
        <f t="shared" si="40"/>
        <v>5994</v>
      </c>
      <c r="V258" s="50">
        <f t="shared" si="40"/>
        <v>2533</v>
      </c>
      <c r="W258" s="176"/>
      <c r="X258" s="179"/>
      <c r="Y258" s="180"/>
    </row>
    <row r="259" ht="114.75" spans="3:25">
      <c r="C259" s="96"/>
      <c r="D259" s="230"/>
      <c r="E259" s="77">
        <v>1</v>
      </c>
      <c r="F259" s="53"/>
      <c r="G259" s="51"/>
      <c r="H259" s="107" t="s">
        <v>1042</v>
      </c>
      <c r="I259" s="114" t="s">
        <v>245</v>
      </c>
      <c r="J259" s="73" t="s">
        <v>1043</v>
      </c>
      <c r="K259" s="73" t="s">
        <v>1044</v>
      </c>
      <c r="L259" s="73" t="s">
        <v>1045</v>
      </c>
      <c r="M259" s="73" t="s">
        <v>1046</v>
      </c>
      <c r="N259" s="73" t="s">
        <v>205</v>
      </c>
      <c r="O259" s="88" t="s">
        <v>1047</v>
      </c>
      <c r="P259" s="87">
        <v>377</v>
      </c>
      <c r="Q259" s="87">
        <v>377</v>
      </c>
      <c r="R259" s="87"/>
      <c r="S259" s="50">
        <v>61</v>
      </c>
      <c r="T259" s="50">
        <v>61</v>
      </c>
      <c r="U259" s="50">
        <v>283</v>
      </c>
      <c r="V259" s="50">
        <v>283</v>
      </c>
      <c r="W259" s="101"/>
      <c r="X259" s="172"/>
      <c r="Y259" s="173">
        <v>3</v>
      </c>
    </row>
    <row r="260" ht="76.5" spans="3:25">
      <c r="C260" s="163">
        <v>3</v>
      </c>
      <c r="D260" s="220"/>
      <c r="E260" s="77">
        <v>2</v>
      </c>
      <c r="F260" s="53"/>
      <c r="G260" s="51"/>
      <c r="H260" s="107" t="s">
        <v>1048</v>
      </c>
      <c r="I260" s="114" t="s">
        <v>245</v>
      </c>
      <c r="J260" s="73" t="s">
        <v>1043</v>
      </c>
      <c r="K260" s="73" t="s">
        <v>1049</v>
      </c>
      <c r="L260" s="73" t="s">
        <v>1050</v>
      </c>
      <c r="M260" s="73" t="s">
        <v>1051</v>
      </c>
      <c r="N260" s="73" t="s">
        <v>1052</v>
      </c>
      <c r="O260" s="88" t="s">
        <v>1053</v>
      </c>
      <c r="P260" s="87">
        <v>67</v>
      </c>
      <c r="Q260" s="87">
        <v>67</v>
      </c>
      <c r="R260" s="87"/>
      <c r="S260" s="50">
        <v>47</v>
      </c>
      <c r="T260" s="50">
        <v>47</v>
      </c>
      <c r="U260" s="50">
        <v>202</v>
      </c>
      <c r="V260" s="50">
        <v>202</v>
      </c>
      <c r="W260" s="101"/>
      <c r="X260" s="172"/>
      <c r="Y260" s="173">
        <v>3</v>
      </c>
    </row>
    <row r="261" ht="96" spans="3:25">
      <c r="C261" s="163">
        <v>3</v>
      </c>
      <c r="D261" s="220"/>
      <c r="E261" s="77">
        <v>3</v>
      </c>
      <c r="F261" s="53"/>
      <c r="G261" s="51"/>
      <c r="H261" s="107" t="s">
        <v>1054</v>
      </c>
      <c r="I261" s="114" t="s">
        <v>245</v>
      </c>
      <c r="J261" s="73" t="s">
        <v>1043</v>
      </c>
      <c r="K261" s="73" t="s">
        <v>1044</v>
      </c>
      <c r="L261" s="73" t="s">
        <v>1045</v>
      </c>
      <c r="M261" s="73" t="s">
        <v>1055</v>
      </c>
      <c r="N261" s="73" t="s">
        <v>205</v>
      </c>
      <c r="O261" s="88" t="s">
        <v>1056</v>
      </c>
      <c r="P261" s="87">
        <v>85</v>
      </c>
      <c r="Q261" s="87">
        <v>85</v>
      </c>
      <c r="R261" s="87"/>
      <c r="S261" s="50">
        <v>299</v>
      </c>
      <c r="T261" s="50">
        <v>24</v>
      </c>
      <c r="U261" s="50">
        <v>1159</v>
      </c>
      <c r="V261" s="50">
        <v>138</v>
      </c>
      <c r="W261" s="101"/>
      <c r="X261" s="172"/>
      <c r="Y261" s="173">
        <v>3</v>
      </c>
    </row>
    <row r="262" ht="88.5" spans="3:25">
      <c r="C262" s="96"/>
      <c r="D262" s="230"/>
      <c r="E262" s="77">
        <v>4</v>
      </c>
      <c r="F262" s="53"/>
      <c r="G262" s="51"/>
      <c r="H262" s="107" t="s">
        <v>1057</v>
      </c>
      <c r="I262" s="114" t="s">
        <v>245</v>
      </c>
      <c r="J262" s="73" t="s">
        <v>1043</v>
      </c>
      <c r="K262" s="73" t="s">
        <v>1049</v>
      </c>
      <c r="L262" s="73" t="s">
        <v>1058</v>
      </c>
      <c r="M262" s="73" t="s">
        <v>1058</v>
      </c>
      <c r="N262" s="73" t="s">
        <v>1032</v>
      </c>
      <c r="O262" s="88" t="s">
        <v>1059</v>
      </c>
      <c r="P262" s="87">
        <v>51</v>
      </c>
      <c r="Q262" s="87">
        <v>51</v>
      </c>
      <c r="R262" s="87"/>
      <c r="S262" s="50">
        <v>22</v>
      </c>
      <c r="T262" s="50">
        <v>22</v>
      </c>
      <c r="U262" s="50">
        <v>102</v>
      </c>
      <c r="V262" s="50">
        <v>102</v>
      </c>
      <c r="W262" s="101"/>
      <c r="X262" s="172"/>
      <c r="Y262" s="173">
        <v>3</v>
      </c>
    </row>
    <row r="263" ht="114.75" spans="3:25">
      <c r="C263" s="182"/>
      <c r="D263" s="280">
        <v>3</v>
      </c>
      <c r="E263" s="77">
        <v>5</v>
      </c>
      <c r="F263" s="53"/>
      <c r="G263" s="51"/>
      <c r="H263" s="107" t="s">
        <v>1060</v>
      </c>
      <c r="I263" s="114" t="s">
        <v>245</v>
      </c>
      <c r="J263" s="73" t="s">
        <v>1043</v>
      </c>
      <c r="K263" s="73" t="s">
        <v>1061</v>
      </c>
      <c r="L263" s="73" t="s">
        <v>1062</v>
      </c>
      <c r="M263" s="73" t="s">
        <v>1063</v>
      </c>
      <c r="N263" s="73" t="s">
        <v>205</v>
      </c>
      <c r="O263" s="88" t="s">
        <v>1064</v>
      </c>
      <c r="P263" s="87">
        <v>98</v>
      </c>
      <c r="Q263" s="87">
        <v>98</v>
      </c>
      <c r="R263" s="87"/>
      <c r="S263" s="50">
        <v>70</v>
      </c>
      <c r="T263" s="50">
        <v>70</v>
      </c>
      <c r="U263" s="50">
        <v>320</v>
      </c>
      <c r="V263" s="50">
        <v>320</v>
      </c>
      <c r="W263" s="101"/>
      <c r="X263" s="172"/>
      <c r="Y263" s="173">
        <v>3</v>
      </c>
    </row>
    <row r="264" ht="89.25" spans="3:25">
      <c r="C264" s="182"/>
      <c r="D264" s="280">
        <v>3</v>
      </c>
      <c r="E264" s="77">
        <v>6</v>
      </c>
      <c r="F264" s="53"/>
      <c r="G264" s="51"/>
      <c r="H264" s="107" t="s">
        <v>1065</v>
      </c>
      <c r="I264" s="114" t="s">
        <v>245</v>
      </c>
      <c r="J264" s="73" t="s">
        <v>1043</v>
      </c>
      <c r="K264" s="73" t="s">
        <v>1061</v>
      </c>
      <c r="L264" s="73" t="s">
        <v>1066</v>
      </c>
      <c r="M264" s="73" t="s">
        <v>1067</v>
      </c>
      <c r="N264" s="73" t="s">
        <v>205</v>
      </c>
      <c r="O264" s="88" t="s">
        <v>1068</v>
      </c>
      <c r="P264" s="87">
        <v>66</v>
      </c>
      <c r="Q264" s="87">
        <v>66</v>
      </c>
      <c r="R264" s="87"/>
      <c r="S264" s="50">
        <v>59</v>
      </c>
      <c r="T264" s="50">
        <v>59</v>
      </c>
      <c r="U264" s="50">
        <v>240</v>
      </c>
      <c r="V264" s="50">
        <v>240</v>
      </c>
      <c r="W264" s="107"/>
      <c r="X264" s="172"/>
      <c r="Y264" s="173">
        <v>3</v>
      </c>
    </row>
    <row r="265" ht="63.75" spans="3:25">
      <c r="C265" s="96"/>
      <c r="D265" s="230"/>
      <c r="E265" s="77">
        <v>7</v>
      </c>
      <c r="F265" s="168"/>
      <c r="G265" s="51"/>
      <c r="H265" s="107" t="s">
        <v>1069</v>
      </c>
      <c r="I265" s="114" t="s">
        <v>245</v>
      </c>
      <c r="J265" s="73" t="s">
        <v>1043</v>
      </c>
      <c r="K265" s="73" t="s">
        <v>1044</v>
      </c>
      <c r="L265" s="73" t="s">
        <v>1044</v>
      </c>
      <c r="M265" s="73" t="s">
        <v>1070</v>
      </c>
      <c r="N265" s="73" t="s">
        <v>1071</v>
      </c>
      <c r="O265" s="88" t="s">
        <v>1072</v>
      </c>
      <c r="P265" s="87">
        <v>306</v>
      </c>
      <c r="Q265" s="87">
        <v>306</v>
      </c>
      <c r="R265" s="87"/>
      <c r="S265" s="50">
        <v>360</v>
      </c>
      <c r="T265" s="50">
        <v>143</v>
      </c>
      <c r="U265" s="50">
        <v>1552</v>
      </c>
      <c r="V265" s="50">
        <v>525</v>
      </c>
      <c r="W265" s="152"/>
      <c r="X265" s="172"/>
      <c r="Y265" s="173">
        <v>3</v>
      </c>
    </row>
    <row r="266" ht="126.75" spans="3:25">
      <c r="C266" s="96"/>
      <c r="D266" s="230"/>
      <c r="E266" s="77">
        <v>8</v>
      </c>
      <c r="F266" s="168"/>
      <c r="G266" s="51"/>
      <c r="H266" s="107" t="s">
        <v>1073</v>
      </c>
      <c r="I266" s="114" t="s">
        <v>245</v>
      </c>
      <c r="J266" s="73" t="s">
        <v>1043</v>
      </c>
      <c r="K266" s="73" t="s">
        <v>1044</v>
      </c>
      <c r="L266" s="73" t="s">
        <v>1044</v>
      </c>
      <c r="M266" s="73" t="s">
        <v>1074</v>
      </c>
      <c r="N266" s="73" t="s">
        <v>1071</v>
      </c>
      <c r="O266" s="88" t="s">
        <v>1075</v>
      </c>
      <c r="P266" s="87">
        <v>186</v>
      </c>
      <c r="Q266" s="87">
        <v>186</v>
      </c>
      <c r="R266" s="87"/>
      <c r="S266" s="50">
        <v>380</v>
      </c>
      <c r="T266" s="50">
        <v>97</v>
      </c>
      <c r="U266" s="50">
        <v>1856</v>
      </c>
      <c r="V266" s="50">
        <v>443</v>
      </c>
      <c r="W266" s="152"/>
      <c r="X266" s="172"/>
      <c r="Y266" s="173">
        <v>3</v>
      </c>
    </row>
    <row r="267" ht="51" spans="3:25">
      <c r="C267" s="96"/>
      <c r="D267" s="230"/>
      <c r="E267" s="77">
        <v>9</v>
      </c>
      <c r="F267" s="53"/>
      <c r="G267" s="51"/>
      <c r="H267" s="107" t="s">
        <v>1076</v>
      </c>
      <c r="I267" s="114" t="s">
        <v>245</v>
      </c>
      <c r="J267" s="73" t="s">
        <v>1043</v>
      </c>
      <c r="K267" s="73" t="s">
        <v>1049</v>
      </c>
      <c r="L267" s="73" t="s">
        <v>1050</v>
      </c>
      <c r="M267" s="73" t="s">
        <v>1077</v>
      </c>
      <c r="N267" s="73" t="s">
        <v>205</v>
      </c>
      <c r="O267" s="88" t="s">
        <v>1078</v>
      </c>
      <c r="P267" s="87">
        <v>94</v>
      </c>
      <c r="Q267" s="87">
        <v>94</v>
      </c>
      <c r="R267" s="87"/>
      <c r="S267" s="50">
        <v>74</v>
      </c>
      <c r="T267" s="50">
        <v>74</v>
      </c>
      <c r="U267" s="50">
        <v>280</v>
      </c>
      <c r="V267" s="50">
        <v>280</v>
      </c>
      <c r="W267" s="101"/>
      <c r="X267" s="172"/>
      <c r="Y267" s="173">
        <v>3</v>
      </c>
    </row>
    <row r="268" spans="3:25">
      <c r="C268" s="186"/>
      <c r="D268" s="285"/>
      <c r="E268" s="6" t="s">
        <v>1079</v>
      </c>
      <c r="F268" s="6" t="s">
        <v>1080</v>
      </c>
      <c r="G268" s="6"/>
      <c r="H268" s="6">
        <f>H269+H272+H273+H276+H280+H281+H282</f>
        <v>7</v>
      </c>
      <c r="I268" s="6"/>
      <c r="J268" s="6"/>
      <c r="K268" s="6"/>
      <c r="L268" s="6"/>
      <c r="M268" s="6"/>
      <c r="N268" s="6"/>
      <c r="O268" s="88"/>
      <c r="P268" s="86">
        <f>P269+P272+P273+P276+P280+P281+P282</f>
        <v>2441</v>
      </c>
      <c r="Q268" s="86">
        <f>Q269+Q272+Q273+Q276+Q280+Q281+Q282</f>
        <v>2441</v>
      </c>
      <c r="R268" s="86">
        <v>0</v>
      </c>
      <c r="S268" s="6"/>
      <c r="T268" s="6"/>
      <c r="U268" s="6"/>
      <c r="V268" s="6"/>
      <c r="W268" s="6"/>
      <c r="X268" s="99"/>
      <c r="Y268" s="100"/>
    </row>
    <row r="269" spans="3:25">
      <c r="C269" s="96"/>
      <c r="D269" s="230"/>
      <c r="E269" s="51" t="s">
        <v>307</v>
      </c>
      <c r="F269" s="50"/>
      <c r="G269" s="51" t="s">
        <v>149</v>
      </c>
      <c r="H269" s="50">
        <v>2</v>
      </c>
      <c r="I269" s="88"/>
      <c r="J269" s="50"/>
      <c r="K269" s="50"/>
      <c r="L269" s="50"/>
      <c r="M269" s="50"/>
      <c r="N269" s="50"/>
      <c r="O269" s="88"/>
      <c r="P269" s="87">
        <f t="shared" ref="P269:W269" si="41">SUM(P270:P271)</f>
        <v>501</v>
      </c>
      <c r="Q269" s="87">
        <f t="shared" si="41"/>
        <v>501</v>
      </c>
      <c r="R269" s="87"/>
      <c r="S269" s="50">
        <f t="shared" si="41"/>
        <v>338</v>
      </c>
      <c r="T269" s="50">
        <f t="shared" si="41"/>
        <v>338</v>
      </c>
      <c r="U269" s="50">
        <f t="shared" si="41"/>
        <v>1521</v>
      </c>
      <c r="V269" s="50">
        <f t="shared" si="41"/>
        <v>1521</v>
      </c>
      <c r="W269" s="50"/>
      <c r="X269" s="181"/>
      <c r="Y269" s="182"/>
    </row>
    <row r="270" ht="114.75" spans="3:25">
      <c r="C270" s="96"/>
      <c r="D270" s="230"/>
      <c r="E270" s="50">
        <v>1</v>
      </c>
      <c r="F270" s="50"/>
      <c r="G270" s="50"/>
      <c r="H270" s="76" t="s">
        <v>1081</v>
      </c>
      <c r="I270" s="51" t="s">
        <v>245</v>
      </c>
      <c r="J270" s="76" t="s">
        <v>1082</v>
      </c>
      <c r="K270" s="288" t="s">
        <v>1083</v>
      </c>
      <c r="L270" s="76" t="s">
        <v>1084</v>
      </c>
      <c r="M270" s="76" t="s">
        <v>1085</v>
      </c>
      <c r="N270" s="288" t="s">
        <v>205</v>
      </c>
      <c r="O270" s="88" t="s">
        <v>1086</v>
      </c>
      <c r="P270" s="87">
        <v>257</v>
      </c>
      <c r="Q270" s="289">
        <v>257</v>
      </c>
      <c r="R270" s="87"/>
      <c r="S270" s="50">
        <v>258</v>
      </c>
      <c r="T270" s="50">
        <v>258</v>
      </c>
      <c r="U270" s="291">
        <v>1106</v>
      </c>
      <c r="V270" s="291">
        <v>1106</v>
      </c>
      <c r="W270" s="76"/>
      <c r="X270" s="181"/>
      <c r="Y270" s="182">
        <v>3</v>
      </c>
    </row>
    <row r="271" ht="140.25" spans="3:25">
      <c r="C271" s="286"/>
      <c r="D271" s="287"/>
      <c r="E271" s="50">
        <v>2</v>
      </c>
      <c r="F271" s="50"/>
      <c r="G271" s="50"/>
      <c r="H271" s="76" t="s">
        <v>1087</v>
      </c>
      <c r="I271" s="51" t="s">
        <v>245</v>
      </c>
      <c r="J271" s="76" t="s">
        <v>1088</v>
      </c>
      <c r="K271" s="288" t="s">
        <v>1089</v>
      </c>
      <c r="L271" s="76" t="s">
        <v>1090</v>
      </c>
      <c r="M271" s="76" t="s">
        <v>1091</v>
      </c>
      <c r="N271" s="288" t="s">
        <v>205</v>
      </c>
      <c r="O271" s="88" t="s">
        <v>1092</v>
      </c>
      <c r="P271" s="87">
        <v>244</v>
      </c>
      <c r="Q271" s="289">
        <v>244</v>
      </c>
      <c r="R271" s="87"/>
      <c r="S271" s="50">
        <v>80</v>
      </c>
      <c r="T271" s="50">
        <v>80</v>
      </c>
      <c r="U271" s="291">
        <v>415</v>
      </c>
      <c r="V271" s="291">
        <v>415</v>
      </c>
      <c r="W271" s="74"/>
      <c r="X271" s="181"/>
      <c r="Y271" s="182">
        <v>3</v>
      </c>
    </row>
    <row r="272" spans="3:25">
      <c r="C272" s="96"/>
      <c r="D272" s="230"/>
      <c r="E272" s="51" t="s">
        <v>308</v>
      </c>
      <c r="F272" s="50"/>
      <c r="G272" s="51" t="s">
        <v>150</v>
      </c>
      <c r="H272" s="50"/>
      <c r="I272" s="74"/>
      <c r="J272" s="50"/>
      <c r="K272" s="50"/>
      <c r="L272" s="50"/>
      <c r="M272" s="50"/>
      <c r="N272" s="50"/>
      <c r="O272" s="88"/>
      <c r="P272" s="87"/>
      <c r="Q272" s="87"/>
      <c r="R272" s="87"/>
      <c r="S272" s="50"/>
      <c r="T272" s="50"/>
      <c r="U272" s="50"/>
      <c r="V272" s="50"/>
      <c r="W272" s="77"/>
      <c r="X272" s="95"/>
      <c r="Y272" s="96"/>
    </row>
    <row r="273" spans="3:25">
      <c r="C273" s="96"/>
      <c r="D273" s="230"/>
      <c r="E273" s="51" t="s">
        <v>309</v>
      </c>
      <c r="F273" s="50"/>
      <c r="G273" s="51" t="s">
        <v>151</v>
      </c>
      <c r="H273" s="50">
        <v>2</v>
      </c>
      <c r="I273" s="74"/>
      <c r="J273" s="50"/>
      <c r="K273" s="50"/>
      <c r="L273" s="50"/>
      <c r="M273" s="50"/>
      <c r="N273" s="50"/>
      <c r="O273" s="88"/>
      <c r="P273" s="87">
        <f t="shared" ref="P273:W273" si="42">SUM(P274:P275)</f>
        <v>679</v>
      </c>
      <c r="Q273" s="87">
        <f t="shared" si="42"/>
        <v>679</v>
      </c>
      <c r="R273" s="87"/>
      <c r="S273" s="50">
        <f t="shared" si="42"/>
        <v>206</v>
      </c>
      <c r="T273" s="50">
        <f t="shared" si="42"/>
        <v>206</v>
      </c>
      <c r="U273" s="50">
        <f t="shared" si="42"/>
        <v>876</v>
      </c>
      <c r="V273" s="50">
        <f t="shared" si="42"/>
        <v>285</v>
      </c>
      <c r="W273" s="77"/>
      <c r="X273" s="95"/>
      <c r="Y273" s="96"/>
    </row>
    <row r="274" ht="140.25" spans="3:25">
      <c r="C274" s="96"/>
      <c r="D274" s="230"/>
      <c r="E274" s="50">
        <v>1</v>
      </c>
      <c r="F274" s="50"/>
      <c r="G274" s="50"/>
      <c r="H274" s="288" t="s">
        <v>1093</v>
      </c>
      <c r="I274" s="76" t="s">
        <v>245</v>
      </c>
      <c r="J274" s="76" t="s">
        <v>1094</v>
      </c>
      <c r="K274" s="288" t="s">
        <v>854</v>
      </c>
      <c r="L274" s="183" t="s">
        <v>1095</v>
      </c>
      <c r="M274" s="76" t="s">
        <v>1096</v>
      </c>
      <c r="N274" s="288" t="s">
        <v>205</v>
      </c>
      <c r="O274" s="88" t="s">
        <v>1097</v>
      </c>
      <c r="P274" s="289">
        <v>367</v>
      </c>
      <c r="Q274" s="289">
        <v>367</v>
      </c>
      <c r="R274" s="289"/>
      <c r="S274" s="291">
        <v>122</v>
      </c>
      <c r="T274" s="291">
        <v>122</v>
      </c>
      <c r="U274" s="291">
        <v>520</v>
      </c>
      <c r="V274" s="291">
        <v>157</v>
      </c>
      <c r="W274" s="50"/>
      <c r="X274" s="162">
        <v>3</v>
      </c>
      <c r="Y274" s="220"/>
    </row>
    <row r="275" ht="102" spans="3:25">
      <c r="C275" s="96"/>
      <c r="D275" s="230"/>
      <c r="E275" s="50">
        <v>2</v>
      </c>
      <c r="F275" s="50"/>
      <c r="G275" s="50"/>
      <c r="H275" s="288" t="s">
        <v>1098</v>
      </c>
      <c r="I275" s="76" t="s">
        <v>245</v>
      </c>
      <c r="J275" s="76" t="s">
        <v>1094</v>
      </c>
      <c r="K275" s="288" t="s">
        <v>854</v>
      </c>
      <c r="L275" s="183" t="s">
        <v>1095</v>
      </c>
      <c r="M275" s="76" t="s">
        <v>1099</v>
      </c>
      <c r="N275" s="288" t="s">
        <v>205</v>
      </c>
      <c r="O275" s="88" t="s">
        <v>1100</v>
      </c>
      <c r="P275" s="289">
        <v>312</v>
      </c>
      <c r="Q275" s="289">
        <v>312</v>
      </c>
      <c r="R275" s="289"/>
      <c r="S275" s="291">
        <v>84</v>
      </c>
      <c r="T275" s="291">
        <v>84</v>
      </c>
      <c r="U275" s="291">
        <v>356</v>
      </c>
      <c r="V275" s="291">
        <v>128</v>
      </c>
      <c r="W275" s="50"/>
      <c r="X275" s="162">
        <v>3</v>
      </c>
      <c r="Y275" s="220"/>
    </row>
    <row r="276" spans="3:25">
      <c r="C276" s="98"/>
      <c r="D276" s="231"/>
      <c r="E276" s="51" t="s">
        <v>310</v>
      </c>
      <c r="F276" s="50"/>
      <c r="G276" s="51" t="s">
        <v>152</v>
      </c>
      <c r="H276" s="50">
        <v>3</v>
      </c>
      <c r="I276" s="74"/>
      <c r="J276" s="50"/>
      <c r="K276" s="50"/>
      <c r="L276" s="50"/>
      <c r="M276" s="50"/>
      <c r="N276" s="50"/>
      <c r="O276" s="88"/>
      <c r="P276" s="87">
        <f t="shared" ref="P276:W276" si="43">SUM(P277:P279)</f>
        <v>1261</v>
      </c>
      <c r="Q276" s="87">
        <f t="shared" si="43"/>
        <v>1261</v>
      </c>
      <c r="R276" s="87"/>
      <c r="S276" s="87">
        <f t="shared" si="43"/>
        <v>397</v>
      </c>
      <c r="T276" s="87">
        <f t="shared" si="43"/>
        <v>172</v>
      </c>
      <c r="U276" s="87">
        <f t="shared" si="43"/>
        <v>1672</v>
      </c>
      <c r="V276" s="87">
        <f t="shared" si="43"/>
        <v>662</v>
      </c>
      <c r="W276" s="77"/>
      <c r="X276" s="95"/>
      <c r="Y276" s="96"/>
    </row>
    <row r="277" ht="355.5" spans="3:25">
      <c r="C277" s="98"/>
      <c r="D277" s="231"/>
      <c r="E277" s="50">
        <v>1</v>
      </c>
      <c r="F277" s="50"/>
      <c r="G277" s="50"/>
      <c r="H277" s="51" t="s">
        <v>1101</v>
      </c>
      <c r="I277" s="51" t="s">
        <v>245</v>
      </c>
      <c r="J277" s="51" t="s">
        <v>251</v>
      </c>
      <c r="K277" s="51" t="s">
        <v>1102</v>
      </c>
      <c r="L277" s="51" t="s">
        <v>349</v>
      </c>
      <c r="M277" s="51" t="s">
        <v>1103</v>
      </c>
      <c r="N277" s="51" t="s">
        <v>205</v>
      </c>
      <c r="O277" s="88" t="s">
        <v>1104</v>
      </c>
      <c r="P277" s="87">
        <v>392</v>
      </c>
      <c r="Q277" s="87">
        <v>392</v>
      </c>
      <c r="R277" s="87"/>
      <c r="S277" s="50">
        <v>243</v>
      </c>
      <c r="T277" s="50">
        <v>36</v>
      </c>
      <c r="U277" s="50">
        <v>984</v>
      </c>
      <c r="V277" s="50">
        <v>166</v>
      </c>
      <c r="W277" s="50"/>
      <c r="X277" s="181"/>
      <c r="Y277" s="182">
        <v>3</v>
      </c>
    </row>
    <row r="278" ht="242.25" spans="3:25">
      <c r="C278" s="96"/>
      <c r="D278" s="230"/>
      <c r="E278" s="50">
        <v>2</v>
      </c>
      <c r="F278" s="50"/>
      <c r="G278" s="50"/>
      <c r="H278" s="51" t="s">
        <v>1105</v>
      </c>
      <c r="I278" s="51" t="s">
        <v>245</v>
      </c>
      <c r="J278" s="51" t="s">
        <v>251</v>
      </c>
      <c r="K278" s="51" t="s">
        <v>1106</v>
      </c>
      <c r="L278" s="51" t="s">
        <v>1103</v>
      </c>
      <c r="M278" s="51" t="s">
        <v>1107</v>
      </c>
      <c r="N278" s="51" t="s">
        <v>205</v>
      </c>
      <c r="O278" s="88" t="s">
        <v>1108</v>
      </c>
      <c r="P278" s="87">
        <v>512</v>
      </c>
      <c r="Q278" s="87">
        <v>512</v>
      </c>
      <c r="R278" s="87"/>
      <c r="S278" s="50">
        <v>115</v>
      </c>
      <c r="T278" s="50">
        <v>97</v>
      </c>
      <c r="U278" s="50">
        <v>551</v>
      </c>
      <c r="V278" s="50">
        <v>359</v>
      </c>
      <c r="W278" s="50"/>
      <c r="X278" s="181"/>
      <c r="Y278" s="182">
        <v>3</v>
      </c>
    </row>
    <row r="279" ht="292.5" spans="3:25">
      <c r="C279" s="96"/>
      <c r="D279" s="230"/>
      <c r="E279" s="51">
        <v>3</v>
      </c>
      <c r="F279" s="51"/>
      <c r="G279" s="51"/>
      <c r="H279" s="51" t="s">
        <v>1109</v>
      </c>
      <c r="I279" s="51" t="s">
        <v>245</v>
      </c>
      <c r="J279" s="51" t="s">
        <v>251</v>
      </c>
      <c r="K279" s="51" t="s">
        <v>666</v>
      </c>
      <c r="L279" s="51" t="s">
        <v>416</v>
      </c>
      <c r="M279" s="51" t="s">
        <v>1110</v>
      </c>
      <c r="N279" s="51" t="s">
        <v>205</v>
      </c>
      <c r="O279" s="88" t="s">
        <v>1111</v>
      </c>
      <c r="P279" s="51">
        <v>357</v>
      </c>
      <c r="Q279" s="51">
        <v>357</v>
      </c>
      <c r="R279" s="51">
        <v>0</v>
      </c>
      <c r="S279" s="51">
        <v>39</v>
      </c>
      <c r="T279" s="51">
        <v>39</v>
      </c>
      <c r="U279" s="51">
        <v>137</v>
      </c>
      <c r="V279" s="51">
        <v>137</v>
      </c>
      <c r="W279" s="51"/>
      <c r="X279" s="210"/>
      <c r="Y279" s="22"/>
    </row>
    <row r="280" spans="3:25">
      <c r="C280" s="246"/>
      <c r="D280" s="247"/>
      <c r="E280" s="51" t="s">
        <v>312</v>
      </c>
      <c r="F280" s="50"/>
      <c r="G280" s="51" t="s">
        <v>1112</v>
      </c>
      <c r="H280" s="50"/>
      <c r="I280" s="74"/>
      <c r="J280" s="50"/>
      <c r="K280" s="50"/>
      <c r="L280" s="50"/>
      <c r="M280" s="50"/>
      <c r="N280" s="50"/>
      <c r="O280" s="88"/>
      <c r="P280" s="87"/>
      <c r="Q280" s="87"/>
      <c r="R280" s="87"/>
      <c r="S280" s="50"/>
      <c r="T280" s="50"/>
      <c r="U280" s="50"/>
      <c r="V280" s="50"/>
      <c r="W280" s="77"/>
      <c r="X280" s="95"/>
      <c r="Y280" s="96"/>
    </row>
    <row r="281" spans="3:25">
      <c r="C281" s="96"/>
      <c r="D281" s="230"/>
      <c r="E281" s="51" t="s">
        <v>313</v>
      </c>
      <c r="F281" s="50"/>
      <c r="G281" s="51" t="s">
        <v>154</v>
      </c>
      <c r="H281" s="50"/>
      <c r="I281" s="74"/>
      <c r="J281" s="50"/>
      <c r="K281" s="50"/>
      <c r="L281" s="50"/>
      <c r="M281" s="50"/>
      <c r="N281" s="50"/>
      <c r="O281" s="88"/>
      <c r="P281" s="87"/>
      <c r="Q281" s="87"/>
      <c r="R281" s="87"/>
      <c r="S281" s="50"/>
      <c r="T281" s="50"/>
      <c r="U281" s="50"/>
      <c r="V281" s="50"/>
      <c r="W281" s="77"/>
      <c r="X281" s="95"/>
      <c r="Y281" s="96"/>
    </row>
    <row r="282" spans="3:25">
      <c r="C282" s="96"/>
      <c r="D282" s="230"/>
      <c r="E282" s="51" t="s">
        <v>314</v>
      </c>
      <c r="F282" s="50"/>
      <c r="G282" s="51" t="s">
        <v>1113</v>
      </c>
      <c r="H282" s="50">
        <v>0</v>
      </c>
      <c r="I282" s="74"/>
      <c r="J282" s="50"/>
      <c r="K282" s="50"/>
      <c r="L282" s="50"/>
      <c r="M282" s="50"/>
      <c r="N282" s="50"/>
      <c r="O282" s="88"/>
      <c r="P282" s="87"/>
      <c r="Q282" s="87"/>
      <c r="R282" s="87"/>
      <c r="S282" s="50"/>
      <c r="T282" s="50"/>
      <c r="U282" s="50"/>
      <c r="V282" s="50"/>
      <c r="W282" s="77"/>
      <c r="X282" s="95"/>
      <c r="Y282" s="96"/>
    </row>
    <row r="283" spans="3:25">
      <c r="C283" s="286"/>
      <c r="D283" s="287"/>
      <c r="E283" s="6" t="s">
        <v>1114</v>
      </c>
      <c r="F283" s="6" t="s">
        <v>1115</v>
      </c>
      <c r="G283" s="6"/>
      <c r="H283" s="6">
        <f>H284+H289+H290+H293+H296</f>
        <v>10</v>
      </c>
      <c r="I283" s="6"/>
      <c r="J283" s="6"/>
      <c r="K283" s="6"/>
      <c r="L283" s="6"/>
      <c r="M283" s="6"/>
      <c r="N283" s="6"/>
      <c r="O283" s="88"/>
      <c r="P283" s="86">
        <f t="shared" ref="P283:W283" si="44">P284+P289+P290+P293+P296</f>
        <v>1922</v>
      </c>
      <c r="Q283" s="86">
        <f t="shared" si="44"/>
        <v>1922</v>
      </c>
      <c r="R283" s="86">
        <v>0</v>
      </c>
      <c r="S283" s="6">
        <f t="shared" si="44"/>
        <v>1554</v>
      </c>
      <c r="T283" s="6">
        <f t="shared" si="44"/>
        <v>791</v>
      </c>
      <c r="U283" s="6">
        <f t="shared" si="44"/>
        <v>7173</v>
      </c>
      <c r="V283" s="6">
        <f t="shared" si="44"/>
        <v>3737</v>
      </c>
      <c r="W283" s="184"/>
      <c r="X283" s="185"/>
      <c r="Y283" s="186"/>
    </row>
    <row r="284" spans="3:25">
      <c r="C284" s="96"/>
      <c r="D284" s="230"/>
      <c r="E284" s="51" t="s">
        <v>307</v>
      </c>
      <c r="F284" s="50"/>
      <c r="G284" s="51" t="s">
        <v>158</v>
      </c>
      <c r="H284" s="50">
        <v>4</v>
      </c>
      <c r="I284" s="88"/>
      <c r="J284" s="50"/>
      <c r="K284" s="50"/>
      <c r="L284" s="50"/>
      <c r="M284" s="50"/>
      <c r="N284" s="50"/>
      <c r="O284" s="88"/>
      <c r="P284" s="87">
        <f t="shared" ref="P284:W284" si="45">SUM(P285:P288)</f>
        <v>816</v>
      </c>
      <c r="Q284" s="87">
        <f t="shared" si="45"/>
        <v>816</v>
      </c>
      <c r="R284" s="87"/>
      <c r="S284" s="50">
        <f t="shared" si="45"/>
        <v>431</v>
      </c>
      <c r="T284" s="50">
        <f t="shared" si="45"/>
        <v>431</v>
      </c>
      <c r="U284" s="50">
        <f t="shared" si="45"/>
        <v>2124</v>
      </c>
      <c r="V284" s="50">
        <f t="shared" si="45"/>
        <v>2051</v>
      </c>
      <c r="W284" s="148"/>
      <c r="X284" s="95"/>
      <c r="Y284" s="96"/>
    </row>
    <row r="285" ht="89.25" spans="5:25">
      <c r="E285" s="74">
        <v>1</v>
      </c>
      <c r="F285" s="74"/>
      <c r="G285" s="74"/>
      <c r="H285" s="81" t="s">
        <v>1116</v>
      </c>
      <c r="I285" s="76" t="s">
        <v>245</v>
      </c>
      <c r="J285" s="76" t="s">
        <v>1117</v>
      </c>
      <c r="K285" s="76" t="s">
        <v>1118</v>
      </c>
      <c r="L285" s="76" t="s">
        <v>1119</v>
      </c>
      <c r="M285" s="76" t="s">
        <v>1120</v>
      </c>
      <c r="N285" s="76" t="s">
        <v>205</v>
      </c>
      <c r="O285" s="88" t="s">
        <v>1121</v>
      </c>
      <c r="P285" s="87">
        <v>300</v>
      </c>
      <c r="Q285" s="87">
        <v>300</v>
      </c>
      <c r="R285" s="87"/>
      <c r="S285" s="50">
        <v>113</v>
      </c>
      <c r="T285" s="50">
        <v>113</v>
      </c>
      <c r="U285" s="50">
        <v>547</v>
      </c>
      <c r="V285" s="50">
        <v>516</v>
      </c>
      <c r="W285" s="171"/>
      <c r="X285" s="95"/>
      <c r="Y285" s="96"/>
    </row>
    <row r="286" ht="76.5" spans="5:25">
      <c r="E286" s="74">
        <v>2</v>
      </c>
      <c r="F286" s="50"/>
      <c r="G286" s="50"/>
      <c r="H286" s="107" t="s">
        <v>1122</v>
      </c>
      <c r="I286" s="76" t="s">
        <v>245</v>
      </c>
      <c r="J286" s="51" t="s">
        <v>1117</v>
      </c>
      <c r="K286" s="51" t="s">
        <v>1118</v>
      </c>
      <c r="L286" s="51" t="s">
        <v>1119</v>
      </c>
      <c r="M286" s="51" t="s">
        <v>1123</v>
      </c>
      <c r="N286" s="51" t="s">
        <v>205</v>
      </c>
      <c r="O286" s="88" t="s">
        <v>1124</v>
      </c>
      <c r="P286" s="87">
        <v>198</v>
      </c>
      <c r="Q286" s="87">
        <v>198</v>
      </c>
      <c r="R286" s="87"/>
      <c r="S286" s="50">
        <v>65</v>
      </c>
      <c r="T286" s="50">
        <v>65</v>
      </c>
      <c r="U286" s="50">
        <v>324</v>
      </c>
      <c r="V286" s="50">
        <v>306</v>
      </c>
      <c r="W286" s="148"/>
      <c r="X286" s="95"/>
      <c r="Y286" s="96"/>
    </row>
    <row r="287" ht="51" spans="5:25">
      <c r="E287" s="74">
        <v>3</v>
      </c>
      <c r="F287" s="74"/>
      <c r="G287" s="74"/>
      <c r="H287" s="81" t="s">
        <v>1125</v>
      </c>
      <c r="I287" s="76" t="s">
        <v>245</v>
      </c>
      <c r="J287" s="76" t="s">
        <v>1117</v>
      </c>
      <c r="K287" s="76" t="s">
        <v>1126</v>
      </c>
      <c r="L287" s="76" t="s">
        <v>1127</v>
      </c>
      <c r="M287" s="76" t="s">
        <v>1128</v>
      </c>
      <c r="N287" s="76" t="s">
        <v>205</v>
      </c>
      <c r="O287" s="88" t="s">
        <v>1129</v>
      </c>
      <c r="P287" s="87">
        <v>182</v>
      </c>
      <c r="Q287" s="87">
        <v>182</v>
      </c>
      <c r="R287" s="87"/>
      <c r="S287" s="50">
        <v>84</v>
      </c>
      <c r="T287" s="50">
        <v>84</v>
      </c>
      <c r="U287" s="50">
        <v>429</v>
      </c>
      <c r="V287" s="50">
        <v>405</v>
      </c>
      <c r="W287" s="148"/>
      <c r="X287" s="95"/>
      <c r="Y287" s="96"/>
    </row>
    <row r="288" ht="89.25" spans="5:25">
      <c r="E288" s="74">
        <v>4</v>
      </c>
      <c r="F288" s="74"/>
      <c r="G288" s="74"/>
      <c r="H288" s="81" t="s">
        <v>1130</v>
      </c>
      <c r="I288" s="76" t="s">
        <v>245</v>
      </c>
      <c r="J288" s="76" t="s">
        <v>1117</v>
      </c>
      <c r="K288" s="76" t="s">
        <v>1126</v>
      </c>
      <c r="L288" s="76" t="s">
        <v>1131</v>
      </c>
      <c r="M288" s="76" t="s">
        <v>1132</v>
      </c>
      <c r="N288" s="76" t="s">
        <v>205</v>
      </c>
      <c r="O288" s="88" t="s">
        <v>1133</v>
      </c>
      <c r="P288" s="87">
        <v>136</v>
      </c>
      <c r="Q288" s="87">
        <v>136</v>
      </c>
      <c r="R288" s="87"/>
      <c r="S288" s="50">
        <v>169</v>
      </c>
      <c r="T288" s="50">
        <v>169</v>
      </c>
      <c r="U288" s="50">
        <v>824</v>
      </c>
      <c r="V288" s="50">
        <v>824</v>
      </c>
      <c r="W288" s="148"/>
      <c r="X288" s="95"/>
      <c r="Y288" s="96"/>
    </row>
    <row r="289" spans="5:25">
      <c r="E289" s="183" t="s">
        <v>308</v>
      </c>
      <c r="F289" s="79"/>
      <c r="G289" s="51" t="s">
        <v>161</v>
      </c>
      <c r="H289" s="79">
        <v>0</v>
      </c>
      <c r="I289" s="74"/>
      <c r="J289" s="79"/>
      <c r="K289" s="79"/>
      <c r="L289" s="79"/>
      <c r="M289" s="79"/>
      <c r="N289" s="79"/>
      <c r="O289" s="88"/>
      <c r="P289" s="87"/>
      <c r="Q289" s="87"/>
      <c r="R289" s="87"/>
      <c r="S289" s="50"/>
      <c r="T289" s="50"/>
      <c r="U289" s="50"/>
      <c r="V289" s="50"/>
      <c r="W289" s="148"/>
      <c r="X289" s="95"/>
      <c r="Y289" s="96"/>
    </row>
    <row r="290" spans="5:25">
      <c r="E290" s="183" t="s">
        <v>309</v>
      </c>
      <c r="F290" s="79"/>
      <c r="G290" s="51" t="s">
        <v>162</v>
      </c>
      <c r="H290" s="79">
        <v>2</v>
      </c>
      <c r="I290" s="74"/>
      <c r="J290" s="79">
        <v>2</v>
      </c>
      <c r="K290" s="79">
        <v>2</v>
      </c>
      <c r="L290" s="79">
        <v>3</v>
      </c>
      <c r="M290" s="79">
        <v>6</v>
      </c>
      <c r="N290" s="79"/>
      <c r="O290" s="88"/>
      <c r="P290" s="87">
        <f t="shared" ref="P290:W290" si="46">SUM(P291:P292)</f>
        <v>275</v>
      </c>
      <c r="Q290" s="87">
        <f t="shared" si="46"/>
        <v>275</v>
      </c>
      <c r="R290" s="87"/>
      <c r="S290" s="50">
        <f t="shared" si="46"/>
        <v>166</v>
      </c>
      <c r="T290" s="50">
        <f t="shared" si="46"/>
        <v>99</v>
      </c>
      <c r="U290" s="50">
        <f t="shared" si="46"/>
        <v>736</v>
      </c>
      <c r="V290" s="50">
        <f t="shared" si="46"/>
        <v>608</v>
      </c>
      <c r="W290" s="148"/>
      <c r="X290" s="95"/>
      <c r="Y290" s="96"/>
    </row>
    <row r="291" ht="48" spans="5:25">
      <c r="E291" s="79">
        <v>1</v>
      </c>
      <c r="F291" s="79"/>
      <c r="G291" s="79"/>
      <c r="H291" s="110" t="s">
        <v>1134</v>
      </c>
      <c r="I291" s="76" t="s">
        <v>245</v>
      </c>
      <c r="J291" s="76" t="s">
        <v>1135</v>
      </c>
      <c r="K291" s="76" t="s">
        <v>1136</v>
      </c>
      <c r="L291" s="76" t="s">
        <v>1137</v>
      </c>
      <c r="M291" s="76" t="s">
        <v>1138</v>
      </c>
      <c r="N291" s="76" t="s">
        <v>205</v>
      </c>
      <c r="O291" s="88" t="s">
        <v>1139</v>
      </c>
      <c r="P291" s="87">
        <v>64</v>
      </c>
      <c r="Q291" s="87">
        <v>64</v>
      </c>
      <c r="R291" s="87"/>
      <c r="S291" s="50">
        <v>67</v>
      </c>
      <c r="T291" s="50">
        <v>0</v>
      </c>
      <c r="U291" s="50">
        <v>311</v>
      </c>
      <c r="V291" s="50">
        <v>183</v>
      </c>
      <c r="W291" s="148"/>
      <c r="X291" s="97"/>
      <c r="Y291" s="98"/>
    </row>
    <row r="292" ht="63.75" spans="5:25">
      <c r="E292" s="79">
        <v>2</v>
      </c>
      <c r="F292" s="79"/>
      <c r="G292" s="79"/>
      <c r="H292" s="110" t="s">
        <v>1140</v>
      </c>
      <c r="I292" s="76" t="s">
        <v>245</v>
      </c>
      <c r="J292" s="76" t="s">
        <v>1135</v>
      </c>
      <c r="K292" s="76" t="s">
        <v>1136</v>
      </c>
      <c r="L292" s="76" t="s">
        <v>1137</v>
      </c>
      <c r="M292" s="76" t="s">
        <v>1141</v>
      </c>
      <c r="N292" s="76" t="s">
        <v>205</v>
      </c>
      <c r="O292" s="88" t="s">
        <v>1142</v>
      </c>
      <c r="P292" s="87">
        <v>211</v>
      </c>
      <c r="Q292" s="87">
        <v>211</v>
      </c>
      <c r="R292" s="87"/>
      <c r="S292" s="50">
        <v>99</v>
      </c>
      <c r="T292" s="50">
        <v>99</v>
      </c>
      <c r="U292" s="50">
        <v>425</v>
      </c>
      <c r="V292" s="50">
        <v>425</v>
      </c>
      <c r="W292" s="148"/>
      <c r="X292" s="97"/>
      <c r="Y292" s="98"/>
    </row>
    <row r="293" spans="5:25">
      <c r="E293" s="183" t="s">
        <v>310</v>
      </c>
      <c r="F293" s="79"/>
      <c r="G293" s="51" t="s">
        <v>160</v>
      </c>
      <c r="H293" s="79">
        <v>2</v>
      </c>
      <c r="I293" s="88"/>
      <c r="J293" s="79"/>
      <c r="K293" s="79"/>
      <c r="L293" s="79"/>
      <c r="M293" s="79"/>
      <c r="N293" s="79"/>
      <c r="O293" s="88"/>
      <c r="P293" s="129">
        <f t="shared" ref="P293:W293" si="47">SUM(P294:P295)</f>
        <v>481</v>
      </c>
      <c r="Q293" s="129">
        <f t="shared" si="47"/>
        <v>481</v>
      </c>
      <c r="R293" s="129"/>
      <c r="S293" s="82">
        <f t="shared" si="47"/>
        <v>769</v>
      </c>
      <c r="T293" s="82">
        <f t="shared" si="47"/>
        <v>73</v>
      </c>
      <c r="U293" s="82">
        <f t="shared" si="47"/>
        <v>3481</v>
      </c>
      <c r="V293" s="82">
        <f t="shared" si="47"/>
        <v>270</v>
      </c>
      <c r="W293" s="148"/>
      <c r="X293" s="95"/>
      <c r="Y293" s="96"/>
    </row>
    <row r="294" ht="36" spans="5:25">
      <c r="E294" s="79">
        <v>1</v>
      </c>
      <c r="F294" s="79"/>
      <c r="G294" s="79"/>
      <c r="H294" s="111" t="s">
        <v>1143</v>
      </c>
      <c r="I294" s="76" t="s">
        <v>245</v>
      </c>
      <c r="J294" s="76" t="s">
        <v>1144</v>
      </c>
      <c r="K294" s="76" t="s">
        <v>1145</v>
      </c>
      <c r="L294" s="76" t="s">
        <v>1146</v>
      </c>
      <c r="M294" s="76" t="s">
        <v>1147</v>
      </c>
      <c r="N294" s="76" t="s">
        <v>205</v>
      </c>
      <c r="O294" s="88" t="s">
        <v>1148</v>
      </c>
      <c r="P294" s="129">
        <v>81</v>
      </c>
      <c r="Q294" s="129">
        <v>81</v>
      </c>
      <c r="R294" s="129"/>
      <c r="S294" s="82">
        <v>40</v>
      </c>
      <c r="T294" s="82">
        <v>40</v>
      </c>
      <c r="U294" s="82">
        <v>156</v>
      </c>
      <c r="V294" s="82">
        <v>131</v>
      </c>
      <c r="W294" s="148"/>
      <c r="X294" s="95"/>
      <c r="Y294" s="96"/>
    </row>
    <row r="295" ht="36" spans="5:25">
      <c r="E295" s="79">
        <v>2</v>
      </c>
      <c r="F295" s="79"/>
      <c r="G295" s="79"/>
      <c r="H295" s="111" t="s">
        <v>1149</v>
      </c>
      <c r="I295" s="76" t="s">
        <v>245</v>
      </c>
      <c r="J295" s="76" t="s">
        <v>1144</v>
      </c>
      <c r="K295" s="76" t="s">
        <v>1150</v>
      </c>
      <c r="L295" s="76" t="s">
        <v>1151</v>
      </c>
      <c r="M295" s="76" t="s">
        <v>1152</v>
      </c>
      <c r="N295" s="76" t="s">
        <v>205</v>
      </c>
      <c r="O295" s="88" t="s">
        <v>1153</v>
      </c>
      <c r="P295" s="129">
        <v>400</v>
      </c>
      <c r="Q295" s="129">
        <v>400</v>
      </c>
      <c r="R295" s="129"/>
      <c r="S295" s="82">
        <v>729</v>
      </c>
      <c r="T295" s="82">
        <v>33</v>
      </c>
      <c r="U295" s="82">
        <v>3325</v>
      </c>
      <c r="V295" s="82">
        <v>139</v>
      </c>
      <c r="W295" s="148"/>
      <c r="X295" s="256"/>
      <c r="Y295" s="247"/>
    </row>
    <row r="296" spans="5:25">
      <c r="E296" s="183" t="s">
        <v>312</v>
      </c>
      <c r="F296" s="79"/>
      <c r="G296" s="183" t="s">
        <v>157</v>
      </c>
      <c r="H296" s="79">
        <v>2</v>
      </c>
      <c r="I296" s="74"/>
      <c r="J296" s="79">
        <v>6</v>
      </c>
      <c r="K296" s="79">
        <v>7</v>
      </c>
      <c r="L296" s="79">
        <v>12</v>
      </c>
      <c r="M296" s="79">
        <v>16</v>
      </c>
      <c r="N296" s="79"/>
      <c r="O296" s="88"/>
      <c r="P296" s="87">
        <f t="shared" ref="P296:W296" si="48">SUM(P297:P298)</f>
        <v>350</v>
      </c>
      <c r="Q296" s="87">
        <f t="shared" si="48"/>
        <v>350</v>
      </c>
      <c r="R296" s="87"/>
      <c r="S296" s="50">
        <f t="shared" si="48"/>
        <v>188</v>
      </c>
      <c r="T296" s="50">
        <f t="shared" si="48"/>
        <v>188</v>
      </c>
      <c r="U296" s="50">
        <f t="shared" si="48"/>
        <v>832</v>
      </c>
      <c r="V296" s="50">
        <f t="shared" si="48"/>
        <v>808</v>
      </c>
      <c r="W296" s="148"/>
      <c r="X296" s="95"/>
      <c r="Y296" s="96"/>
    </row>
    <row r="297" ht="76.5" spans="5:25">
      <c r="E297" s="79">
        <v>1</v>
      </c>
      <c r="F297" s="79"/>
      <c r="G297" s="79"/>
      <c r="H297" s="81" t="s">
        <v>1154</v>
      </c>
      <c r="I297" s="76" t="s">
        <v>245</v>
      </c>
      <c r="J297" s="76" t="s">
        <v>1117</v>
      </c>
      <c r="K297" s="76" t="s">
        <v>1155</v>
      </c>
      <c r="L297" s="76" t="s">
        <v>1156</v>
      </c>
      <c r="M297" s="76" t="s">
        <v>1157</v>
      </c>
      <c r="N297" s="76" t="s">
        <v>367</v>
      </c>
      <c r="O297" s="88" t="s">
        <v>1158</v>
      </c>
      <c r="P297" s="87">
        <v>150</v>
      </c>
      <c r="Q297" s="87">
        <v>150</v>
      </c>
      <c r="R297" s="87"/>
      <c r="S297" s="50">
        <v>82</v>
      </c>
      <c r="T297" s="50">
        <v>82</v>
      </c>
      <c r="U297" s="50">
        <v>356</v>
      </c>
      <c r="V297" s="50">
        <v>343</v>
      </c>
      <c r="W297" s="114"/>
      <c r="X297" s="95"/>
      <c r="Y297" s="96"/>
    </row>
    <row r="298" ht="101.25" spans="5:25">
      <c r="E298" s="79">
        <v>2</v>
      </c>
      <c r="F298" s="79"/>
      <c r="G298" s="79"/>
      <c r="H298" s="81" t="s">
        <v>1159</v>
      </c>
      <c r="I298" s="76" t="s">
        <v>245</v>
      </c>
      <c r="J298" s="76" t="s">
        <v>1117</v>
      </c>
      <c r="K298" s="76" t="s">
        <v>1160</v>
      </c>
      <c r="L298" s="76" t="s">
        <v>1161</v>
      </c>
      <c r="M298" s="76" t="s">
        <v>1162</v>
      </c>
      <c r="N298" s="76" t="s">
        <v>367</v>
      </c>
      <c r="O298" s="88" t="s">
        <v>1163</v>
      </c>
      <c r="P298" s="87">
        <v>200</v>
      </c>
      <c r="Q298" s="87">
        <v>200</v>
      </c>
      <c r="R298" s="87"/>
      <c r="S298" s="50">
        <v>106</v>
      </c>
      <c r="T298" s="50">
        <v>106</v>
      </c>
      <c r="U298" s="50">
        <v>476</v>
      </c>
      <c r="V298" s="50">
        <v>465</v>
      </c>
      <c r="W298" s="114"/>
      <c r="X298" s="95"/>
      <c r="Y298" s="96"/>
    </row>
  </sheetData>
  <autoFilter xmlns:etc="http://www.wps.cn/officeDocument/2017/etCustomData" ref="A4:Y298" etc:filterBottomFollowUsedRange="0">
    <extLst/>
  </autoFilter>
  <mergeCells count="23">
    <mergeCell ref="E1:W1"/>
    <mergeCell ref="A2:B2"/>
    <mergeCell ref="C2:D2"/>
    <mergeCell ref="E2:W2"/>
    <mergeCell ref="X2:Y2"/>
    <mergeCell ref="K3:M3"/>
    <mergeCell ref="P3:R3"/>
    <mergeCell ref="S3:V3"/>
    <mergeCell ref="E6:F6"/>
    <mergeCell ref="A3:A4"/>
    <mergeCell ref="B3:B4"/>
    <mergeCell ref="C3:C4"/>
    <mergeCell ref="D3:D4"/>
    <mergeCell ref="E3:E4"/>
    <mergeCell ref="F3:F4"/>
    <mergeCell ref="G3:G4"/>
    <mergeCell ref="H3:H4"/>
    <mergeCell ref="I3:I4"/>
    <mergeCell ref="J3:J4"/>
    <mergeCell ref="N3:N4"/>
    <mergeCell ref="W3:W4"/>
    <mergeCell ref="X3:X4"/>
    <mergeCell ref="Y3:Y4"/>
  </mergeCells>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46"/>
  <sheetViews>
    <sheetView workbookViewId="0">
      <selection activeCell="K124" sqref="K124"/>
    </sheetView>
  </sheetViews>
  <sheetFormatPr defaultColWidth="9" defaultRowHeight="13.5"/>
  <cols>
    <col min="1" max="1" width="7.44166666666667" style="187" customWidth="1"/>
    <col min="2" max="2" width="8.5" style="187" customWidth="1"/>
    <col min="3" max="3" width="9.3" style="187" customWidth="1"/>
    <col min="4" max="4" width="12.9666666666667" style="187" customWidth="1"/>
    <col min="5" max="5" width="8.36666666666667" style="187" customWidth="1"/>
    <col min="6" max="6" width="5.4" style="187" customWidth="1"/>
    <col min="7" max="7" width="5.75833333333333" style="187" customWidth="1"/>
    <col min="8" max="8" width="4.7" style="187" customWidth="1"/>
    <col min="9" max="10" width="5.78333333333333" style="187" customWidth="1"/>
    <col min="11" max="11" width="34.5333333333333" style="187" customWidth="1"/>
    <col min="12" max="13" width="12.375" style="187" customWidth="1"/>
    <col min="14" max="14" width="9.25833333333333" style="187" customWidth="1"/>
    <col min="15" max="15" width="8.94166666666667" style="187" customWidth="1"/>
    <col min="16" max="16" width="8.34166666666667" style="187" customWidth="1"/>
    <col min="17" max="17" width="9.46666666666667" style="187" customWidth="1"/>
    <col min="18" max="18" width="9.28333333333333" style="187" customWidth="1"/>
    <col min="19" max="19" width="17.5" style="187" customWidth="1"/>
    <col min="20" max="21" width="14.6083333333333" style="187" hidden="1" customWidth="1"/>
    <col min="22" max="16384" width="9" style="187"/>
  </cols>
  <sheetData>
    <row r="1" ht="25.5" spans="1:21">
      <c r="A1" s="68" t="s">
        <v>1164</v>
      </c>
      <c r="B1" s="68"/>
      <c r="C1" s="69"/>
      <c r="D1" s="69"/>
      <c r="E1" s="68"/>
      <c r="F1" s="68"/>
      <c r="G1" s="68"/>
      <c r="H1" s="68"/>
      <c r="I1" s="68"/>
      <c r="J1" s="68"/>
      <c r="K1" s="68"/>
      <c r="L1" s="83"/>
      <c r="M1" s="83"/>
      <c r="N1" s="83"/>
      <c r="O1" s="84"/>
      <c r="P1" s="84"/>
      <c r="Q1" s="84"/>
      <c r="R1" s="84"/>
      <c r="S1" s="90"/>
      <c r="T1" s="91"/>
      <c r="U1" s="91"/>
    </row>
    <row r="2" ht="25.5" spans="1:21">
      <c r="A2" s="70" t="s">
        <v>1165</v>
      </c>
      <c r="B2" s="70"/>
      <c r="C2" s="70"/>
      <c r="D2" s="70"/>
      <c r="E2" s="70"/>
      <c r="F2" s="70"/>
      <c r="G2" s="70"/>
      <c r="H2" s="70"/>
      <c r="I2" s="70"/>
      <c r="J2" s="70"/>
      <c r="K2" s="70"/>
      <c r="L2" s="85"/>
      <c r="M2" s="85"/>
      <c r="N2" s="85"/>
      <c r="O2" s="70"/>
      <c r="P2" s="70"/>
      <c r="Q2" s="70"/>
      <c r="R2" s="70"/>
      <c r="S2" s="70"/>
      <c r="T2" s="92"/>
      <c r="U2" s="92"/>
    </row>
    <row r="3" spans="1:21">
      <c r="A3" s="188" t="s">
        <v>1</v>
      </c>
      <c r="B3" s="188" t="s">
        <v>27</v>
      </c>
      <c r="C3" s="189" t="s">
        <v>282</v>
      </c>
      <c r="D3" s="189" t="s">
        <v>181</v>
      </c>
      <c r="E3" s="189" t="s">
        <v>182</v>
      </c>
      <c r="F3" s="188" t="s">
        <v>285</v>
      </c>
      <c r="G3" s="188" t="s">
        <v>184</v>
      </c>
      <c r="H3" s="71"/>
      <c r="I3" s="71"/>
      <c r="J3" s="188" t="s">
        <v>1166</v>
      </c>
      <c r="K3" s="188" t="s">
        <v>1167</v>
      </c>
      <c r="L3" s="195" t="s">
        <v>289</v>
      </c>
      <c r="M3" s="86"/>
      <c r="N3" s="86"/>
      <c r="O3" s="189" t="s">
        <v>188</v>
      </c>
      <c r="P3" s="6"/>
      <c r="Q3" s="6"/>
      <c r="R3" s="6"/>
      <c r="S3" s="189" t="s">
        <v>172</v>
      </c>
      <c r="T3" s="200" t="s">
        <v>278</v>
      </c>
      <c r="U3" s="73" t="s">
        <v>279</v>
      </c>
    </row>
    <row r="4" ht="25.5" spans="1:21">
      <c r="A4" s="71"/>
      <c r="B4" s="71"/>
      <c r="C4" s="6"/>
      <c r="D4" s="6"/>
      <c r="E4" s="6"/>
      <c r="F4" s="71"/>
      <c r="G4" s="188" t="s">
        <v>189</v>
      </c>
      <c r="H4" s="188" t="s">
        <v>190</v>
      </c>
      <c r="I4" s="188" t="s">
        <v>191</v>
      </c>
      <c r="J4" s="71"/>
      <c r="K4" s="188" t="s">
        <v>192</v>
      </c>
      <c r="L4" s="195" t="s">
        <v>26</v>
      </c>
      <c r="M4" s="195" t="s">
        <v>1168</v>
      </c>
      <c r="N4" s="195" t="s">
        <v>1169</v>
      </c>
      <c r="O4" s="189" t="s">
        <v>299</v>
      </c>
      <c r="P4" s="189" t="s">
        <v>300</v>
      </c>
      <c r="Q4" s="189" t="s">
        <v>301</v>
      </c>
      <c r="R4" s="189" t="s">
        <v>302</v>
      </c>
      <c r="S4" s="6"/>
      <c r="T4" s="201"/>
      <c r="U4" s="77"/>
    </row>
    <row r="5" spans="1:21">
      <c r="A5" s="6">
        <v>1</v>
      </c>
      <c r="B5" s="6">
        <v>2</v>
      </c>
      <c r="C5" s="6">
        <v>3</v>
      </c>
      <c r="D5" s="6">
        <v>4</v>
      </c>
      <c r="E5" s="6">
        <v>5</v>
      </c>
      <c r="F5" s="6">
        <v>6</v>
      </c>
      <c r="G5" s="6">
        <v>7</v>
      </c>
      <c r="H5" s="6">
        <v>8</v>
      </c>
      <c r="I5" s="6">
        <v>9</v>
      </c>
      <c r="J5" s="6">
        <v>10</v>
      </c>
      <c r="K5" s="6">
        <v>11</v>
      </c>
      <c r="L5" s="6">
        <v>12</v>
      </c>
      <c r="M5" s="6">
        <v>13</v>
      </c>
      <c r="N5" s="6">
        <v>14</v>
      </c>
      <c r="O5" s="6">
        <v>15</v>
      </c>
      <c r="P5" s="6">
        <v>16</v>
      </c>
      <c r="Q5" s="6">
        <v>17</v>
      </c>
      <c r="R5" s="6">
        <v>18</v>
      </c>
      <c r="S5" s="6"/>
      <c r="T5" s="93"/>
      <c r="U5" s="94"/>
    </row>
    <row r="6" spans="1:21">
      <c r="A6" s="189" t="s">
        <v>1170</v>
      </c>
      <c r="B6" s="6"/>
      <c r="C6" s="6"/>
      <c r="D6" s="6">
        <f>D7+D22+D35+D49+D58+D64+D69+D79+D85+D94+D108+D116+D131+D139</f>
        <v>17</v>
      </c>
      <c r="E6" s="6"/>
      <c r="F6" s="6"/>
      <c r="G6" s="6"/>
      <c r="H6" s="6"/>
      <c r="I6" s="6"/>
      <c r="J6" s="6"/>
      <c r="K6" s="6"/>
      <c r="L6" s="86">
        <f t="shared" ref="L6:S6" si="0">L7+L22+L35+L49+L58+L64+L69+L79+L85+L94+L108+L116+L131+L139</f>
        <v>42499</v>
      </c>
      <c r="M6" s="86">
        <f t="shared" si="0"/>
        <v>42499</v>
      </c>
      <c r="N6" s="86">
        <v>0</v>
      </c>
      <c r="O6" s="6">
        <f t="shared" si="0"/>
        <v>95666</v>
      </c>
      <c r="P6" s="6">
        <f t="shared" si="0"/>
        <v>82817</v>
      </c>
      <c r="Q6" s="6">
        <f t="shared" si="0"/>
        <v>357768</v>
      </c>
      <c r="R6" s="6">
        <f t="shared" si="0"/>
        <v>364851</v>
      </c>
      <c r="S6" s="6"/>
      <c r="T6" s="95"/>
      <c r="U6" s="96"/>
    </row>
    <row r="7" spans="1:21">
      <c r="A7" s="189" t="s">
        <v>29</v>
      </c>
      <c r="B7" s="189" t="s">
        <v>30</v>
      </c>
      <c r="C7" s="6"/>
      <c r="D7" s="6">
        <f>D8+D9+D10+D11+D12+D13+D14+D15+D16+D17+D18+D19+D20+D21</f>
        <v>0</v>
      </c>
      <c r="E7" s="6"/>
      <c r="F7" s="6"/>
      <c r="G7" s="6"/>
      <c r="H7" s="6"/>
      <c r="I7" s="6"/>
      <c r="J7" s="6"/>
      <c r="K7" s="6"/>
      <c r="L7" s="86">
        <f t="shared" ref="L7:S7" si="1">L8+L9+L10+L11+L12+L13+L14+L15+L16+L17+L18+L19+L20+L21</f>
        <v>0</v>
      </c>
      <c r="M7" s="86">
        <f t="shared" si="1"/>
        <v>0</v>
      </c>
      <c r="N7" s="86">
        <v>0</v>
      </c>
      <c r="O7" s="6">
        <f t="shared" si="1"/>
        <v>0</v>
      </c>
      <c r="P7" s="6">
        <f t="shared" si="1"/>
        <v>0</v>
      </c>
      <c r="Q7" s="6">
        <f t="shared" si="1"/>
        <v>0</v>
      </c>
      <c r="R7" s="6">
        <f t="shared" si="1"/>
        <v>0</v>
      </c>
      <c r="S7" s="6"/>
      <c r="T7" s="95"/>
      <c r="U7" s="96"/>
    </row>
    <row r="8" ht="24" spans="1:21">
      <c r="A8" s="51" t="s">
        <v>307</v>
      </c>
      <c r="B8" s="50"/>
      <c r="C8" s="51" t="s">
        <v>32</v>
      </c>
      <c r="D8" s="50"/>
      <c r="E8" s="50"/>
      <c r="F8" s="50"/>
      <c r="G8" s="50"/>
      <c r="H8" s="50"/>
      <c r="I8" s="50"/>
      <c r="J8" s="50"/>
      <c r="K8" s="50"/>
      <c r="L8" s="87"/>
      <c r="M8" s="87"/>
      <c r="N8" s="87"/>
      <c r="O8" s="50">
        <v>0</v>
      </c>
      <c r="P8" s="50">
        <v>0</v>
      </c>
      <c r="Q8" s="50">
        <v>0</v>
      </c>
      <c r="R8" s="50">
        <v>0</v>
      </c>
      <c r="S8" s="50"/>
      <c r="T8" s="95"/>
      <c r="U8" s="202" t="s">
        <v>1171</v>
      </c>
    </row>
    <row r="9" spans="1:21">
      <c r="A9" s="51" t="s">
        <v>308</v>
      </c>
      <c r="B9" s="50"/>
      <c r="C9" s="51" t="s">
        <v>33</v>
      </c>
      <c r="D9" s="50"/>
      <c r="E9" s="50"/>
      <c r="F9" s="50"/>
      <c r="G9" s="50"/>
      <c r="H9" s="50"/>
      <c r="I9" s="50"/>
      <c r="J9" s="50"/>
      <c r="K9" s="50"/>
      <c r="L9" s="87"/>
      <c r="M9" s="87"/>
      <c r="N9" s="87"/>
      <c r="O9" s="50"/>
      <c r="P9" s="50"/>
      <c r="Q9" s="50"/>
      <c r="R9" s="50"/>
      <c r="S9" s="50"/>
      <c r="T9" s="95"/>
      <c r="U9" s="96"/>
    </row>
    <row r="10" spans="1:21">
      <c r="A10" s="73" t="s">
        <v>309</v>
      </c>
      <c r="B10" s="50"/>
      <c r="C10" s="51" t="s">
        <v>34</v>
      </c>
      <c r="D10" s="50"/>
      <c r="E10" s="50"/>
      <c r="F10" s="50"/>
      <c r="G10" s="50"/>
      <c r="H10" s="50"/>
      <c r="I10" s="50"/>
      <c r="J10" s="50"/>
      <c r="K10" s="50"/>
      <c r="L10" s="87"/>
      <c r="M10" s="87"/>
      <c r="N10" s="87"/>
      <c r="O10" s="50">
        <v>0</v>
      </c>
      <c r="P10" s="50">
        <v>0</v>
      </c>
      <c r="Q10" s="50">
        <v>0</v>
      </c>
      <c r="R10" s="50">
        <v>0</v>
      </c>
      <c r="S10" s="74"/>
      <c r="T10" s="95"/>
      <c r="U10" s="96"/>
    </row>
    <row r="11" spans="1:21">
      <c r="A11" s="73" t="s">
        <v>310</v>
      </c>
      <c r="B11" s="50"/>
      <c r="C11" s="51" t="s">
        <v>311</v>
      </c>
      <c r="D11" s="50">
        <v>0</v>
      </c>
      <c r="E11" s="74"/>
      <c r="F11" s="50"/>
      <c r="G11" s="50"/>
      <c r="H11" s="50"/>
      <c r="I11" s="50"/>
      <c r="J11" s="50"/>
      <c r="K11" s="50"/>
      <c r="L11" s="87"/>
      <c r="M11" s="87"/>
      <c r="N11" s="87"/>
      <c r="O11" s="50"/>
      <c r="P11" s="50"/>
      <c r="Q11" s="50"/>
      <c r="R11" s="50"/>
      <c r="S11" s="74"/>
      <c r="T11" s="95"/>
      <c r="U11" s="96"/>
    </row>
    <row r="12" spans="1:21">
      <c r="A12" s="73" t="s">
        <v>312</v>
      </c>
      <c r="B12" s="50"/>
      <c r="C12" s="51" t="s">
        <v>35</v>
      </c>
      <c r="D12" s="50"/>
      <c r="E12" s="50"/>
      <c r="F12" s="50"/>
      <c r="G12" s="50"/>
      <c r="H12" s="50"/>
      <c r="I12" s="50"/>
      <c r="J12" s="50"/>
      <c r="K12" s="50"/>
      <c r="L12" s="87"/>
      <c r="M12" s="87"/>
      <c r="N12" s="87"/>
      <c r="O12" s="50">
        <v>0</v>
      </c>
      <c r="P12" s="50">
        <v>0</v>
      </c>
      <c r="Q12" s="50">
        <v>0</v>
      </c>
      <c r="R12" s="50">
        <v>0</v>
      </c>
      <c r="S12" s="74"/>
      <c r="T12" s="95"/>
      <c r="U12" s="96"/>
    </row>
    <row r="13" spans="1:21">
      <c r="A13" s="73" t="s">
        <v>313</v>
      </c>
      <c r="B13" s="50"/>
      <c r="C13" s="51" t="s">
        <v>36</v>
      </c>
      <c r="D13" s="50"/>
      <c r="E13" s="50"/>
      <c r="F13" s="50"/>
      <c r="G13" s="50"/>
      <c r="H13" s="50"/>
      <c r="I13" s="50"/>
      <c r="J13" s="50"/>
      <c r="K13" s="50"/>
      <c r="L13" s="87"/>
      <c r="M13" s="87"/>
      <c r="N13" s="87"/>
      <c r="O13" s="50">
        <v>0</v>
      </c>
      <c r="P13" s="50">
        <v>0</v>
      </c>
      <c r="Q13" s="50">
        <v>0</v>
      </c>
      <c r="R13" s="50">
        <v>0</v>
      </c>
      <c r="S13" s="74"/>
      <c r="T13" s="95"/>
      <c r="U13" s="96"/>
    </row>
    <row r="14" spans="1:21">
      <c r="A14" s="73" t="s">
        <v>314</v>
      </c>
      <c r="B14" s="50"/>
      <c r="C14" s="51" t="s">
        <v>37</v>
      </c>
      <c r="D14" s="50"/>
      <c r="E14" s="50"/>
      <c r="F14" s="50"/>
      <c r="G14" s="50"/>
      <c r="H14" s="50"/>
      <c r="I14" s="50"/>
      <c r="J14" s="50"/>
      <c r="K14" s="50"/>
      <c r="L14" s="87"/>
      <c r="M14" s="87"/>
      <c r="N14" s="87"/>
      <c r="O14" s="50">
        <v>0</v>
      </c>
      <c r="P14" s="50">
        <v>0</v>
      </c>
      <c r="Q14" s="50">
        <v>0</v>
      </c>
      <c r="R14" s="50">
        <v>0</v>
      </c>
      <c r="S14" s="74"/>
      <c r="T14" s="95"/>
      <c r="U14" s="96"/>
    </row>
    <row r="15" spans="1:21">
      <c r="A15" s="51" t="s">
        <v>321</v>
      </c>
      <c r="B15" s="50"/>
      <c r="C15" s="51" t="s">
        <v>38</v>
      </c>
      <c r="D15" s="50"/>
      <c r="E15" s="50"/>
      <c r="F15" s="50"/>
      <c r="G15" s="50"/>
      <c r="H15" s="50"/>
      <c r="I15" s="50"/>
      <c r="J15" s="50"/>
      <c r="K15" s="50"/>
      <c r="L15" s="87"/>
      <c r="M15" s="87"/>
      <c r="N15" s="87"/>
      <c r="O15" s="50"/>
      <c r="P15" s="50"/>
      <c r="Q15" s="50"/>
      <c r="R15" s="50"/>
      <c r="S15" s="50"/>
      <c r="T15" s="95"/>
      <c r="U15" s="96"/>
    </row>
    <row r="16" spans="1:21">
      <c r="A16" s="51" t="s">
        <v>322</v>
      </c>
      <c r="B16" s="50"/>
      <c r="C16" s="51" t="s">
        <v>39</v>
      </c>
      <c r="D16" s="50"/>
      <c r="E16" s="50"/>
      <c r="F16" s="50"/>
      <c r="G16" s="50"/>
      <c r="H16" s="50"/>
      <c r="I16" s="50"/>
      <c r="J16" s="50"/>
      <c r="K16" s="50"/>
      <c r="L16" s="87"/>
      <c r="M16" s="87"/>
      <c r="N16" s="87"/>
      <c r="O16" s="50">
        <v>0</v>
      </c>
      <c r="P16" s="50">
        <v>0</v>
      </c>
      <c r="Q16" s="50">
        <v>0</v>
      </c>
      <c r="R16" s="50">
        <v>0</v>
      </c>
      <c r="S16" s="50"/>
      <c r="T16" s="95"/>
      <c r="U16" s="96"/>
    </row>
    <row r="17" spans="1:21">
      <c r="A17" s="51" t="s">
        <v>323</v>
      </c>
      <c r="B17" s="50"/>
      <c r="C17" s="51" t="s">
        <v>40</v>
      </c>
      <c r="D17" s="50"/>
      <c r="E17" s="50"/>
      <c r="F17" s="50"/>
      <c r="G17" s="50"/>
      <c r="H17" s="50"/>
      <c r="I17" s="50"/>
      <c r="J17" s="50"/>
      <c r="K17" s="50"/>
      <c r="L17" s="87"/>
      <c r="M17" s="87"/>
      <c r="N17" s="87"/>
      <c r="O17" s="50">
        <v>0</v>
      </c>
      <c r="P17" s="50">
        <v>0</v>
      </c>
      <c r="Q17" s="50">
        <v>0</v>
      </c>
      <c r="R17" s="50">
        <v>0</v>
      </c>
      <c r="S17" s="50"/>
      <c r="T17" s="95"/>
      <c r="U17" s="96"/>
    </row>
    <row r="18" spans="1:21">
      <c r="A18" s="51" t="s">
        <v>324</v>
      </c>
      <c r="B18" s="50"/>
      <c r="C18" s="51" t="s">
        <v>41</v>
      </c>
      <c r="D18" s="50"/>
      <c r="E18" s="50"/>
      <c r="F18" s="50"/>
      <c r="G18" s="50"/>
      <c r="H18" s="50"/>
      <c r="I18" s="50"/>
      <c r="J18" s="50"/>
      <c r="K18" s="50"/>
      <c r="L18" s="87"/>
      <c r="M18" s="87"/>
      <c r="N18" s="87"/>
      <c r="O18" s="50">
        <v>0</v>
      </c>
      <c r="P18" s="50">
        <v>0</v>
      </c>
      <c r="Q18" s="50">
        <v>0</v>
      </c>
      <c r="R18" s="50">
        <v>0</v>
      </c>
      <c r="S18" s="50"/>
      <c r="T18" s="95"/>
      <c r="U18" s="96"/>
    </row>
    <row r="19" spans="1:21">
      <c r="A19" s="51" t="s">
        <v>325</v>
      </c>
      <c r="B19" s="50"/>
      <c r="C19" s="51" t="s">
        <v>42</v>
      </c>
      <c r="D19" s="50"/>
      <c r="E19" s="50"/>
      <c r="F19" s="50"/>
      <c r="G19" s="50"/>
      <c r="H19" s="50"/>
      <c r="I19" s="50"/>
      <c r="J19" s="50"/>
      <c r="K19" s="50"/>
      <c r="L19" s="87"/>
      <c r="M19" s="87"/>
      <c r="N19" s="87"/>
      <c r="O19" s="50"/>
      <c r="P19" s="50"/>
      <c r="Q19" s="50"/>
      <c r="R19" s="50"/>
      <c r="S19" s="50"/>
      <c r="T19" s="95"/>
      <c r="U19" s="96"/>
    </row>
    <row r="20" spans="1:21">
      <c r="A20" s="51" t="s">
        <v>326</v>
      </c>
      <c r="B20" s="50"/>
      <c r="C20" s="51" t="s">
        <v>43</v>
      </c>
      <c r="D20" s="50"/>
      <c r="E20" s="50"/>
      <c r="F20" s="50"/>
      <c r="G20" s="50"/>
      <c r="H20" s="50"/>
      <c r="I20" s="50"/>
      <c r="J20" s="50"/>
      <c r="K20" s="50"/>
      <c r="L20" s="87"/>
      <c r="M20" s="87"/>
      <c r="N20" s="87"/>
      <c r="O20" s="50">
        <v>0</v>
      </c>
      <c r="P20" s="50">
        <v>0</v>
      </c>
      <c r="Q20" s="50">
        <v>0</v>
      </c>
      <c r="R20" s="50">
        <v>0</v>
      </c>
      <c r="S20" s="50"/>
      <c r="T20" s="95"/>
      <c r="U20" s="96"/>
    </row>
    <row r="21" spans="1:21">
      <c r="A21" s="51" t="s">
        <v>328</v>
      </c>
      <c r="B21" s="50"/>
      <c r="C21" s="51" t="s">
        <v>44</v>
      </c>
      <c r="D21" s="50"/>
      <c r="E21" s="50"/>
      <c r="F21" s="50"/>
      <c r="G21" s="50"/>
      <c r="H21" s="50"/>
      <c r="I21" s="50"/>
      <c r="J21" s="50"/>
      <c r="K21" s="50"/>
      <c r="L21" s="87"/>
      <c r="M21" s="87"/>
      <c r="N21" s="87"/>
      <c r="O21" s="50">
        <v>0</v>
      </c>
      <c r="P21" s="50">
        <v>0</v>
      </c>
      <c r="Q21" s="50">
        <v>0</v>
      </c>
      <c r="R21" s="50">
        <v>0</v>
      </c>
      <c r="S21" s="50"/>
      <c r="T21" s="95"/>
      <c r="U21" s="96"/>
    </row>
    <row r="22" spans="1:21">
      <c r="A22" s="189" t="s">
        <v>45</v>
      </c>
      <c r="B22" s="189" t="s">
        <v>46</v>
      </c>
      <c r="C22" s="6"/>
      <c r="D22" s="6">
        <f>D23+D24+D26+D25+D27+D28+D29+D30+D31+D32+D33+D34</f>
        <v>0</v>
      </c>
      <c r="E22" s="6"/>
      <c r="F22" s="6"/>
      <c r="G22" s="6"/>
      <c r="H22" s="6"/>
      <c r="I22" s="6"/>
      <c r="J22" s="6"/>
      <c r="K22" s="6"/>
      <c r="L22" s="86">
        <f>M22+N22</f>
        <v>0</v>
      </c>
      <c r="M22" s="86">
        <f>M23+M24+M26+M25+M27+M28+M29+M30+M31+M32+M33+M34</f>
        <v>0</v>
      </c>
      <c r="N22" s="86">
        <v>0</v>
      </c>
      <c r="O22" s="6">
        <f>O23+O24+O26+O27+O28+O29+O30</f>
        <v>0</v>
      </c>
      <c r="P22" s="6">
        <f>P23+P24+P26+P27+P28+P29+P30</f>
        <v>0</v>
      </c>
      <c r="Q22" s="6">
        <f>Q23+Q24+Q26+Q27+Q28+Q29+Q30</f>
        <v>0</v>
      </c>
      <c r="R22" s="6">
        <f>R23+R24+R26+R27+R28+R29+R30</f>
        <v>0</v>
      </c>
      <c r="S22" s="6"/>
      <c r="T22" s="99"/>
      <c r="U22" s="100"/>
    </row>
    <row r="23" ht="24" spans="1:21">
      <c r="A23" s="73" t="s">
        <v>307</v>
      </c>
      <c r="B23" s="74"/>
      <c r="C23" s="76" t="s">
        <v>48</v>
      </c>
      <c r="D23" s="50">
        <v>0</v>
      </c>
      <c r="E23" s="74"/>
      <c r="F23" s="74"/>
      <c r="G23" s="50"/>
      <c r="H23" s="74"/>
      <c r="I23" s="88"/>
      <c r="J23" s="79"/>
      <c r="K23" s="74"/>
      <c r="L23" s="87"/>
      <c r="M23" s="87"/>
      <c r="N23" s="87"/>
      <c r="O23" s="50">
        <v>0</v>
      </c>
      <c r="P23" s="50">
        <v>0</v>
      </c>
      <c r="Q23" s="50">
        <v>0</v>
      </c>
      <c r="R23" s="50">
        <v>0</v>
      </c>
      <c r="S23" s="50"/>
      <c r="T23" s="95"/>
      <c r="U23" s="202" t="s">
        <v>1171</v>
      </c>
    </row>
    <row r="24" ht="24" spans="1:21">
      <c r="A24" s="73" t="s">
        <v>308</v>
      </c>
      <c r="B24" s="50"/>
      <c r="C24" s="51" t="s">
        <v>49</v>
      </c>
      <c r="D24" s="50"/>
      <c r="E24" s="50"/>
      <c r="F24" s="50"/>
      <c r="G24" s="50"/>
      <c r="H24" s="50"/>
      <c r="I24" s="50"/>
      <c r="J24" s="50"/>
      <c r="K24" s="50"/>
      <c r="L24" s="87"/>
      <c r="M24" s="87"/>
      <c r="N24" s="87"/>
      <c r="O24" s="50">
        <v>0</v>
      </c>
      <c r="P24" s="50">
        <v>0</v>
      </c>
      <c r="Q24" s="50">
        <v>0</v>
      </c>
      <c r="R24" s="50">
        <v>0</v>
      </c>
      <c r="S24" s="50"/>
      <c r="T24" s="95"/>
      <c r="U24" s="202" t="s">
        <v>1171</v>
      </c>
    </row>
    <row r="25" spans="1:21">
      <c r="A25" s="51" t="s">
        <v>309</v>
      </c>
      <c r="B25" s="50"/>
      <c r="C25" s="51" t="s">
        <v>51</v>
      </c>
      <c r="D25" s="50"/>
      <c r="E25" s="50"/>
      <c r="F25" s="50"/>
      <c r="G25" s="50"/>
      <c r="H25" s="50"/>
      <c r="I25" s="50"/>
      <c r="J25" s="50"/>
      <c r="K25" s="50"/>
      <c r="L25" s="87"/>
      <c r="M25" s="87"/>
      <c r="N25" s="87"/>
      <c r="O25" s="50"/>
      <c r="P25" s="50"/>
      <c r="Q25" s="50"/>
      <c r="R25" s="50"/>
      <c r="S25" s="50"/>
      <c r="T25" s="95"/>
      <c r="U25" s="96"/>
    </row>
    <row r="26" spans="1:21">
      <c r="A26" s="51" t="s">
        <v>310</v>
      </c>
      <c r="B26" s="50"/>
      <c r="C26" s="51" t="s">
        <v>52</v>
      </c>
      <c r="D26" s="50"/>
      <c r="E26" s="50"/>
      <c r="F26" s="50"/>
      <c r="G26" s="50"/>
      <c r="H26" s="50"/>
      <c r="I26" s="50"/>
      <c r="J26" s="50"/>
      <c r="K26" s="50"/>
      <c r="L26" s="87"/>
      <c r="M26" s="87"/>
      <c r="N26" s="87"/>
      <c r="O26" s="50">
        <v>0</v>
      </c>
      <c r="P26" s="50">
        <v>0</v>
      </c>
      <c r="Q26" s="50">
        <v>0</v>
      </c>
      <c r="R26" s="50">
        <v>0</v>
      </c>
      <c r="S26" s="74"/>
      <c r="T26" s="95"/>
      <c r="U26" s="96"/>
    </row>
    <row r="27" spans="1:21">
      <c r="A27" s="51" t="s">
        <v>312</v>
      </c>
      <c r="B27" s="50"/>
      <c r="C27" s="51" t="s">
        <v>53</v>
      </c>
      <c r="D27" s="50">
        <v>0</v>
      </c>
      <c r="E27" s="50"/>
      <c r="F27" s="50"/>
      <c r="G27" s="50"/>
      <c r="H27" s="50"/>
      <c r="I27" s="50"/>
      <c r="J27" s="50"/>
      <c r="K27" s="50"/>
      <c r="L27" s="87"/>
      <c r="M27" s="87"/>
      <c r="N27" s="87"/>
      <c r="O27" s="50">
        <v>0</v>
      </c>
      <c r="P27" s="50">
        <v>0</v>
      </c>
      <c r="Q27" s="50">
        <v>0</v>
      </c>
      <c r="R27" s="50">
        <v>0</v>
      </c>
      <c r="S27" s="50"/>
      <c r="T27" s="95"/>
      <c r="U27" s="96"/>
    </row>
    <row r="28" spans="1:21">
      <c r="A28" s="51" t="s">
        <v>313</v>
      </c>
      <c r="B28" s="50"/>
      <c r="C28" s="51" t="s">
        <v>54</v>
      </c>
      <c r="D28" s="50"/>
      <c r="E28" s="50"/>
      <c r="F28" s="50"/>
      <c r="G28" s="50"/>
      <c r="H28" s="50"/>
      <c r="I28" s="50"/>
      <c r="J28" s="50"/>
      <c r="K28" s="50"/>
      <c r="L28" s="87"/>
      <c r="M28" s="87"/>
      <c r="N28" s="87"/>
      <c r="O28" s="50">
        <v>0</v>
      </c>
      <c r="P28" s="50">
        <v>0</v>
      </c>
      <c r="Q28" s="50">
        <v>0</v>
      </c>
      <c r="R28" s="50">
        <v>0</v>
      </c>
      <c r="S28" s="50"/>
      <c r="T28" s="95"/>
      <c r="U28" s="96"/>
    </row>
    <row r="29" ht="24" spans="1:21">
      <c r="A29" s="51" t="s">
        <v>314</v>
      </c>
      <c r="B29" s="50"/>
      <c r="C29" s="51" t="s">
        <v>375</v>
      </c>
      <c r="D29" s="50"/>
      <c r="E29" s="50"/>
      <c r="F29" s="50"/>
      <c r="G29" s="50"/>
      <c r="H29" s="50"/>
      <c r="I29" s="50"/>
      <c r="J29" s="50"/>
      <c r="K29" s="50"/>
      <c r="L29" s="87"/>
      <c r="M29" s="87"/>
      <c r="N29" s="87"/>
      <c r="O29" s="50">
        <v>0</v>
      </c>
      <c r="P29" s="50">
        <v>0</v>
      </c>
      <c r="Q29" s="50">
        <v>0</v>
      </c>
      <c r="R29" s="50">
        <v>0</v>
      </c>
      <c r="S29" s="50"/>
      <c r="T29" s="95"/>
      <c r="U29" s="96"/>
    </row>
    <row r="30" ht="24" spans="1:21">
      <c r="A30" s="51" t="s">
        <v>321</v>
      </c>
      <c r="B30" s="50"/>
      <c r="C30" s="51" t="s">
        <v>376</v>
      </c>
      <c r="D30" s="50"/>
      <c r="E30" s="50"/>
      <c r="F30" s="50"/>
      <c r="G30" s="50"/>
      <c r="H30" s="50"/>
      <c r="I30" s="50"/>
      <c r="J30" s="50"/>
      <c r="K30" s="50"/>
      <c r="L30" s="87"/>
      <c r="M30" s="87"/>
      <c r="N30" s="87"/>
      <c r="O30" s="50">
        <v>0</v>
      </c>
      <c r="P30" s="50">
        <v>0</v>
      </c>
      <c r="Q30" s="50">
        <v>0</v>
      </c>
      <c r="R30" s="50">
        <v>0</v>
      </c>
      <c r="S30" s="50"/>
      <c r="T30" s="95"/>
      <c r="U30" s="96"/>
    </row>
    <row r="31" spans="1:21">
      <c r="A31" s="51" t="s">
        <v>322</v>
      </c>
      <c r="B31" s="50"/>
      <c r="C31" s="51" t="s">
        <v>47</v>
      </c>
      <c r="D31" s="74"/>
      <c r="E31" s="74"/>
      <c r="F31" s="74"/>
      <c r="G31" s="74"/>
      <c r="H31" s="74"/>
      <c r="I31" s="74"/>
      <c r="J31" s="74"/>
      <c r="K31" s="74"/>
      <c r="L31" s="87"/>
      <c r="M31" s="87"/>
      <c r="N31" s="87"/>
      <c r="O31" s="50"/>
      <c r="P31" s="50"/>
      <c r="Q31" s="50"/>
      <c r="R31" s="50"/>
      <c r="S31" s="50"/>
      <c r="T31" s="95"/>
      <c r="U31" s="96"/>
    </row>
    <row r="32" spans="1:21">
      <c r="A32" s="51" t="s">
        <v>323</v>
      </c>
      <c r="B32" s="50"/>
      <c r="C32" s="51" t="s">
        <v>50</v>
      </c>
      <c r="D32" s="74"/>
      <c r="E32" s="74"/>
      <c r="F32" s="74"/>
      <c r="G32" s="74"/>
      <c r="H32" s="74"/>
      <c r="I32" s="74"/>
      <c r="J32" s="74"/>
      <c r="K32" s="74"/>
      <c r="L32" s="87"/>
      <c r="M32" s="87"/>
      <c r="N32" s="87"/>
      <c r="O32" s="50"/>
      <c r="P32" s="50"/>
      <c r="Q32" s="50"/>
      <c r="R32" s="50"/>
      <c r="S32" s="50"/>
      <c r="T32" s="95"/>
      <c r="U32" s="96"/>
    </row>
    <row r="33" spans="1:21">
      <c r="A33" s="51" t="s">
        <v>324</v>
      </c>
      <c r="B33" s="50"/>
      <c r="C33" s="51" t="s">
        <v>383</v>
      </c>
      <c r="D33" s="74"/>
      <c r="E33" s="74"/>
      <c r="F33" s="74"/>
      <c r="G33" s="74"/>
      <c r="H33" s="74"/>
      <c r="I33" s="74"/>
      <c r="J33" s="74"/>
      <c r="K33" s="74"/>
      <c r="L33" s="87"/>
      <c r="M33" s="87"/>
      <c r="N33" s="87"/>
      <c r="O33" s="50"/>
      <c r="P33" s="50"/>
      <c r="Q33" s="50"/>
      <c r="R33" s="50"/>
      <c r="S33" s="50"/>
      <c r="T33" s="95"/>
      <c r="U33" s="96"/>
    </row>
    <row r="34" spans="1:21">
      <c r="A34" s="51" t="s">
        <v>325</v>
      </c>
      <c r="B34" s="50"/>
      <c r="C34" s="51" t="s">
        <v>384</v>
      </c>
      <c r="D34" s="74"/>
      <c r="E34" s="74"/>
      <c r="F34" s="74"/>
      <c r="G34" s="74"/>
      <c r="H34" s="74"/>
      <c r="I34" s="74"/>
      <c r="J34" s="74"/>
      <c r="K34" s="74"/>
      <c r="L34" s="87"/>
      <c r="M34" s="87"/>
      <c r="N34" s="87"/>
      <c r="O34" s="50"/>
      <c r="P34" s="50"/>
      <c r="Q34" s="50"/>
      <c r="R34" s="50"/>
      <c r="S34" s="50"/>
      <c r="T34" s="95"/>
      <c r="U34" s="96"/>
    </row>
    <row r="35" spans="1:21">
      <c r="A35" s="189" t="s">
        <v>57</v>
      </c>
      <c r="B35" s="189" t="s">
        <v>58</v>
      </c>
      <c r="C35" s="6"/>
      <c r="D35" s="6">
        <f>SUM(D36+D37+D39+D40+D41+D42+D43+D44+D45+D46+D47+D48)</f>
        <v>1</v>
      </c>
      <c r="E35" s="6"/>
      <c r="F35" s="6"/>
      <c r="G35" s="6"/>
      <c r="H35" s="6"/>
      <c r="I35" s="6"/>
      <c r="J35" s="6"/>
      <c r="K35" s="6"/>
      <c r="L35" s="86">
        <f>M35+N35</f>
        <v>108</v>
      </c>
      <c r="M35" s="86">
        <f>SUM(M36+M37+M39+M40+M41+M42+M43+M44+M45+M46+M47+M48)</f>
        <v>108</v>
      </c>
      <c r="N35" s="86">
        <v>0</v>
      </c>
      <c r="O35" s="6">
        <f>SUM(O36+O37+O39+O40+O41+O42+O43+O44+O45+O46+O47+O48)</f>
        <v>28</v>
      </c>
      <c r="P35" s="6">
        <f>SUM(P36+P37+P39+P40+P41+P42+P43+P44+P45+P46+P47+P48)</f>
        <v>28</v>
      </c>
      <c r="Q35" s="6">
        <f>SUM(Q36+Q37+Q39+Q40+Q41+Q42+Q43+Q44+Q45+Q46+Q47+Q48)</f>
        <v>140</v>
      </c>
      <c r="R35" s="6">
        <f>SUM(R36+R37+R39+R40+R41+R42+R43+R44+R45+R46+R47+R48)</f>
        <v>140</v>
      </c>
      <c r="S35" s="6"/>
      <c r="T35" s="99"/>
      <c r="U35" s="100"/>
    </row>
    <row r="36" spans="1:21">
      <c r="A36" s="51" t="s">
        <v>307</v>
      </c>
      <c r="B36" s="50"/>
      <c r="C36" s="51" t="s">
        <v>59</v>
      </c>
      <c r="D36" s="50"/>
      <c r="E36" s="50"/>
      <c r="F36" s="50"/>
      <c r="G36" s="50"/>
      <c r="H36" s="50"/>
      <c r="I36" s="50"/>
      <c r="J36" s="50"/>
      <c r="K36" s="50"/>
      <c r="L36" s="87"/>
      <c r="M36" s="87"/>
      <c r="N36" s="87"/>
      <c r="O36" s="50">
        <v>0</v>
      </c>
      <c r="P36" s="50">
        <v>0</v>
      </c>
      <c r="Q36" s="50">
        <v>0</v>
      </c>
      <c r="R36" s="50">
        <v>0</v>
      </c>
      <c r="S36" s="50"/>
      <c r="T36" s="95"/>
      <c r="U36" s="96"/>
    </row>
    <row r="37" spans="1:21">
      <c r="A37" s="51" t="s">
        <v>308</v>
      </c>
      <c r="B37" s="50"/>
      <c r="C37" s="51" t="s">
        <v>60</v>
      </c>
      <c r="D37" s="50">
        <v>1</v>
      </c>
      <c r="E37" s="50"/>
      <c r="F37" s="50"/>
      <c r="G37" s="50"/>
      <c r="H37" s="50"/>
      <c r="I37" s="50"/>
      <c r="J37" s="50"/>
      <c r="K37" s="50"/>
      <c r="L37" s="89">
        <f>M37+N37</f>
        <v>108</v>
      </c>
      <c r="M37" s="89">
        <v>108</v>
      </c>
      <c r="N37" s="89">
        <v>0</v>
      </c>
      <c r="O37" s="89">
        <v>28</v>
      </c>
      <c r="P37" s="89">
        <v>28</v>
      </c>
      <c r="Q37" s="89">
        <v>140</v>
      </c>
      <c r="R37" s="89">
        <v>140</v>
      </c>
      <c r="S37" s="50"/>
      <c r="T37" s="95"/>
      <c r="U37" s="96"/>
    </row>
    <row r="38" ht="60" spans="1:21">
      <c r="A38" s="89">
        <v>1</v>
      </c>
      <c r="B38" s="89"/>
      <c r="C38" s="89"/>
      <c r="D38" s="190" t="s">
        <v>1172</v>
      </c>
      <c r="E38" s="108" t="s">
        <v>1173</v>
      </c>
      <c r="F38" s="89" t="s">
        <v>1174</v>
      </c>
      <c r="G38" s="89" t="s">
        <v>1175</v>
      </c>
      <c r="H38" s="89" t="s">
        <v>1176</v>
      </c>
      <c r="I38" s="89" t="s">
        <v>1177</v>
      </c>
      <c r="J38" s="89" t="s">
        <v>205</v>
      </c>
      <c r="K38" s="108" t="s">
        <v>1178</v>
      </c>
      <c r="L38" s="89">
        <f>M38+N38</f>
        <v>108</v>
      </c>
      <c r="M38" s="89">
        <v>108</v>
      </c>
      <c r="N38" s="89">
        <v>0</v>
      </c>
      <c r="O38" s="89">
        <v>28</v>
      </c>
      <c r="P38" s="89">
        <v>28</v>
      </c>
      <c r="Q38" s="89">
        <v>140</v>
      </c>
      <c r="R38" s="89">
        <v>140</v>
      </c>
      <c r="S38" s="89"/>
      <c r="T38" s="203"/>
      <c r="U38" s="19"/>
    </row>
    <row r="39" spans="1:21">
      <c r="A39" s="51" t="s">
        <v>309</v>
      </c>
      <c r="B39" s="50"/>
      <c r="C39" s="51" t="s">
        <v>61</v>
      </c>
      <c r="D39" s="50"/>
      <c r="E39" s="50"/>
      <c r="F39" s="50"/>
      <c r="G39" s="50"/>
      <c r="H39" s="50"/>
      <c r="I39" s="50"/>
      <c r="J39" s="50"/>
      <c r="K39" s="50"/>
      <c r="L39" s="87"/>
      <c r="M39" s="87"/>
      <c r="N39" s="87"/>
      <c r="O39" s="50">
        <v>0</v>
      </c>
      <c r="P39" s="50">
        <v>0</v>
      </c>
      <c r="Q39" s="50">
        <v>0</v>
      </c>
      <c r="R39" s="50">
        <v>0</v>
      </c>
      <c r="S39" s="50"/>
      <c r="T39" s="204"/>
      <c r="U39" s="205"/>
    </row>
    <row r="40" spans="1:21">
      <c r="A40" s="51" t="s">
        <v>310</v>
      </c>
      <c r="B40" s="50"/>
      <c r="C40" s="51" t="s">
        <v>63</v>
      </c>
      <c r="D40" s="50"/>
      <c r="E40" s="50"/>
      <c r="F40" s="50"/>
      <c r="G40" s="50"/>
      <c r="H40" s="50"/>
      <c r="I40" s="50"/>
      <c r="J40" s="50"/>
      <c r="K40" s="50"/>
      <c r="L40" s="87"/>
      <c r="M40" s="87"/>
      <c r="N40" s="87"/>
      <c r="O40" s="50">
        <v>0</v>
      </c>
      <c r="P40" s="50">
        <v>0</v>
      </c>
      <c r="Q40" s="50">
        <v>0</v>
      </c>
      <c r="R40" s="50">
        <v>0</v>
      </c>
      <c r="S40" s="50"/>
      <c r="T40" s="204"/>
      <c r="U40" s="205"/>
    </row>
    <row r="41" spans="1:21">
      <c r="A41" s="51" t="s">
        <v>312</v>
      </c>
      <c r="B41" s="50"/>
      <c r="C41" s="51" t="s">
        <v>62</v>
      </c>
      <c r="D41" s="50"/>
      <c r="E41" s="50"/>
      <c r="F41" s="50"/>
      <c r="G41" s="50"/>
      <c r="H41" s="50"/>
      <c r="I41" s="50"/>
      <c r="J41" s="50"/>
      <c r="K41" s="50"/>
      <c r="L41" s="87"/>
      <c r="M41" s="87"/>
      <c r="N41" s="87"/>
      <c r="O41" s="50">
        <v>0</v>
      </c>
      <c r="P41" s="50">
        <v>0</v>
      </c>
      <c r="Q41" s="50">
        <v>0</v>
      </c>
      <c r="R41" s="50">
        <v>0</v>
      </c>
      <c r="S41" s="50"/>
      <c r="T41" s="204"/>
      <c r="U41" s="205"/>
    </row>
    <row r="42" spans="1:21">
      <c r="A42" s="51" t="s">
        <v>313</v>
      </c>
      <c r="B42" s="50"/>
      <c r="C42" s="51" t="s">
        <v>65</v>
      </c>
      <c r="D42" s="50"/>
      <c r="E42" s="50"/>
      <c r="F42" s="50"/>
      <c r="G42" s="50"/>
      <c r="H42" s="50"/>
      <c r="I42" s="50"/>
      <c r="J42" s="50"/>
      <c r="K42" s="50"/>
      <c r="L42" s="87"/>
      <c r="M42" s="87"/>
      <c r="N42" s="87"/>
      <c r="O42" s="50">
        <v>0</v>
      </c>
      <c r="P42" s="50">
        <v>0</v>
      </c>
      <c r="Q42" s="50">
        <v>0</v>
      </c>
      <c r="R42" s="50">
        <v>0</v>
      </c>
      <c r="S42" s="50"/>
      <c r="T42" s="204"/>
      <c r="U42" s="205"/>
    </row>
    <row r="43" spans="1:21">
      <c r="A43" s="51" t="s">
        <v>314</v>
      </c>
      <c r="B43" s="50"/>
      <c r="C43" s="51" t="s">
        <v>64</v>
      </c>
      <c r="D43" s="50"/>
      <c r="E43" s="50"/>
      <c r="F43" s="50"/>
      <c r="G43" s="50"/>
      <c r="H43" s="50"/>
      <c r="I43" s="50"/>
      <c r="J43" s="50"/>
      <c r="K43" s="50"/>
      <c r="L43" s="87"/>
      <c r="M43" s="87"/>
      <c r="N43" s="87"/>
      <c r="O43" s="50">
        <v>0</v>
      </c>
      <c r="P43" s="50">
        <v>0</v>
      </c>
      <c r="Q43" s="50">
        <v>0</v>
      </c>
      <c r="R43" s="50">
        <v>0</v>
      </c>
      <c r="S43" s="50"/>
      <c r="T43" s="204"/>
      <c r="U43" s="205"/>
    </row>
    <row r="44" spans="1:21">
      <c r="A44" s="51" t="s">
        <v>321</v>
      </c>
      <c r="B44" s="50"/>
      <c r="C44" s="51" t="s">
        <v>69</v>
      </c>
      <c r="D44" s="50"/>
      <c r="E44" s="50"/>
      <c r="F44" s="50"/>
      <c r="G44" s="50"/>
      <c r="H44" s="50"/>
      <c r="I44" s="50"/>
      <c r="J44" s="50"/>
      <c r="K44" s="50"/>
      <c r="L44" s="87"/>
      <c r="M44" s="87"/>
      <c r="N44" s="87"/>
      <c r="O44" s="50">
        <v>0</v>
      </c>
      <c r="P44" s="50">
        <v>0</v>
      </c>
      <c r="Q44" s="50">
        <v>0</v>
      </c>
      <c r="R44" s="50">
        <v>0</v>
      </c>
      <c r="S44" s="50"/>
      <c r="T44" s="204"/>
      <c r="U44" s="205"/>
    </row>
    <row r="45" spans="1:21">
      <c r="A45" s="51" t="s">
        <v>322</v>
      </c>
      <c r="B45" s="50"/>
      <c r="C45" s="51" t="s">
        <v>68</v>
      </c>
      <c r="D45" s="50"/>
      <c r="E45" s="50"/>
      <c r="F45" s="50"/>
      <c r="G45" s="50"/>
      <c r="H45" s="50"/>
      <c r="I45" s="50"/>
      <c r="J45" s="50"/>
      <c r="K45" s="50"/>
      <c r="L45" s="87"/>
      <c r="M45" s="87"/>
      <c r="N45" s="87"/>
      <c r="O45" s="50">
        <v>0</v>
      </c>
      <c r="P45" s="50">
        <v>0</v>
      </c>
      <c r="Q45" s="50">
        <v>0</v>
      </c>
      <c r="R45" s="50">
        <v>0</v>
      </c>
      <c r="S45" s="50"/>
      <c r="T45" s="204"/>
      <c r="U45" s="205"/>
    </row>
    <row r="46" ht="24" spans="1:21">
      <c r="A46" s="51" t="s">
        <v>323</v>
      </c>
      <c r="B46" s="50"/>
      <c r="C46" s="51" t="s">
        <v>420</v>
      </c>
      <c r="D46" s="50"/>
      <c r="E46" s="50"/>
      <c r="F46" s="50"/>
      <c r="G46" s="50"/>
      <c r="H46" s="50"/>
      <c r="I46" s="50"/>
      <c r="J46" s="50"/>
      <c r="K46" s="50"/>
      <c r="L46" s="87"/>
      <c r="M46" s="87"/>
      <c r="N46" s="87"/>
      <c r="O46" s="50">
        <v>0</v>
      </c>
      <c r="P46" s="50">
        <v>0</v>
      </c>
      <c r="Q46" s="50">
        <v>0</v>
      </c>
      <c r="R46" s="50">
        <v>0</v>
      </c>
      <c r="S46" s="50"/>
      <c r="T46" s="204"/>
      <c r="U46" s="205"/>
    </row>
    <row r="47" ht="24" spans="1:21">
      <c r="A47" s="51" t="s">
        <v>324</v>
      </c>
      <c r="B47" s="50"/>
      <c r="C47" s="51" t="s">
        <v>431</v>
      </c>
      <c r="D47" s="50"/>
      <c r="E47" s="50"/>
      <c r="F47" s="50"/>
      <c r="G47" s="50"/>
      <c r="H47" s="50"/>
      <c r="I47" s="50"/>
      <c r="J47" s="50"/>
      <c r="K47" s="50"/>
      <c r="L47" s="87"/>
      <c r="M47" s="87"/>
      <c r="N47" s="87"/>
      <c r="O47" s="50">
        <v>0</v>
      </c>
      <c r="P47" s="50">
        <v>0</v>
      </c>
      <c r="Q47" s="50">
        <v>0</v>
      </c>
      <c r="R47" s="50">
        <v>0</v>
      </c>
      <c r="S47" s="50"/>
      <c r="T47" s="204"/>
      <c r="U47" s="205"/>
    </row>
    <row r="48" spans="1:21">
      <c r="A48" s="51" t="s">
        <v>325</v>
      </c>
      <c r="B48" s="50"/>
      <c r="C48" s="51" t="s">
        <v>67</v>
      </c>
      <c r="D48" s="50"/>
      <c r="E48" s="50"/>
      <c r="F48" s="50"/>
      <c r="G48" s="50"/>
      <c r="H48" s="50"/>
      <c r="I48" s="50"/>
      <c r="J48" s="50"/>
      <c r="K48" s="50"/>
      <c r="L48" s="87"/>
      <c r="M48" s="87"/>
      <c r="N48" s="87"/>
      <c r="O48" s="50">
        <v>0</v>
      </c>
      <c r="P48" s="50">
        <v>0</v>
      </c>
      <c r="Q48" s="50">
        <v>0</v>
      </c>
      <c r="R48" s="50">
        <v>0</v>
      </c>
      <c r="S48" s="50"/>
      <c r="T48" s="204"/>
      <c r="U48" s="205"/>
    </row>
    <row r="49" spans="1:21">
      <c r="A49" s="191" t="s">
        <v>71</v>
      </c>
      <c r="B49" s="191" t="s">
        <v>72</v>
      </c>
      <c r="C49" s="119"/>
      <c r="D49" s="119">
        <f>D50+D51+D52+D53+D54+D55+D57</f>
        <v>1</v>
      </c>
      <c r="E49" s="119"/>
      <c r="F49" s="119"/>
      <c r="G49" s="119"/>
      <c r="H49" s="119"/>
      <c r="I49" s="119"/>
      <c r="J49" s="119"/>
      <c r="K49" s="119"/>
      <c r="L49" s="196">
        <f t="shared" ref="L49:S49" si="2">L50+L51+L52+L53+L54+L55+L57</f>
        <v>1861</v>
      </c>
      <c r="M49" s="196">
        <f t="shared" si="2"/>
        <v>1861</v>
      </c>
      <c r="N49" s="86">
        <v>0</v>
      </c>
      <c r="O49" s="119">
        <f t="shared" si="2"/>
        <v>4888</v>
      </c>
      <c r="P49" s="119">
        <f t="shared" si="2"/>
        <v>4888</v>
      </c>
      <c r="Q49" s="119">
        <f t="shared" si="2"/>
        <v>20694</v>
      </c>
      <c r="R49" s="119">
        <f t="shared" si="2"/>
        <v>20694</v>
      </c>
      <c r="S49" s="119"/>
      <c r="T49" s="206"/>
      <c r="U49" s="207"/>
    </row>
    <row r="50" spans="1:21">
      <c r="A50" s="121" t="s">
        <v>307</v>
      </c>
      <c r="B50" s="122"/>
      <c r="C50" s="121" t="s">
        <v>73</v>
      </c>
      <c r="D50" s="50"/>
      <c r="E50" s="50"/>
      <c r="F50" s="50"/>
      <c r="G50" s="50"/>
      <c r="H50" s="50"/>
      <c r="I50" s="50"/>
      <c r="J50" s="50"/>
      <c r="K50" s="50"/>
      <c r="L50" s="87"/>
      <c r="M50" s="87"/>
      <c r="N50" s="87"/>
      <c r="O50" s="50">
        <v>0</v>
      </c>
      <c r="P50" s="50">
        <v>0</v>
      </c>
      <c r="Q50" s="50">
        <v>0</v>
      </c>
      <c r="R50" s="50">
        <v>0</v>
      </c>
      <c r="S50" s="77"/>
      <c r="T50" s="206"/>
      <c r="U50" s="207"/>
    </row>
    <row r="51" spans="1:21">
      <c r="A51" s="125" t="s">
        <v>308</v>
      </c>
      <c r="B51" s="122"/>
      <c r="C51" s="121" t="s">
        <v>74</v>
      </c>
      <c r="D51" s="50"/>
      <c r="E51" s="50"/>
      <c r="F51" s="50"/>
      <c r="G51" s="50"/>
      <c r="H51" s="50"/>
      <c r="I51" s="50"/>
      <c r="J51" s="50"/>
      <c r="K51" s="50"/>
      <c r="L51" s="87"/>
      <c r="M51" s="87"/>
      <c r="N51" s="87"/>
      <c r="O51" s="50">
        <v>0</v>
      </c>
      <c r="P51" s="50">
        <v>0</v>
      </c>
      <c r="Q51" s="50">
        <v>0</v>
      </c>
      <c r="R51" s="50">
        <v>0</v>
      </c>
      <c r="S51" s="122"/>
      <c r="T51" s="206"/>
      <c r="U51" s="207"/>
    </row>
    <row r="52" spans="1:21">
      <c r="A52" s="125" t="s">
        <v>309</v>
      </c>
      <c r="B52" s="122"/>
      <c r="C52" s="121" t="s">
        <v>75</v>
      </c>
      <c r="D52" s="50"/>
      <c r="E52" s="50"/>
      <c r="F52" s="50"/>
      <c r="G52" s="50"/>
      <c r="H52" s="50"/>
      <c r="I52" s="50"/>
      <c r="J52" s="50"/>
      <c r="K52" s="50"/>
      <c r="L52" s="87"/>
      <c r="M52" s="87"/>
      <c r="N52" s="87"/>
      <c r="O52" s="50">
        <v>0</v>
      </c>
      <c r="P52" s="50">
        <v>0</v>
      </c>
      <c r="Q52" s="50">
        <v>0</v>
      </c>
      <c r="R52" s="50">
        <v>0</v>
      </c>
      <c r="S52" s="122"/>
      <c r="T52" s="206"/>
      <c r="U52" s="207"/>
    </row>
    <row r="53" spans="1:21">
      <c r="A53" s="125" t="s">
        <v>310</v>
      </c>
      <c r="B53" s="122"/>
      <c r="C53" s="121" t="s">
        <v>474</v>
      </c>
      <c r="D53" s="50"/>
      <c r="E53" s="50"/>
      <c r="F53" s="50"/>
      <c r="G53" s="50"/>
      <c r="H53" s="50"/>
      <c r="I53" s="50"/>
      <c r="J53" s="50"/>
      <c r="K53" s="50"/>
      <c r="L53" s="87"/>
      <c r="M53" s="87"/>
      <c r="N53" s="87"/>
      <c r="O53" s="50">
        <v>0</v>
      </c>
      <c r="P53" s="50">
        <v>0</v>
      </c>
      <c r="Q53" s="50">
        <v>0</v>
      </c>
      <c r="R53" s="50">
        <v>0</v>
      </c>
      <c r="S53" s="77"/>
      <c r="T53" s="206"/>
      <c r="U53" s="207"/>
    </row>
    <row r="54" spans="1:21">
      <c r="A54" s="125" t="s">
        <v>312</v>
      </c>
      <c r="B54" s="122"/>
      <c r="C54" s="121" t="s">
        <v>77</v>
      </c>
      <c r="D54" s="50"/>
      <c r="E54" s="50"/>
      <c r="F54" s="50"/>
      <c r="G54" s="50"/>
      <c r="H54" s="50"/>
      <c r="I54" s="50"/>
      <c r="J54" s="50"/>
      <c r="K54" s="50"/>
      <c r="L54" s="87"/>
      <c r="M54" s="87"/>
      <c r="N54" s="87"/>
      <c r="O54" s="50">
        <v>0</v>
      </c>
      <c r="P54" s="50">
        <v>0</v>
      </c>
      <c r="Q54" s="50">
        <v>0</v>
      </c>
      <c r="R54" s="50">
        <v>0</v>
      </c>
      <c r="S54" s="77"/>
      <c r="T54" s="206"/>
      <c r="U54" s="207"/>
    </row>
    <row r="55" spans="1:21">
      <c r="A55" s="125" t="s">
        <v>313</v>
      </c>
      <c r="B55" s="122"/>
      <c r="C55" s="121" t="s">
        <v>78</v>
      </c>
      <c r="D55" s="122">
        <v>1</v>
      </c>
      <c r="E55" s="77"/>
      <c r="F55" s="122"/>
      <c r="G55" s="122"/>
      <c r="H55" s="122"/>
      <c r="I55" s="122"/>
      <c r="J55" s="122"/>
      <c r="K55" s="197"/>
      <c r="L55" s="135">
        <f t="shared" ref="L55:S55" si="3">SUM(L56:L56)</f>
        <v>1861</v>
      </c>
      <c r="M55" s="135">
        <f t="shared" si="3"/>
        <v>1861</v>
      </c>
      <c r="N55" s="135"/>
      <c r="O55" s="122">
        <f t="shared" si="3"/>
        <v>4888</v>
      </c>
      <c r="P55" s="122">
        <f t="shared" si="3"/>
        <v>4888</v>
      </c>
      <c r="Q55" s="122">
        <f t="shared" si="3"/>
        <v>20694</v>
      </c>
      <c r="R55" s="122">
        <f t="shared" si="3"/>
        <v>20694</v>
      </c>
      <c r="S55" s="77"/>
      <c r="T55" s="206"/>
      <c r="U55" s="207"/>
    </row>
    <row r="56" ht="192" spans="1:21">
      <c r="A56" s="192">
        <v>1</v>
      </c>
      <c r="B56" s="89"/>
      <c r="C56" s="89"/>
      <c r="D56" s="89" t="s">
        <v>1179</v>
      </c>
      <c r="E56" s="193" t="s">
        <v>1173</v>
      </c>
      <c r="F56" s="89" t="s">
        <v>1180</v>
      </c>
      <c r="G56" s="89" t="s">
        <v>1181</v>
      </c>
      <c r="H56" s="89" t="s">
        <v>1182</v>
      </c>
      <c r="I56" s="89" t="s">
        <v>1183</v>
      </c>
      <c r="J56" s="89" t="s">
        <v>205</v>
      </c>
      <c r="K56" s="108" t="s">
        <v>1184</v>
      </c>
      <c r="L56" s="198">
        <v>1861</v>
      </c>
      <c r="M56" s="89">
        <v>1861</v>
      </c>
      <c r="N56" s="130">
        <v>0</v>
      </c>
      <c r="O56" s="89">
        <v>4888</v>
      </c>
      <c r="P56" s="89">
        <v>4888</v>
      </c>
      <c r="Q56" s="89">
        <v>20694</v>
      </c>
      <c r="R56" s="89">
        <v>20694</v>
      </c>
      <c r="S56" s="89"/>
      <c r="T56" s="208"/>
      <c r="U56" s="193"/>
    </row>
    <row r="57" spans="1:21">
      <c r="A57" s="125" t="s">
        <v>314</v>
      </c>
      <c r="B57" s="122"/>
      <c r="C57" s="121" t="s">
        <v>79</v>
      </c>
      <c r="D57" s="122">
        <v>0</v>
      </c>
      <c r="E57" s="77"/>
      <c r="F57" s="122"/>
      <c r="G57" s="122"/>
      <c r="H57" s="122"/>
      <c r="I57" s="122"/>
      <c r="J57" s="122"/>
      <c r="K57" s="197"/>
      <c r="L57" s="135"/>
      <c r="M57" s="135"/>
      <c r="N57" s="135"/>
      <c r="O57" s="122">
        <v>0</v>
      </c>
      <c r="P57" s="122">
        <v>0</v>
      </c>
      <c r="Q57" s="122">
        <v>0</v>
      </c>
      <c r="R57" s="122">
        <v>0</v>
      </c>
      <c r="S57" s="77"/>
      <c r="T57" s="206"/>
      <c r="U57" s="207"/>
    </row>
    <row r="58" spans="1:21">
      <c r="A58" s="189" t="s">
        <v>80</v>
      </c>
      <c r="B58" s="189" t="s">
        <v>81</v>
      </c>
      <c r="C58" s="6"/>
      <c r="D58" s="6">
        <f>D59+D60+D61+D62</f>
        <v>1</v>
      </c>
      <c r="E58" s="6"/>
      <c r="F58" s="6"/>
      <c r="G58" s="6"/>
      <c r="H58" s="6"/>
      <c r="I58" s="6"/>
      <c r="J58" s="6"/>
      <c r="K58" s="6"/>
      <c r="L58" s="86">
        <f t="shared" ref="L58:S58" si="4">L59+L60+L61+L62</f>
        <v>4000</v>
      </c>
      <c r="M58" s="86">
        <f t="shared" si="4"/>
        <v>4000</v>
      </c>
      <c r="N58" s="86">
        <v>0</v>
      </c>
      <c r="O58" s="6">
        <f t="shared" si="4"/>
        <v>11902</v>
      </c>
      <c r="P58" s="6">
        <f t="shared" si="4"/>
        <v>1755</v>
      </c>
      <c r="Q58" s="6">
        <f t="shared" si="4"/>
        <v>7297</v>
      </c>
      <c r="R58" s="6">
        <f t="shared" si="4"/>
        <v>4605</v>
      </c>
      <c r="S58" s="6"/>
      <c r="T58" s="99"/>
      <c r="U58" s="100"/>
    </row>
    <row r="59" spans="1:21">
      <c r="A59" s="51" t="s">
        <v>307</v>
      </c>
      <c r="B59" s="50"/>
      <c r="C59" s="51" t="s">
        <v>82</v>
      </c>
      <c r="D59" s="50"/>
      <c r="E59" s="50"/>
      <c r="F59" s="50"/>
      <c r="G59" s="50"/>
      <c r="H59" s="50"/>
      <c r="I59" s="50"/>
      <c r="J59" s="50"/>
      <c r="K59" s="50"/>
      <c r="L59" s="87"/>
      <c r="M59" s="87"/>
      <c r="N59" s="87"/>
      <c r="O59" s="50">
        <v>0</v>
      </c>
      <c r="P59" s="50">
        <v>0</v>
      </c>
      <c r="Q59" s="50">
        <v>0</v>
      </c>
      <c r="R59" s="50">
        <v>0</v>
      </c>
      <c r="S59" s="50"/>
      <c r="T59" s="95"/>
      <c r="U59" s="96"/>
    </row>
    <row r="60" spans="1:21">
      <c r="A60" s="51" t="s">
        <v>308</v>
      </c>
      <c r="B60" s="50"/>
      <c r="C60" s="51" t="s">
        <v>83</v>
      </c>
      <c r="D60" s="50"/>
      <c r="E60" s="50"/>
      <c r="F60" s="50"/>
      <c r="G60" s="50"/>
      <c r="H60" s="50"/>
      <c r="I60" s="50"/>
      <c r="J60" s="50"/>
      <c r="K60" s="50"/>
      <c r="L60" s="87"/>
      <c r="M60" s="87"/>
      <c r="N60" s="87"/>
      <c r="O60" s="50">
        <v>0</v>
      </c>
      <c r="P60" s="50">
        <v>0</v>
      </c>
      <c r="Q60" s="50">
        <v>0</v>
      </c>
      <c r="R60" s="50">
        <v>0</v>
      </c>
      <c r="S60" s="50"/>
      <c r="T60" s="95"/>
      <c r="U60" s="96"/>
    </row>
    <row r="61" spans="1:21">
      <c r="A61" s="51" t="s">
        <v>309</v>
      </c>
      <c r="B61" s="50"/>
      <c r="C61" s="51" t="s">
        <v>84</v>
      </c>
      <c r="D61" s="50"/>
      <c r="E61" s="50"/>
      <c r="F61" s="50"/>
      <c r="G61" s="50"/>
      <c r="H61" s="50"/>
      <c r="I61" s="50"/>
      <c r="J61" s="50"/>
      <c r="K61" s="50"/>
      <c r="L61" s="87"/>
      <c r="M61" s="87"/>
      <c r="N61" s="87"/>
      <c r="O61" s="50">
        <v>0</v>
      </c>
      <c r="P61" s="50">
        <v>0</v>
      </c>
      <c r="Q61" s="50">
        <v>0</v>
      </c>
      <c r="R61" s="50">
        <v>0</v>
      </c>
      <c r="S61" s="50"/>
      <c r="T61" s="95"/>
      <c r="U61" s="96"/>
    </row>
    <row r="62" spans="1:21">
      <c r="A62" s="51" t="s">
        <v>310</v>
      </c>
      <c r="B62" s="50"/>
      <c r="C62" s="51" t="s">
        <v>85</v>
      </c>
      <c r="D62" s="50">
        <v>1</v>
      </c>
      <c r="E62" s="50"/>
      <c r="F62" s="50"/>
      <c r="G62" s="50"/>
      <c r="H62" s="50"/>
      <c r="I62" s="50"/>
      <c r="J62" s="50"/>
      <c r="K62" s="50"/>
      <c r="L62" s="87">
        <f>M62+N62</f>
        <v>4000</v>
      </c>
      <c r="M62" s="87">
        <f>SUM(M63:M63)</f>
        <v>4000</v>
      </c>
      <c r="N62" s="87"/>
      <c r="O62" s="50">
        <f>SUM(O63:O63)</f>
        <v>11902</v>
      </c>
      <c r="P62" s="50">
        <f>SUM(P63:P63)</f>
        <v>1755</v>
      </c>
      <c r="Q62" s="50">
        <f>SUM(Q63:Q63)</f>
        <v>7297</v>
      </c>
      <c r="R62" s="50">
        <f>SUM(R63:R63)</f>
        <v>4605</v>
      </c>
      <c r="S62" s="50"/>
      <c r="T62" s="95"/>
      <c r="U62" s="96"/>
    </row>
    <row r="63" ht="72" spans="1:21">
      <c r="A63" s="77">
        <v>1</v>
      </c>
      <c r="B63" s="51"/>
      <c r="C63" s="51"/>
      <c r="D63" s="51" t="s">
        <v>1185</v>
      </c>
      <c r="E63" s="76" t="s">
        <v>1173</v>
      </c>
      <c r="F63" s="194" t="s">
        <v>494</v>
      </c>
      <c r="G63" s="194" t="s">
        <v>1186</v>
      </c>
      <c r="H63" s="194" t="s">
        <v>1187</v>
      </c>
      <c r="I63" s="194" t="s">
        <v>1187</v>
      </c>
      <c r="J63" s="193" t="s">
        <v>205</v>
      </c>
      <c r="K63" s="199" t="s">
        <v>1188</v>
      </c>
      <c r="L63" s="51">
        <v>4000</v>
      </c>
      <c r="M63" s="51">
        <v>4000</v>
      </c>
      <c r="N63" s="89">
        <v>0</v>
      </c>
      <c r="O63" s="89">
        <v>11902</v>
      </c>
      <c r="P63" s="89">
        <v>1755</v>
      </c>
      <c r="Q63" s="89">
        <v>7297</v>
      </c>
      <c r="R63" s="89">
        <v>4605</v>
      </c>
      <c r="S63" s="209"/>
      <c r="T63" s="210"/>
      <c r="U63" s="22"/>
    </row>
    <row r="64" spans="1:21">
      <c r="A64" s="189" t="s">
        <v>86</v>
      </c>
      <c r="B64" s="189" t="s">
        <v>87</v>
      </c>
      <c r="C64" s="6"/>
      <c r="D64" s="6">
        <v>0</v>
      </c>
      <c r="E64" s="6"/>
      <c r="F64" s="6"/>
      <c r="G64" s="6"/>
      <c r="H64" s="6"/>
      <c r="I64" s="6"/>
      <c r="J64" s="6"/>
      <c r="K64" s="6"/>
      <c r="L64" s="86">
        <f>M64+N64</f>
        <v>0</v>
      </c>
      <c r="M64" s="86">
        <f>M65+M66+M67+M68</f>
        <v>0</v>
      </c>
      <c r="N64" s="86">
        <v>0</v>
      </c>
      <c r="O64" s="6">
        <f>O65+O66+O67+O68</f>
        <v>0</v>
      </c>
      <c r="P64" s="6">
        <f>P65+P66+P67+P68</f>
        <v>0</v>
      </c>
      <c r="Q64" s="6">
        <f>Q65+Q66+Q67+Q68</f>
        <v>0</v>
      </c>
      <c r="R64" s="6">
        <f>R65+R66+R67+R68</f>
        <v>0</v>
      </c>
      <c r="S64" s="6"/>
      <c r="T64" s="99"/>
      <c r="U64" s="100"/>
    </row>
    <row r="65" spans="1:21">
      <c r="A65" s="51" t="s">
        <v>307</v>
      </c>
      <c r="B65" s="50"/>
      <c r="C65" s="51" t="s">
        <v>505</v>
      </c>
      <c r="D65" s="50">
        <v>0</v>
      </c>
      <c r="E65" s="50"/>
      <c r="F65" s="50"/>
      <c r="G65" s="50"/>
      <c r="H65" s="50"/>
      <c r="I65" s="50"/>
      <c r="J65" s="50"/>
      <c r="K65" s="50"/>
      <c r="L65" s="87"/>
      <c r="M65" s="87"/>
      <c r="N65" s="87"/>
      <c r="O65" s="50">
        <v>0</v>
      </c>
      <c r="P65" s="50">
        <v>0</v>
      </c>
      <c r="Q65" s="50">
        <v>0</v>
      </c>
      <c r="R65" s="50">
        <v>0</v>
      </c>
      <c r="S65" s="50"/>
      <c r="T65" s="95"/>
      <c r="U65" s="96"/>
    </row>
    <row r="66" spans="1:21">
      <c r="A66" s="51" t="s">
        <v>308</v>
      </c>
      <c r="B66" s="50"/>
      <c r="C66" s="51" t="s">
        <v>88</v>
      </c>
      <c r="D66" s="50">
        <v>0</v>
      </c>
      <c r="E66" s="50"/>
      <c r="F66" s="50"/>
      <c r="G66" s="50"/>
      <c r="H66" s="50"/>
      <c r="I66" s="50"/>
      <c r="J66" s="50"/>
      <c r="K66" s="50"/>
      <c r="L66" s="87"/>
      <c r="M66" s="87"/>
      <c r="N66" s="87"/>
      <c r="O66" s="50">
        <v>0</v>
      </c>
      <c r="P66" s="50">
        <v>0</v>
      </c>
      <c r="Q66" s="50">
        <v>0</v>
      </c>
      <c r="R66" s="50">
        <v>0</v>
      </c>
      <c r="S66" s="50"/>
      <c r="T66" s="95"/>
      <c r="U66" s="96"/>
    </row>
    <row r="67" spans="1:21">
      <c r="A67" s="73" t="s">
        <v>309</v>
      </c>
      <c r="B67" s="50"/>
      <c r="C67" s="51" t="s">
        <v>89</v>
      </c>
      <c r="D67" s="50">
        <v>0</v>
      </c>
      <c r="E67" s="50"/>
      <c r="F67" s="50"/>
      <c r="G67" s="50"/>
      <c r="H67" s="50"/>
      <c r="I67" s="50"/>
      <c r="J67" s="50"/>
      <c r="K67" s="50"/>
      <c r="L67" s="87"/>
      <c r="M67" s="87"/>
      <c r="N67" s="87"/>
      <c r="O67" s="50">
        <v>0</v>
      </c>
      <c r="P67" s="50">
        <v>0</v>
      </c>
      <c r="Q67" s="50">
        <v>0</v>
      </c>
      <c r="R67" s="50">
        <v>0</v>
      </c>
      <c r="S67" s="74"/>
      <c r="T67" s="95"/>
      <c r="U67" s="96"/>
    </row>
    <row r="68" spans="1:21">
      <c r="A68" s="73" t="s">
        <v>310</v>
      </c>
      <c r="B68" s="50"/>
      <c r="C68" s="51" t="s">
        <v>90</v>
      </c>
      <c r="D68" s="50">
        <v>0</v>
      </c>
      <c r="E68" s="50"/>
      <c r="F68" s="50"/>
      <c r="G68" s="50"/>
      <c r="H68" s="50"/>
      <c r="I68" s="50"/>
      <c r="J68" s="50"/>
      <c r="K68" s="50"/>
      <c r="L68" s="87"/>
      <c r="M68" s="87"/>
      <c r="N68" s="87"/>
      <c r="O68" s="50">
        <v>0</v>
      </c>
      <c r="P68" s="50">
        <v>0</v>
      </c>
      <c r="Q68" s="50">
        <v>0</v>
      </c>
      <c r="R68" s="50">
        <v>0</v>
      </c>
      <c r="S68" s="74"/>
      <c r="T68" s="95"/>
      <c r="U68" s="96"/>
    </row>
    <row r="69" spans="1:21">
      <c r="A69" s="189" t="s">
        <v>91</v>
      </c>
      <c r="B69" s="189" t="s">
        <v>92</v>
      </c>
      <c r="C69" s="6"/>
      <c r="D69" s="6">
        <f>D70+D72+D74+D78</f>
        <v>5</v>
      </c>
      <c r="E69" s="6"/>
      <c r="F69" s="6"/>
      <c r="G69" s="6"/>
      <c r="H69" s="6"/>
      <c r="I69" s="6"/>
      <c r="J69" s="6"/>
      <c r="K69" s="6"/>
      <c r="L69" s="86">
        <f>M69+N69</f>
        <v>11288</v>
      </c>
      <c r="M69" s="86">
        <f>M70+M72+M74+M78</f>
        <v>11288</v>
      </c>
      <c r="N69" s="86">
        <v>0</v>
      </c>
      <c r="O69" s="6">
        <f>O70+O72+O74+O78</f>
        <v>52827</v>
      </c>
      <c r="P69" s="6">
        <f>P70+P72+P74+P78</f>
        <v>52827</v>
      </c>
      <c r="Q69" s="6">
        <f>Q70+Q72+Q74+Q78</f>
        <v>231757</v>
      </c>
      <c r="R69" s="6">
        <f>R70+R72+R74+R78</f>
        <v>231757</v>
      </c>
      <c r="S69" s="6"/>
      <c r="T69" s="99"/>
      <c r="U69" s="100"/>
    </row>
    <row r="70" spans="1:21">
      <c r="A70" s="51" t="s">
        <v>307</v>
      </c>
      <c r="B70" s="50"/>
      <c r="C70" s="51" t="s">
        <v>93</v>
      </c>
      <c r="D70" s="50">
        <v>1</v>
      </c>
      <c r="E70" s="50"/>
      <c r="F70" s="50"/>
      <c r="G70" s="50"/>
      <c r="H70" s="50"/>
      <c r="I70" s="50"/>
      <c r="J70" s="50"/>
      <c r="K70" s="50"/>
      <c r="L70" s="87">
        <f>M70+N70</f>
        <v>3381</v>
      </c>
      <c r="M70" s="87">
        <f>SUM(M71:M71)</f>
        <v>3381</v>
      </c>
      <c r="N70" s="87"/>
      <c r="O70" s="50">
        <f>SUM(O71:O71)</f>
        <v>5636</v>
      </c>
      <c r="P70" s="50">
        <f>SUM(P71:P71)</f>
        <v>5636</v>
      </c>
      <c r="Q70" s="50">
        <f>SUM(Q71:Q71)</f>
        <v>25925</v>
      </c>
      <c r="R70" s="50">
        <f>SUM(R71:R71)</f>
        <v>25925</v>
      </c>
      <c r="S70" s="50"/>
      <c r="T70" s="95"/>
      <c r="U70" s="96"/>
    </row>
    <row r="71" ht="48" spans="1:21">
      <c r="A71" s="77">
        <v>1</v>
      </c>
      <c r="B71" s="76"/>
      <c r="C71" s="76"/>
      <c r="D71" s="76" t="s">
        <v>1189</v>
      </c>
      <c r="E71" s="76" t="s">
        <v>1173</v>
      </c>
      <c r="F71" s="76"/>
      <c r="G71" s="76" t="s">
        <v>566</v>
      </c>
      <c r="H71" s="76" t="s">
        <v>1190</v>
      </c>
      <c r="I71" s="76"/>
      <c r="J71" s="76" t="s">
        <v>205</v>
      </c>
      <c r="K71" s="76" t="s">
        <v>1191</v>
      </c>
      <c r="L71" s="51">
        <f>M71+N71</f>
        <v>3381</v>
      </c>
      <c r="M71" s="51">
        <v>3381</v>
      </c>
      <c r="N71" s="51">
        <v>0</v>
      </c>
      <c r="O71" s="51">
        <v>5636</v>
      </c>
      <c r="P71" s="51">
        <v>5636</v>
      </c>
      <c r="Q71" s="51">
        <v>25925</v>
      </c>
      <c r="R71" s="51">
        <v>25925</v>
      </c>
      <c r="S71" s="51"/>
      <c r="T71" s="203"/>
      <c r="U71" s="22"/>
    </row>
    <row r="72" spans="1:21">
      <c r="A72" s="51" t="s">
        <v>308</v>
      </c>
      <c r="B72" s="50"/>
      <c r="C72" s="51" t="s">
        <v>94</v>
      </c>
      <c r="D72" s="50">
        <v>1</v>
      </c>
      <c r="E72" s="50"/>
      <c r="F72" s="50"/>
      <c r="G72" s="50"/>
      <c r="H72" s="50"/>
      <c r="I72" s="50"/>
      <c r="J72" s="50"/>
      <c r="K72" s="50"/>
      <c r="L72" s="87">
        <f t="shared" ref="L72:S72" si="5">SUM(L73:L73)</f>
        <v>2997</v>
      </c>
      <c r="M72" s="87">
        <f t="shared" si="5"/>
        <v>2997</v>
      </c>
      <c r="N72" s="87">
        <f t="shared" si="5"/>
        <v>0</v>
      </c>
      <c r="O72" s="87">
        <f t="shared" si="5"/>
        <v>3064</v>
      </c>
      <c r="P72" s="87">
        <f t="shared" si="5"/>
        <v>3064</v>
      </c>
      <c r="Q72" s="87">
        <f t="shared" si="5"/>
        <v>14165</v>
      </c>
      <c r="R72" s="87">
        <f t="shared" si="5"/>
        <v>14165</v>
      </c>
      <c r="S72" s="50"/>
      <c r="T72" s="95"/>
      <c r="U72" s="96"/>
    </row>
    <row r="73" ht="132" spans="1:21">
      <c r="A73" s="76">
        <v>1</v>
      </c>
      <c r="B73" s="198"/>
      <c r="C73" s="51"/>
      <c r="D73" s="193" t="s">
        <v>1192</v>
      </c>
      <c r="E73" s="89" t="s">
        <v>1173</v>
      </c>
      <c r="F73" s="198" t="s">
        <v>1193</v>
      </c>
      <c r="G73" s="193" t="s">
        <v>1194</v>
      </c>
      <c r="H73" s="193" t="s">
        <v>1195</v>
      </c>
      <c r="I73" s="199" t="s">
        <v>1196</v>
      </c>
      <c r="J73" s="89" t="s">
        <v>205</v>
      </c>
      <c r="K73" s="213" t="s">
        <v>1197</v>
      </c>
      <c r="L73" s="51">
        <f>M73+N73</f>
        <v>2997</v>
      </c>
      <c r="M73" s="89">
        <v>2997</v>
      </c>
      <c r="N73" s="51">
        <v>0</v>
      </c>
      <c r="O73" s="89">
        <v>3064</v>
      </c>
      <c r="P73" s="89">
        <v>3064</v>
      </c>
      <c r="Q73" s="89">
        <v>14165</v>
      </c>
      <c r="R73" s="89">
        <v>14165</v>
      </c>
      <c r="S73" s="89"/>
      <c r="T73" s="218"/>
      <c r="U73" s="19"/>
    </row>
    <row r="74" spans="1:21">
      <c r="A74" s="51" t="s">
        <v>309</v>
      </c>
      <c r="B74" s="50"/>
      <c r="C74" s="51" t="s">
        <v>95</v>
      </c>
      <c r="D74" s="50">
        <v>3</v>
      </c>
      <c r="E74" s="50"/>
      <c r="F74" s="50"/>
      <c r="G74" s="50"/>
      <c r="H74" s="50"/>
      <c r="I74" s="50"/>
      <c r="J74" s="50"/>
      <c r="K74" s="50"/>
      <c r="L74" s="87">
        <f>M74+N74</f>
        <v>4910</v>
      </c>
      <c r="M74" s="87">
        <f>SUM(M75:M77)</f>
        <v>4910</v>
      </c>
      <c r="N74" s="87"/>
      <c r="O74" s="50">
        <f>SUM(O75:O77)</f>
        <v>44127</v>
      </c>
      <c r="P74" s="50">
        <f>SUM(P75:P77)</f>
        <v>44127</v>
      </c>
      <c r="Q74" s="50">
        <f>SUM(Q75:Q77)</f>
        <v>191667</v>
      </c>
      <c r="R74" s="50">
        <f>SUM(R75:R77)</f>
        <v>191667</v>
      </c>
      <c r="S74" s="50"/>
      <c r="T74" s="95"/>
      <c r="U74" s="96"/>
    </row>
    <row r="75" ht="60" spans="1:21">
      <c r="A75" s="77">
        <v>1</v>
      </c>
      <c r="B75" s="76"/>
      <c r="C75" s="76"/>
      <c r="D75" s="193" t="s">
        <v>1198</v>
      </c>
      <c r="E75" s="193" t="s">
        <v>1173</v>
      </c>
      <c r="F75" s="198" t="s">
        <v>1199</v>
      </c>
      <c r="G75" s="198" t="s">
        <v>540</v>
      </c>
      <c r="H75" s="198" t="s">
        <v>1200</v>
      </c>
      <c r="I75" s="198" t="s">
        <v>1201</v>
      </c>
      <c r="J75" s="193" t="s">
        <v>205</v>
      </c>
      <c r="K75" s="89" t="s">
        <v>1202</v>
      </c>
      <c r="L75" s="51">
        <f>M75+N75</f>
        <v>1500</v>
      </c>
      <c r="M75" s="89">
        <v>1500</v>
      </c>
      <c r="N75" s="51">
        <v>0</v>
      </c>
      <c r="O75" s="89">
        <v>14709</v>
      </c>
      <c r="P75" s="89">
        <v>14709</v>
      </c>
      <c r="Q75" s="89">
        <v>63889</v>
      </c>
      <c r="R75" s="89">
        <v>63889</v>
      </c>
      <c r="S75" s="89"/>
      <c r="T75" s="138"/>
      <c r="U75" s="19"/>
    </row>
    <row r="76" ht="84" spans="1:21">
      <c r="A76" s="77">
        <v>2</v>
      </c>
      <c r="B76" s="76"/>
      <c r="C76" s="76"/>
      <c r="D76" s="193" t="s">
        <v>1203</v>
      </c>
      <c r="E76" s="193" t="s">
        <v>1173</v>
      </c>
      <c r="F76" s="198" t="s">
        <v>1199</v>
      </c>
      <c r="G76" s="198" t="s">
        <v>540</v>
      </c>
      <c r="H76" s="198" t="s">
        <v>1200</v>
      </c>
      <c r="I76" s="198" t="s">
        <v>1201</v>
      </c>
      <c r="J76" s="193" t="s">
        <v>205</v>
      </c>
      <c r="K76" s="214" t="s">
        <v>1204</v>
      </c>
      <c r="L76" s="51">
        <f>M76+N76</f>
        <v>2400</v>
      </c>
      <c r="M76" s="89">
        <v>2400</v>
      </c>
      <c r="N76" s="51">
        <v>0</v>
      </c>
      <c r="O76" s="89">
        <v>14709</v>
      </c>
      <c r="P76" s="89">
        <v>14709</v>
      </c>
      <c r="Q76" s="89">
        <v>63889</v>
      </c>
      <c r="R76" s="89">
        <v>63889</v>
      </c>
      <c r="S76" s="89"/>
      <c r="T76" s="138"/>
      <c r="U76" s="19"/>
    </row>
    <row r="77" ht="60" spans="1:21">
      <c r="A77" s="77">
        <v>3</v>
      </c>
      <c r="B77" s="76"/>
      <c r="C77" s="76"/>
      <c r="D77" s="193" t="s">
        <v>1205</v>
      </c>
      <c r="E77" s="193" t="s">
        <v>1173</v>
      </c>
      <c r="F77" s="198" t="s">
        <v>1199</v>
      </c>
      <c r="G77" s="198" t="s">
        <v>540</v>
      </c>
      <c r="H77" s="198" t="s">
        <v>1200</v>
      </c>
      <c r="I77" s="198" t="s">
        <v>1201</v>
      </c>
      <c r="J77" s="193" t="s">
        <v>205</v>
      </c>
      <c r="K77" s="214" t="s">
        <v>1206</v>
      </c>
      <c r="L77" s="51">
        <f>M77+N77</f>
        <v>1010</v>
      </c>
      <c r="M77" s="89">
        <v>1010</v>
      </c>
      <c r="N77" s="51">
        <v>0</v>
      </c>
      <c r="O77" s="89">
        <v>14709</v>
      </c>
      <c r="P77" s="89">
        <v>14709</v>
      </c>
      <c r="Q77" s="89">
        <v>63889</v>
      </c>
      <c r="R77" s="89">
        <v>63889</v>
      </c>
      <c r="S77" s="89"/>
      <c r="T77" s="138"/>
      <c r="U77" s="19"/>
    </row>
    <row r="78" spans="1:21">
      <c r="A78" s="51" t="s">
        <v>310</v>
      </c>
      <c r="B78" s="50"/>
      <c r="C78" s="51" t="s">
        <v>96</v>
      </c>
      <c r="D78" s="50">
        <v>0</v>
      </c>
      <c r="E78" s="50"/>
      <c r="F78" s="50"/>
      <c r="G78" s="50"/>
      <c r="H78" s="50"/>
      <c r="I78" s="50"/>
      <c r="J78" s="50"/>
      <c r="K78" s="50"/>
      <c r="L78" s="87"/>
      <c r="M78" s="87"/>
      <c r="N78" s="87"/>
      <c r="O78" s="50">
        <v>0</v>
      </c>
      <c r="P78" s="50">
        <v>0</v>
      </c>
      <c r="Q78" s="50">
        <v>0</v>
      </c>
      <c r="R78" s="50">
        <v>0</v>
      </c>
      <c r="S78" s="50"/>
      <c r="T78" s="95"/>
      <c r="U78" s="96"/>
    </row>
    <row r="79" spans="1:21">
      <c r="A79" s="189" t="s">
        <v>97</v>
      </c>
      <c r="B79" s="189" t="s">
        <v>98</v>
      </c>
      <c r="C79" s="6"/>
      <c r="D79" s="6">
        <f>D80+D81+D82+D83+D84</f>
        <v>0</v>
      </c>
      <c r="E79" s="6"/>
      <c r="F79" s="6"/>
      <c r="G79" s="6"/>
      <c r="H79" s="6"/>
      <c r="I79" s="6"/>
      <c r="J79" s="6"/>
      <c r="K79" s="6"/>
      <c r="L79" s="86">
        <f t="shared" ref="L79:S79" si="6">L80+L81+L82+L83+L84</f>
        <v>0</v>
      </c>
      <c r="M79" s="86">
        <f t="shared" si="6"/>
        <v>0</v>
      </c>
      <c r="N79" s="86">
        <v>0</v>
      </c>
      <c r="O79" s="6">
        <f t="shared" si="6"/>
        <v>0</v>
      </c>
      <c r="P79" s="6">
        <f t="shared" si="6"/>
        <v>0</v>
      </c>
      <c r="Q79" s="6">
        <f t="shared" si="6"/>
        <v>0</v>
      </c>
      <c r="R79" s="6">
        <f t="shared" si="6"/>
        <v>0</v>
      </c>
      <c r="S79" s="6"/>
      <c r="T79" s="99"/>
      <c r="U79" s="100"/>
    </row>
    <row r="80" spans="1:21">
      <c r="A80" s="51" t="s">
        <v>307</v>
      </c>
      <c r="B80" s="77"/>
      <c r="C80" s="73" t="s">
        <v>99</v>
      </c>
      <c r="D80" s="50">
        <v>0</v>
      </c>
      <c r="E80" s="50"/>
      <c r="F80" s="50"/>
      <c r="G80" s="50"/>
      <c r="H80" s="50"/>
      <c r="I80" s="50"/>
      <c r="J80" s="50"/>
      <c r="K80" s="50"/>
      <c r="L80" s="87"/>
      <c r="M80" s="87"/>
      <c r="N80" s="87"/>
      <c r="O80" s="50">
        <v>0</v>
      </c>
      <c r="P80" s="50">
        <v>0</v>
      </c>
      <c r="Q80" s="50">
        <v>0</v>
      </c>
      <c r="R80" s="50">
        <v>0</v>
      </c>
      <c r="S80" s="77"/>
      <c r="T80" s="95"/>
      <c r="U80" s="96"/>
    </row>
    <row r="81" spans="1:21">
      <c r="A81" s="121" t="s">
        <v>308</v>
      </c>
      <c r="B81" s="148"/>
      <c r="C81" s="51" t="s">
        <v>100</v>
      </c>
      <c r="D81" s="50">
        <v>0</v>
      </c>
      <c r="E81" s="50"/>
      <c r="F81" s="50"/>
      <c r="G81" s="50"/>
      <c r="H81" s="50"/>
      <c r="I81" s="50"/>
      <c r="J81" s="50"/>
      <c r="K81" s="50"/>
      <c r="L81" s="87"/>
      <c r="M81" s="87"/>
      <c r="N81" s="87"/>
      <c r="O81" s="50">
        <v>0</v>
      </c>
      <c r="P81" s="50">
        <v>0</v>
      </c>
      <c r="Q81" s="50">
        <v>0</v>
      </c>
      <c r="R81" s="50">
        <v>0</v>
      </c>
      <c r="S81" s="148"/>
      <c r="T81" s="95"/>
      <c r="U81" s="96"/>
    </row>
    <row r="82" spans="1:21">
      <c r="A82" s="73" t="s">
        <v>309</v>
      </c>
      <c r="B82" s="148"/>
      <c r="C82" s="73" t="s">
        <v>101</v>
      </c>
      <c r="D82" s="50">
        <v>0</v>
      </c>
      <c r="E82" s="50"/>
      <c r="F82" s="50"/>
      <c r="G82" s="50"/>
      <c r="H82" s="50"/>
      <c r="I82" s="50"/>
      <c r="J82" s="50"/>
      <c r="K82" s="50"/>
      <c r="L82" s="87"/>
      <c r="M82" s="87"/>
      <c r="N82" s="87"/>
      <c r="O82" s="50">
        <v>0</v>
      </c>
      <c r="P82" s="50">
        <v>0</v>
      </c>
      <c r="Q82" s="50">
        <v>0</v>
      </c>
      <c r="R82" s="50">
        <v>0</v>
      </c>
      <c r="S82" s="148"/>
      <c r="T82" s="95"/>
      <c r="U82" s="96"/>
    </row>
    <row r="83" spans="1:21">
      <c r="A83" s="73" t="s">
        <v>310</v>
      </c>
      <c r="B83" s="148"/>
      <c r="C83" s="73" t="s">
        <v>102</v>
      </c>
      <c r="D83" s="50">
        <v>0</v>
      </c>
      <c r="E83" s="50"/>
      <c r="F83" s="50"/>
      <c r="G83" s="50"/>
      <c r="H83" s="50"/>
      <c r="I83" s="50"/>
      <c r="J83" s="50"/>
      <c r="K83" s="50"/>
      <c r="L83" s="87"/>
      <c r="M83" s="87"/>
      <c r="N83" s="87"/>
      <c r="O83" s="50">
        <v>0</v>
      </c>
      <c r="P83" s="50">
        <v>0</v>
      </c>
      <c r="Q83" s="50">
        <v>0</v>
      </c>
      <c r="R83" s="50">
        <v>0</v>
      </c>
      <c r="S83" s="148"/>
      <c r="T83" s="95"/>
      <c r="U83" s="96"/>
    </row>
    <row r="84" spans="1:21">
      <c r="A84" s="73" t="s">
        <v>312</v>
      </c>
      <c r="B84" s="148"/>
      <c r="C84" s="73" t="s">
        <v>103</v>
      </c>
      <c r="D84" s="50">
        <v>0</v>
      </c>
      <c r="E84" s="50"/>
      <c r="F84" s="50"/>
      <c r="G84" s="50"/>
      <c r="H84" s="50"/>
      <c r="I84" s="50"/>
      <c r="J84" s="50"/>
      <c r="K84" s="50"/>
      <c r="L84" s="87"/>
      <c r="M84" s="87"/>
      <c r="N84" s="87"/>
      <c r="O84" s="50">
        <v>0</v>
      </c>
      <c r="P84" s="50">
        <v>0</v>
      </c>
      <c r="Q84" s="50">
        <v>0</v>
      </c>
      <c r="R84" s="50">
        <v>0</v>
      </c>
      <c r="S84" s="148"/>
      <c r="T84" s="95"/>
      <c r="U84" s="96"/>
    </row>
    <row r="85" spans="1:21">
      <c r="A85" s="189" t="s">
        <v>104</v>
      </c>
      <c r="B85" s="189" t="s">
        <v>105</v>
      </c>
      <c r="C85" s="6"/>
      <c r="D85" s="167">
        <f>D86+D87+D88+D89+D90+D91+D93</f>
        <v>1</v>
      </c>
      <c r="E85" s="6"/>
      <c r="F85" s="6"/>
      <c r="G85" s="6"/>
      <c r="H85" s="6"/>
      <c r="I85" s="6"/>
      <c r="J85" s="6"/>
      <c r="K85" s="6"/>
      <c r="L85" s="86">
        <f>L86+L87+L88+L89+L90+L91+L93</f>
        <v>550</v>
      </c>
      <c r="M85" s="86">
        <f>M86+M87+M88+M89+M90+M91+M93</f>
        <v>550</v>
      </c>
      <c r="N85" s="86">
        <v>0</v>
      </c>
      <c r="O85" s="6">
        <v>0</v>
      </c>
      <c r="P85" s="6">
        <v>0</v>
      </c>
      <c r="Q85" s="6">
        <v>0</v>
      </c>
      <c r="R85" s="6">
        <v>0</v>
      </c>
      <c r="S85" s="6"/>
      <c r="T85" s="95"/>
      <c r="U85" s="96"/>
    </row>
    <row r="86" spans="1:21">
      <c r="A86" s="73" t="s">
        <v>307</v>
      </c>
      <c r="B86" s="77"/>
      <c r="C86" s="73" t="s">
        <v>106</v>
      </c>
      <c r="D86" s="50">
        <v>0</v>
      </c>
      <c r="E86" s="50"/>
      <c r="F86" s="50"/>
      <c r="G86" s="50"/>
      <c r="H86" s="50"/>
      <c r="I86" s="50"/>
      <c r="J86" s="50"/>
      <c r="K86" s="50"/>
      <c r="L86" s="87"/>
      <c r="M86" s="87"/>
      <c r="N86" s="87"/>
      <c r="O86" s="50">
        <v>0</v>
      </c>
      <c r="P86" s="50">
        <v>0</v>
      </c>
      <c r="Q86" s="50">
        <v>0</v>
      </c>
      <c r="R86" s="50">
        <v>0</v>
      </c>
      <c r="S86" s="77"/>
      <c r="T86" s="95"/>
      <c r="U86" s="96"/>
    </row>
    <row r="87" spans="1:21">
      <c r="A87" s="73" t="s">
        <v>308</v>
      </c>
      <c r="B87" s="77"/>
      <c r="C87" s="73" t="s">
        <v>107</v>
      </c>
      <c r="D87" s="50">
        <v>0</v>
      </c>
      <c r="E87" s="50"/>
      <c r="F87" s="50"/>
      <c r="G87" s="50"/>
      <c r="H87" s="50"/>
      <c r="I87" s="50"/>
      <c r="J87" s="50"/>
      <c r="K87" s="50"/>
      <c r="L87" s="87"/>
      <c r="M87" s="87"/>
      <c r="N87" s="87"/>
      <c r="O87" s="50">
        <v>0</v>
      </c>
      <c r="P87" s="50">
        <v>0</v>
      </c>
      <c r="Q87" s="50">
        <v>0</v>
      </c>
      <c r="R87" s="50">
        <v>0</v>
      </c>
      <c r="S87" s="77"/>
      <c r="T87" s="95"/>
      <c r="U87" s="96"/>
    </row>
    <row r="88" spans="1:21">
      <c r="A88" s="73" t="s">
        <v>309</v>
      </c>
      <c r="B88" s="77"/>
      <c r="C88" s="73" t="s">
        <v>735</v>
      </c>
      <c r="D88" s="50">
        <v>0</v>
      </c>
      <c r="E88" s="50"/>
      <c r="F88" s="50"/>
      <c r="G88" s="50"/>
      <c r="H88" s="50"/>
      <c r="I88" s="50"/>
      <c r="J88" s="50"/>
      <c r="K88" s="50"/>
      <c r="L88" s="87"/>
      <c r="M88" s="87"/>
      <c r="N88" s="87"/>
      <c r="O88" s="50">
        <v>0</v>
      </c>
      <c r="P88" s="50">
        <v>0</v>
      </c>
      <c r="Q88" s="50">
        <v>0</v>
      </c>
      <c r="R88" s="50">
        <v>0</v>
      </c>
      <c r="S88" s="77"/>
      <c r="T88" s="95"/>
      <c r="U88" s="96"/>
    </row>
    <row r="89" spans="1:21">
      <c r="A89" s="73" t="s">
        <v>310</v>
      </c>
      <c r="B89" s="77"/>
      <c r="C89" s="73" t="s">
        <v>109</v>
      </c>
      <c r="D89" s="50">
        <v>0</v>
      </c>
      <c r="E89" s="50"/>
      <c r="F89" s="50"/>
      <c r="G89" s="50"/>
      <c r="H89" s="50"/>
      <c r="I89" s="50"/>
      <c r="J89" s="50"/>
      <c r="K89" s="50"/>
      <c r="L89" s="87"/>
      <c r="M89" s="87"/>
      <c r="N89" s="87"/>
      <c r="O89" s="50">
        <v>0</v>
      </c>
      <c r="P89" s="50">
        <v>0</v>
      </c>
      <c r="Q89" s="50">
        <v>0</v>
      </c>
      <c r="R89" s="50">
        <v>0</v>
      </c>
      <c r="S89" s="77"/>
      <c r="T89" s="95"/>
      <c r="U89" s="96"/>
    </row>
    <row r="90" spans="1:21">
      <c r="A90" s="73" t="s">
        <v>312</v>
      </c>
      <c r="B90" s="77"/>
      <c r="C90" s="73" t="s">
        <v>110</v>
      </c>
      <c r="D90" s="50">
        <v>0</v>
      </c>
      <c r="E90" s="50"/>
      <c r="F90" s="50"/>
      <c r="G90" s="50"/>
      <c r="H90" s="50"/>
      <c r="I90" s="50"/>
      <c r="J90" s="50"/>
      <c r="K90" s="50"/>
      <c r="L90" s="87"/>
      <c r="M90" s="87"/>
      <c r="N90" s="87"/>
      <c r="O90" s="50">
        <v>0</v>
      </c>
      <c r="P90" s="50">
        <v>0</v>
      </c>
      <c r="Q90" s="50">
        <v>0</v>
      </c>
      <c r="R90" s="50">
        <v>0</v>
      </c>
      <c r="S90" s="77"/>
      <c r="T90" s="95"/>
      <c r="U90" s="96"/>
    </row>
    <row r="91" spans="1:21">
      <c r="A91" s="73" t="s">
        <v>313</v>
      </c>
      <c r="B91" s="77"/>
      <c r="C91" s="73" t="s">
        <v>111</v>
      </c>
      <c r="D91" s="50">
        <v>1</v>
      </c>
      <c r="E91" s="50"/>
      <c r="F91" s="50"/>
      <c r="G91" s="50"/>
      <c r="H91" s="50"/>
      <c r="I91" s="50"/>
      <c r="J91" s="50"/>
      <c r="K91" s="50"/>
      <c r="L91" s="128">
        <v>550</v>
      </c>
      <c r="M91" s="128">
        <v>550</v>
      </c>
      <c r="N91" s="128"/>
      <c r="O91" s="128">
        <v>101</v>
      </c>
      <c r="P91" s="128">
        <v>101</v>
      </c>
      <c r="Q91" s="128">
        <v>401</v>
      </c>
      <c r="R91" s="128">
        <v>401</v>
      </c>
      <c r="S91" s="77"/>
      <c r="T91" s="95"/>
      <c r="U91" s="96"/>
    </row>
    <row r="92" s="187" customFormat="1" ht="60" spans="1:21">
      <c r="A92" s="158">
        <v>1</v>
      </c>
      <c r="B92" s="158"/>
      <c r="C92" s="158"/>
      <c r="D92" s="158" t="s">
        <v>1207</v>
      </c>
      <c r="E92" s="158" t="s">
        <v>1173</v>
      </c>
      <c r="F92" s="158" t="s">
        <v>1208</v>
      </c>
      <c r="G92" s="158" t="s">
        <v>1209</v>
      </c>
      <c r="H92" s="158" t="s">
        <v>1210</v>
      </c>
      <c r="I92" s="158" t="s">
        <v>1211</v>
      </c>
      <c r="J92" s="158" t="s">
        <v>205</v>
      </c>
      <c r="K92" s="215" t="s">
        <v>1212</v>
      </c>
      <c r="L92" s="128">
        <v>550</v>
      </c>
      <c r="M92" s="128">
        <v>550</v>
      </c>
      <c r="N92" s="128"/>
      <c r="O92" s="128">
        <v>101</v>
      </c>
      <c r="P92" s="128">
        <v>101</v>
      </c>
      <c r="Q92" s="128">
        <v>401</v>
      </c>
      <c r="R92" s="128">
        <v>401</v>
      </c>
      <c r="S92" s="77"/>
      <c r="T92" s="95"/>
      <c r="U92" s="96"/>
    </row>
    <row r="93" spans="1:21">
      <c r="A93" s="73" t="s">
        <v>314</v>
      </c>
      <c r="B93" s="77"/>
      <c r="C93" s="73" t="s">
        <v>112</v>
      </c>
      <c r="D93" s="50">
        <v>0</v>
      </c>
      <c r="E93" s="50"/>
      <c r="F93" s="50"/>
      <c r="G93" s="50"/>
      <c r="H93" s="50"/>
      <c r="I93" s="50"/>
      <c r="J93" s="50"/>
      <c r="K93" s="50"/>
      <c r="L93" s="87"/>
      <c r="M93" s="87"/>
      <c r="N93" s="87"/>
      <c r="O93" s="50">
        <v>0</v>
      </c>
      <c r="P93" s="50">
        <v>0</v>
      </c>
      <c r="Q93" s="50">
        <v>0</v>
      </c>
      <c r="R93" s="50">
        <v>0</v>
      </c>
      <c r="S93" s="77"/>
      <c r="T93" s="95"/>
      <c r="U93" s="96"/>
    </row>
    <row r="94" spans="1:21">
      <c r="A94" s="189" t="s">
        <v>113</v>
      </c>
      <c r="B94" s="189" t="s">
        <v>114</v>
      </c>
      <c r="C94" s="6"/>
      <c r="D94" s="6">
        <f>D95+D97+D98+D99+D100+D101+D102+D103+D104+D105+D106+D107</f>
        <v>1</v>
      </c>
      <c r="E94" s="6"/>
      <c r="F94" s="6"/>
      <c r="G94" s="6"/>
      <c r="H94" s="6"/>
      <c r="I94" s="6"/>
      <c r="J94" s="6"/>
      <c r="K94" s="6"/>
      <c r="L94" s="86">
        <f t="shared" ref="L94:S94" si="7">L95+L97+L98+L99+L100+L101+L102+L103+L104+L105+L106+L107</f>
        <v>7000</v>
      </c>
      <c r="M94" s="86">
        <f t="shared" si="7"/>
        <v>7000</v>
      </c>
      <c r="N94" s="86">
        <v>0</v>
      </c>
      <c r="O94" s="6">
        <f t="shared" si="7"/>
        <v>9402</v>
      </c>
      <c r="P94" s="6">
        <f t="shared" si="7"/>
        <v>6582</v>
      </c>
      <c r="Q94" s="6">
        <f t="shared" si="7"/>
        <v>32911</v>
      </c>
      <c r="R94" s="6">
        <f t="shared" si="7"/>
        <v>23038</v>
      </c>
      <c r="S94" s="6"/>
      <c r="T94" s="99"/>
      <c r="U94" s="100"/>
    </row>
    <row r="95" spans="1:21">
      <c r="A95" s="51" t="s">
        <v>307</v>
      </c>
      <c r="B95" s="50"/>
      <c r="C95" s="51" t="s">
        <v>115</v>
      </c>
      <c r="D95" s="50">
        <v>1</v>
      </c>
      <c r="E95" s="50"/>
      <c r="F95" s="50"/>
      <c r="G95" s="50"/>
      <c r="H95" s="50"/>
      <c r="I95" s="50"/>
      <c r="J95" s="50"/>
      <c r="K95" s="50"/>
      <c r="L95" s="87">
        <f t="shared" ref="L95:S95" si="8">SUM(L96:L96)</f>
        <v>7000</v>
      </c>
      <c r="M95" s="87">
        <f t="shared" si="8"/>
        <v>7000</v>
      </c>
      <c r="N95" s="87"/>
      <c r="O95" s="50">
        <f t="shared" si="8"/>
        <v>9402</v>
      </c>
      <c r="P95" s="50">
        <f t="shared" si="8"/>
        <v>6582</v>
      </c>
      <c r="Q95" s="50">
        <f t="shared" si="8"/>
        <v>32911</v>
      </c>
      <c r="R95" s="50">
        <f t="shared" si="8"/>
        <v>23038</v>
      </c>
      <c r="S95" s="50"/>
      <c r="T95" s="95"/>
      <c r="U95" s="96"/>
    </row>
    <row r="96" ht="192" spans="1:21">
      <c r="A96" s="50">
        <v>1</v>
      </c>
      <c r="B96" s="51"/>
      <c r="C96" s="51"/>
      <c r="D96" s="51" t="s">
        <v>1213</v>
      </c>
      <c r="E96" s="76" t="s">
        <v>1173</v>
      </c>
      <c r="F96" s="76" t="s">
        <v>827</v>
      </c>
      <c r="G96" s="51" t="s">
        <v>1214</v>
      </c>
      <c r="H96" s="51" t="s">
        <v>1215</v>
      </c>
      <c r="I96" s="51" t="s">
        <v>1216</v>
      </c>
      <c r="J96" s="76" t="s">
        <v>1217</v>
      </c>
      <c r="K96" s="81" t="s">
        <v>1218</v>
      </c>
      <c r="L96" s="51">
        <v>7000</v>
      </c>
      <c r="M96" s="51">
        <v>7000</v>
      </c>
      <c r="N96" s="51">
        <v>0</v>
      </c>
      <c r="O96" s="51">
        <v>9402</v>
      </c>
      <c r="P96" s="51">
        <v>6582</v>
      </c>
      <c r="Q96" s="51">
        <v>32911</v>
      </c>
      <c r="R96" s="51">
        <v>23038</v>
      </c>
      <c r="S96" s="51"/>
      <c r="T96" s="203"/>
      <c r="U96" s="22"/>
    </row>
    <row r="97" spans="1:21">
      <c r="A97" s="51" t="s">
        <v>308</v>
      </c>
      <c r="B97" s="50"/>
      <c r="C97" s="51" t="s">
        <v>116</v>
      </c>
      <c r="D97" s="50">
        <v>0</v>
      </c>
      <c r="E97" s="50"/>
      <c r="F97" s="50"/>
      <c r="G97" s="50"/>
      <c r="H97" s="50"/>
      <c r="I97" s="50"/>
      <c r="J97" s="50"/>
      <c r="K97" s="50"/>
      <c r="L97" s="87"/>
      <c r="M97" s="87"/>
      <c r="N97" s="87"/>
      <c r="O97" s="50">
        <v>0</v>
      </c>
      <c r="P97" s="50">
        <v>0</v>
      </c>
      <c r="Q97" s="50">
        <v>0</v>
      </c>
      <c r="R97" s="50">
        <v>0</v>
      </c>
      <c r="S97" s="50"/>
      <c r="T97" s="95"/>
      <c r="U97" s="96"/>
    </row>
    <row r="98" spans="1:21">
      <c r="A98" s="51" t="s">
        <v>309</v>
      </c>
      <c r="B98" s="50"/>
      <c r="C98" s="51" t="s">
        <v>117</v>
      </c>
      <c r="D98" s="50">
        <v>0</v>
      </c>
      <c r="E98" s="50"/>
      <c r="F98" s="50"/>
      <c r="G98" s="50"/>
      <c r="H98" s="50"/>
      <c r="I98" s="50"/>
      <c r="J98" s="50"/>
      <c r="K98" s="50"/>
      <c r="L98" s="87"/>
      <c r="M98" s="87"/>
      <c r="N98" s="87"/>
      <c r="O98" s="50">
        <v>0</v>
      </c>
      <c r="P98" s="50">
        <v>0</v>
      </c>
      <c r="Q98" s="50">
        <v>0</v>
      </c>
      <c r="R98" s="50">
        <v>0</v>
      </c>
      <c r="S98" s="50"/>
      <c r="T98" s="95"/>
      <c r="U98" s="96"/>
    </row>
    <row r="99" spans="1:21">
      <c r="A99" s="51" t="s">
        <v>310</v>
      </c>
      <c r="B99" s="50"/>
      <c r="C99" s="51" t="s">
        <v>118</v>
      </c>
      <c r="D99" s="50">
        <v>0</v>
      </c>
      <c r="E99" s="50"/>
      <c r="F99" s="50"/>
      <c r="G99" s="50"/>
      <c r="H99" s="50"/>
      <c r="I99" s="50"/>
      <c r="J99" s="50"/>
      <c r="K99" s="50"/>
      <c r="L99" s="87"/>
      <c r="M99" s="87"/>
      <c r="N99" s="87"/>
      <c r="O99" s="50">
        <v>0</v>
      </c>
      <c r="P99" s="50">
        <v>0</v>
      </c>
      <c r="Q99" s="50">
        <v>0</v>
      </c>
      <c r="R99" s="50">
        <v>0</v>
      </c>
      <c r="S99" s="50"/>
      <c r="T99" s="95"/>
      <c r="U99" s="96"/>
    </row>
    <row r="100" spans="1:21">
      <c r="A100" s="51" t="s">
        <v>312</v>
      </c>
      <c r="B100" s="50"/>
      <c r="C100" s="51" t="s">
        <v>119</v>
      </c>
      <c r="D100" s="50">
        <v>0</v>
      </c>
      <c r="E100" s="50"/>
      <c r="F100" s="50"/>
      <c r="G100" s="50"/>
      <c r="H100" s="50"/>
      <c r="I100" s="50"/>
      <c r="J100" s="50"/>
      <c r="K100" s="50"/>
      <c r="L100" s="87"/>
      <c r="M100" s="87"/>
      <c r="N100" s="87"/>
      <c r="O100" s="50">
        <v>0</v>
      </c>
      <c r="P100" s="50">
        <v>0</v>
      </c>
      <c r="Q100" s="50">
        <v>0</v>
      </c>
      <c r="R100" s="50">
        <v>0</v>
      </c>
      <c r="S100" s="50"/>
      <c r="T100" s="95"/>
      <c r="U100" s="96"/>
    </row>
    <row r="101" spans="1:21">
      <c r="A101" s="51" t="s">
        <v>313</v>
      </c>
      <c r="B101" s="50"/>
      <c r="C101" s="51" t="s">
        <v>120</v>
      </c>
      <c r="D101" s="50">
        <v>0</v>
      </c>
      <c r="E101" s="50"/>
      <c r="F101" s="50"/>
      <c r="G101" s="50"/>
      <c r="H101" s="50"/>
      <c r="I101" s="50"/>
      <c r="J101" s="50"/>
      <c r="K101" s="50"/>
      <c r="L101" s="87"/>
      <c r="M101" s="87"/>
      <c r="N101" s="87"/>
      <c r="O101" s="50">
        <v>0</v>
      </c>
      <c r="P101" s="50">
        <v>0</v>
      </c>
      <c r="Q101" s="50">
        <v>0</v>
      </c>
      <c r="R101" s="50">
        <v>0</v>
      </c>
      <c r="S101" s="50"/>
      <c r="T101" s="95"/>
      <c r="U101" s="96"/>
    </row>
    <row r="102" spans="1:21">
      <c r="A102" s="51" t="s">
        <v>314</v>
      </c>
      <c r="B102" s="50"/>
      <c r="C102" s="51" t="s">
        <v>126</v>
      </c>
      <c r="D102" s="50">
        <v>0</v>
      </c>
      <c r="E102" s="50"/>
      <c r="F102" s="50"/>
      <c r="G102" s="50"/>
      <c r="H102" s="50"/>
      <c r="I102" s="50"/>
      <c r="J102" s="50"/>
      <c r="K102" s="101"/>
      <c r="L102" s="87"/>
      <c r="M102" s="87"/>
      <c r="N102" s="87"/>
      <c r="O102" s="50">
        <v>0</v>
      </c>
      <c r="P102" s="50">
        <v>0</v>
      </c>
      <c r="Q102" s="50">
        <v>0</v>
      </c>
      <c r="R102" s="50">
        <v>0</v>
      </c>
      <c r="S102" s="50"/>
      <c r="T102" s="95"/>
      <c r="U102" s="96"/>
    </row>
    <row r="103" spans="1:21">
      <c r="A103" s="51" t="s">
        <v>321</v>
      </c>
      <c r="B103" s="50"/>
      <c r="C103" s="51" t="s">
        <v>121</v>
      </c>
      <c r="D103" s="50">
        <v>0</v>
      </c>
      <c r="E103" s="50"/>
      <c r="F103" s="50"/>
      <c r="G103" s="50"/>
      <c r="H103" s="50"/>
      <c r="I103" s="50"/>
      <c r="J103" s="50"/>
      <c r="K103" s="101"/>
      <c r="L103" s="87"/>
      <c r="M103" s="87"/>
      <c r="N103" s="87"/>
      <c r="O103" s="50"/>
      <c r="P103" s="50"/>
      <c r="Q103" s="50"/>
      <c r="R103" s="50"/>
      <c r="S103" s="50"/>
      <c r="T103" s="95"/>
      <c r="U103" s="96"/>
    </row>
    <row r="104" spans="1:21">
      <c r="A104" s="51" t="s">
        <v>322</v>
      </c>
      <c r="B104" s="50"/>
      <c r="C104" s="51" t="s">
        <v>122</v>
      </c>
      <c r="D104" s="50">
        <v>0</v>
      </c>
      <c r="E104" s="50"/>
      <c r="F104" s="50"/>
      <c r="G104" s="50"/>
      <c r="H104" s="50"/>
      <c r="I104" s="50"/>
      <c r="J104" s="50"/>
      <c r="K104" s="101"/>
      <c r="L104" s="87"/>
      <c r="M104" s="87"/>
      <c r="N104" s="87"/>
      <c r="O104" s="50"/>
      <c r="P104" s="50"/>
      <c r="Q104" s="50"/>
      <c r="R104" s="50"/>
      <c r="S104" s="50"/>
      <c r="T104" s="95"/>
      <c r="U104" s="96"/>
    </row>
    <row r="105" spans="1:21">
      <c r="A105" s="51" t="s">
        <v>323</v>
      </c>
      <c r="B105" s="50"/>
      <c r="C105" s="51" t="s">
        <v>123</v>
      </c>
      <c r="D105" s="50">
        <v>0</v>
      </c>
      <c r="E105" s="50"/>
      <c r="F105" s="50"/>
      <c r="G105" s="50"/>
      <c r="H105" s="50"/>
      <c r="I105" s="50"/>
      <c r="J105" s="50"/>
      <c r="K105" s="50"/>
      <c r="L105" s="87"/>
      <c r="M105" s="87"/>
      <c r="N105" s="87"/>
      <c r="O105" s="50">
        <v>0</v>
      </c>
      <c r="P105" s="50">
        <v>0</v>
      </c>
      <c r="Q105" s="50">
        <v>0</v>
      </c>
      <c r="R105" s="50">
        <v>0</v>
      </c>
      <c r="S105" s="50"/>
      <c r="T105" s="95"/>
      <c r="U105" s="96"/>
    </row>
    <row r="106" spans="1:21">
      <c r="A106" s="51" t="s">
        <v>324</v>
      </c>
      <c r="B106" s="50"/>
      <c r="C106" s="51" t="s">
        <v>124</v>
      </c>
      <c r="D106" s="50">
        <v>0</v>
      </c>
      <c r="E106" s="50"/>
      <c r="F106" s="50"/>
      <c r="G106" s="50"/>
      <c r="H106" s="50"/>
      <c r="I106" s="50"/>
      <c r="J106" s="50"/>
      <c r="K106" s="50"/>
      <c r="L106" s="87"/>
      <c r="M106" s="87"/>
      <c r="N106" s="87"/>
      <c r="O106" s="50">
        <v>0</v>
      </c>
      <c r="P106" s="50">
        <v>0</v>
      </c>
      <c r="Q106" s="50">
        <v>0</v>
      </c>
      <c r="R106" s="50">
        <v>0</v>
      </c>
      <c r="S106" s="50"/>
      <c r="T106" s="95"/>
      <c r="U106" s="96"/>
    </row>
    <row r="107" ht="24" spans="1:21">
      <c r="A107" s="51" t="s">
        <v>325</v>
      </c>
      <c r="B107" s="50"/>
      <c r="C107" s="51" t="s">
        <v>882</v>
      </c>
      <c r="D107" s="50">
        <v>0</v>
      </c>
      <c r="E107" s="50"/>
      <c r="F107" s="50"/>
      <c r="G107" s="50"/>
      <c r="H107" s="50"/>
      <c r="I107" s="50"/>
      <c r="J107" s="50"/>
      <c r="K107" s="50"/>
      <c r="L107" s="87"/>
      <c r="M107" s="87"/>
      <c r="N107" s="87"/>
      <c r="O107" s="50">
        <v>0</v>
      </c>
      <c r="P107" s="50">
        <v>0</v>
      </c>
      <c r="Q107" s="50">
        <v>0</v>
      </c>
      <c r="R107" s="50">
        <v>0</v>
      </c>
      <c r="S107" s="50"/>
      <c r="T107" s="95"/>
      <c r="U107" s="96"/>
    </row>
    <row r="108" spans="1:21">
      <c r="A108" s="211" t="s">
        <v>127</v>
      </c>
      <c r="B108" s="211" t="s">
        <v>128</v>
      </c>
      <c r="C108" s="165"/>
      <c r="D108" s="165">
        <f>D109+D111+D113+D114+D115</f>
        <v>2</v>
      </c>
      <c r="E108" s="166"/>
      <c r="F108" s="166"/>
      <c r="G108" s="166"/>
      <c r="H108" s="166"/>
      <c r="I108" s="170"/>
      <c r="J108" s="170"/>
      <c r="K108" s="166"/>
      <c r="L108" s="196">
        <f>M108+N108</f>
        <v>7139</v>
      </c>
      <c r="M108" s="196">
        <f>SUM(M109,M111,M113,M114,M115)</f>
        <v>7139</v>
      </c>
      <c r="N108" s="86">
        <v>0</v>
      </c>
      <c r="O108" s="119">
        <f>SUM(O109,O111,O113,O114,O115)</f>
        <v>4610</v>
      </c>
      <c r="P108" s="119">
        <f>SUM(P109,P111,P113,P114,P115)</f>
        <v>4610</v>
      </c>
      <c r="Q108" s="119">
        <f>SUM(Q109,Q111,Q113,Q114,Q115)</f>
        <v>24265</v>
      </c>
      <c r="R108" s="119">
        <f>SUM(R109,R111,R113,R114,R115)</f>
        <v>24265</v>
      </c>
      <c r="S108" s="166"/>
      <c r="T108" s="99"/>
      <c r="U108" s="100"/>
    </row>
    <row r="109" spans="1:21">
      <c r="A109" s="73" t="s">
        <v>307</v>
      </c>
      <c r="B109" s="148"/>
      <c r="C109" s="73" t="s">
        <v>129</v>
      </c>
      <c r="D109" s="77">
        <v>1</v>
      </c>
      <c r="E109" s="148"/>
      <c r="F109" s="148"/>
      <c r="G109" s="148"/>
      <c r="H109" s="148"/>
      <c r="I109" s="152"/>
      <c r="J109" s="152"/>
      <c r="K109" s="148"/>
      <c r="L109" s="135">
        <f>M109+N109</f>
        <v>4139</v>
      </c>
      <c r="M109" s="135">
        <f>SUM(M110:M110)</f>
        <v>4139</v>
      </c>
      <c r="N109" s="135"/>
      <c r="O109" s="122">
        <f>SUM(O110:O110)</f>
        <v>3355</v>
      </c>
      <c r="P109" s="122">
        <f>SUM(P110:P110)</f>
        <v>3355</v>
      </c>
      <c r="Q109" s="122">
        <f>SUM(Q110:Q110)</f>
        <v>17566</v>
      </c>
      <c r="R109" s="122">
        <f>SUM(R110:R110)</f>
        <v>17566</v>
      </c>
      <c r="S109" s="148"/>
      <c r="T109" s="95"/>
      <c r="U109" s="96"/>
    </row>
    <row r="110" ht="48" spans="1:21">
      <c r="A110" s="77">
        <v>1</v>
      </c>
      <c r="B110" s="193"/>
      <c r="C110" s="212"/>
      <c r="D110" s="193" t="s">
        <v>1219</v>
      </c>
      <c r="E110" s="76" t="s">
        <v>1173</v>
      </c>
      <c r="F110" s="89" t="s">
        <v>1220</v>
      </c>
      <c r="G110" s="89" t="s">
        <v>1221</v>
      </c>
      <c r="H110" s="89" t="s">
        <v>1222</v>
      </c>
      <c r="I110" s="193"/>
      <c r="J110" s="193" t="s">
        <v>205</v>
      </c>
      <c r="K110" s="199" t="s">
        <v>1223</v>
      </c>
      <c r="L110" s="89">
        <f>M110+N110</f>
        <v>4139</v>
      </c>
      <c r="M110" s="89">
        <v>4139</v>
      </c>
      <c r="N110" s="130">
        <v>0</v>
      </c>
      <c r="O110" s="130">
        <v>3355</v>
      </c>
      <c r="P110" s="130">
        <v>3355</v>
      </c>
      <c r="Q110" s="130">
        <v>17566</v>
      </c>
      <c r="R110" s="130">
        <v>17566</v>
      </c>
      <c r="S110" s="89"/>
      <c r="T110" s="138"/>
      <c r="U110" s="19"/>
    </row>
    <row r="111" spans="1:21">
      <c r="A111" s="73" t="s">
        <v>308</v>
      </c>
      <c r="B111" s="148"/>
      <c r="C111" s="73" t="s">
        <v>133</v>
      </c>
      <c r="D111" s="77">
        <v>1</v>
      </c>
      <c r="E111" s="148"/>
      <c r="F111" s="148"/>
      <c r="G111" s="148"/>
      <c r="H111" s="148"/>
      <c r="I111" s="152"/>
      <c r="J111" s="152"/>
      <c r="K111" s="148"/>
      <c r="L111" s="135">
        <f t="shared" ref="L111:S111" si="9">SUM(L112:L112)</f>
        <v>3000</v>
      </c>
      <c r="M111" s="135">
        <f t="shared" si="9"/>
        <v>3000</v>
      </c>
      <c r="N111" s="135"/>
      <c r="O111" s="135">
        <f t="shared" si="9"/>
        <v>1255</v>
      </c>
      <c r="P111" s="135">
        <f t="shared" si="9"/>
        <v>1255</v>
      </c>
      <c r="Q111" s="135">
        <f t="shared" si="9"/>
        <v>6699</v>
      </c>
      <c r="R111" s="135">
        <f t="shared" si="9"/>
        <v>6699</v>
      </c>
      <c r="S111" s="148"/>
      <c r="T111" s="95"/>
      <c r="U111" s="96"/>
    </row>
    <row r="112" ht="84" spans="1:21">
      <c r="A112" s="77">
        <v>1</v>
      </c>
      <c r="B112" s="193"/>
      <c r="C112" s="212"/>
      <c r="D112" s="89" t="s">
        <v>1224</v>
      </c>
      <c r="E112" s="51" t="s">
        <v>1173</v>
      </c>
      <c r="F112" s="76" t="s">
        <v>1225</v>
      </c>
      <c r="G112" s="193" t="s">
        <v>1226</v>
      </c>
      <c r="H112" s="193" t="s">
        <v>1227</v>
      </c>
      <c r="I112" s="193"/>
      <c r="J112" s="216" t="s">
        <v>205</v>
      </c>
      <c r="K112" s="199" t="s">
        <v>1228</v>
      </c>
      <c r="L112" s="89">
        <f>M112+N112</f>
        <v>3000</v>
      </c>
      <c r="M112" s="89">
        <v>3000</v>
      </c>
      <c r="N112" s="130">
        <v>0</v>
      </c>
      <c r="O112" s="89">
        <v>1255</v>
      </c>
      <c r="P112" s="89">
        <v>1255</v>
      </c>
      <c r="Q112" s="89">
        <v>6699</v>
      </c>
      <c r="R112" s="89">
        <v>6699</v>
      </c>
      <c r="S112" s="89"/>
      <c r="T112" s="219"/>
      <c r="U112" s="19"/>
    </row>
    <row r="113" spans="1:21">
      <c r="A113" s="73" t="s">
        <v>309</v>
      </c>
      <c r="B113" s="148"/>
      <c r="C113" s="73" t="s">
        <v>131</v>
      </c>
      <c r="D113" s="50">
        <v>0</v>
      </c>
      <c r="E113" s="50"/>
      <c r="F113" s="50"/>
      <c r="G113" s="50"/>
      <c r="H113" s="50"/>
      <c r="I113" s="50"/>
      <c r="J113" s="50"/>
      <c r="K113" s="50"/>
      <c r="L113" s="87"/>
      <c r="M113" s="87"/>
      <c r="N113" s="87"/>
      <c r="O113" s="50">
        <v>0</v>
      </c>
      <c r="P113" s="50">
        <v>0</v>
      </c>
      <c r="Q113" s="50">
        <v>0</v>
      </c>
      <c r="R113" s="50">
        <v>0</v>
      </c>
      <c r="S113" s="148"/>
      <c r="T113" s="95"/>
      <c r="U113" s="96"/>
    </row>
    <row r="114" spans="1:21">
      <c r="A114" s="73" t="s">
        <v>310</v>
      </c>
      <c r="B114" s="148"/>
      <c r="C114" s="73" t="s">
        <v>937</v>
      </c>
      <c r="D114" s="50">
        <v>0</v>
      </c>
      <c r="E114" s="50"/>
      <c r="F114" s="50"/>
      <c r="G114" s="50"/>
      <c r="H114" s="50"/>
      <c r="I114" s="50"/>
      <c r="J114" s="50"/>
      <c r="K114" s="50"/>
      <c r="L114" s="87"/>
      <c r="M114" s="87"/>
      <c r="N114" s="87"/>
      <c r="O114" s="50">
        <v>0</v>
      </c>
      <c r="P114" s="50">
        <v>0</v>
      </c>
      <c r="Q114" s="50">
        <v>0</v>
      </c>
      <c r="R114" s="50">
        <v>0</v>
      </c>
      <c r="S114" s="148"/>
      <c r="T114" s="95"/>
      <c r="U114" s="96"/>
    </row>
    <row r="115" spans="1:21">
      <c r="A115" s="73" t="s">
        <v>312</v>
      </c>
      <c r="B115" s="148"/>
      <c r="C115" s="73" t="s">
        <v>130</v>
      </c>
      <c r="D115" s="50">
        <v>0</v>
      </c>
      <c r="E115" s="50"/>
      <c r="F115" s="50"/>
      <c r="G115" s="50"/>
      <c r="H115" s="50"/>
      <c r="I115" s="50"/>
      <c r="J115" s="50"/>
      <c r="K115" s="50"/>
      <c r="L115" s="87"/>
      <c r="M115" s="87"/>
      <c r="N115" s="87"/>
      <c r="O115" s="50">
        <v>0</v>
      </c>
      <c r="P115" s="50">
        <v>0</v>
      </c>
      <c r="Q115" s="50">
        <v>0</v>
      </c>
      <c r="R115" s="50">
        <v>0</v>
      </c>
      <c r="S115" s="148"/>
      <c r="T115" s="95"/>
      <c r="U115" s="96"/>
    </row>
    <row r="116" spans="1:21">
      <c r="A116" s="189" t="s">
        <v>134</v>
      </c>
      <c r="B116" s="189" t="s">
        <v>135</v>
      </c>
      <c r="C116" s="6"/>
      <c r="D116" s="6">
        <f>D117+D118+D119+D120+D121+D122+D125+D126+D128+D129+D130</f>
        <v>3</v>
      </c>
      <c r="E116" s="167"/>
      <c r="F116" s="6"/>
      <c r="G116" s="6"/>
      <c r="H116" s="6"/>
      <c r="I116" s="6"/>
      <c r="J116" s="6"/>
      <c r="K116" s="184"/>
      <c r="L116" s="86">
        <f>M116+N116</f>
        <v>5853</v>
      </c>
      <c r="M116" s="86">
        <f>M117+M118+M119+M120+M121+M122+M125+M126+M128+M129+M130</f>
        <v>5853</v>
      </c>
      <c r="N116" s="86">
        <v>0</v>
      </c>
      <c r="O116" s="6">
        <f>O117+O118+O119+O120+O121+O122+O125+O126+O128+O129+O130</f>
        <v>12009</v>
      </c>
      <c r="P116" s="6">
        <f>P117+P118+P119+P120+P121+P122+P125+P126+P128+P129+P130</f>
        <v>12127</v>
      </c>
      <c r="Q116" s="6">
        <f>Q117+Q118+Q119+Q120+Q121+Q122+Q125+Q126+Q128+Q129+Q130</f>
        <v>40704</v>
      </c>
      <c r="R116" s="6">
        <f>R117+R118+R119+R120+R121+R122+R125+R126+R128+R129+R130</f>
        <v>40704</v>
      </c>
      <c r="S116" s="170"/>
      <c r="T116" s="99"/>
      <c r="U116" s="100"/>
    </row>
    <row r="117" spans="1:21">
      <c r="A117" s="51" t="s">
        <v>307</v>
      </c>
      <c r="B117" s="50"/>
      <c r="C117" s="51" t="s">
        <v>136</v>
      </c>
      <c r="D117" s="50">
        <v>0</v>
      </c>
      <c r="E117" s="50"/>
      <c r="F117" s="50"/>
      <c r="G117" s="50"/>
      <c r="H117" s="50"/>
      <c r="I117" s="50"/>
      <c r="J117" s="50"/>
      <c r="K117" s="50"/>
      <c r="L117" s="87"/>
      <c r="M117" s="87"/>
      <c r="N117" s="87"/>
      <c r="O117" s="50">
        <v>0</v>
      </c>
      <c r="P117" s="50">
        <v>0</v>
      </c>
      <c r="Q117" s="50">
        <v>0</v>
      </c>
      <c r="R117" s="50">
        <v>0</v>
      </c>
      <c r="S117" s="152"/>
      <c r="T117" s="99"/>
      <c r="U117" s="100"/>
    </row>
    <row r="118" spans="1:21">
      <c r="A118" s="51" t="s">
        <v>308</v>
      </c>
      <c r="B118" s="53"/>
      <c r="C118" s="51" t="s">
        <v>146</v>
      </c>
      <c r="D118" s="50">
        <v>0</v>
      </c>
      <c r="E118" s="50"/>
      <c r="F118" s="50"/>
      <c r="G118" s="50"/>
      <c r="H118" s="50"/>
      <c r="I118" s="50"/>
      <c r="J118" s="50"/>
      <c r="K118" s="50"/>
      <c r="L118" s="87"/>
      <c r="M118" s="87"/>
      <c r="N118" s="87"/>
      <c r="O118" s="50">
        <v>0</v>
      </c>
      <c r="P118" s="50">
        <v>0</v>
      </c>
      <c r="Q118" s="50">
        <v>0</v>
      </c>
      <c r="R118" s="50">
        <v>0</v>
      </c>
      <c r="S118" s="53"/>
      <c r="T118" s="99"/>
      <c r="U118" s="100"/>
    </row>
    <row r="119" ht="24.75" spans="1:21">
      <c r="A119" s="51" t="s">
        <v>309</v>
      </c>
      <c r="B119" s="53"/>
      <c r="C119" s="51" t="s">
        <v>967</v>
      </c>
      <c r="D119" s="50">
        <v>0</v>
      </c>
      <c r="E119" s="50"/>
      <c r="F119" s="50"/>
      <c r="G119" s="50"/>
      <c r="H119" s="50"/>
      <c r="I119" s="50"/>
      <c r="J119" s="50"/>
      <c r="K119" s="50"/>
      <c r="L119" s="87"/>
      <c r="M119" s="87"/>
      <c r="N119" s="87"/>
      <c r="O119" s="50">
        <v>0</v>
      </c>
      <c r="P119" s="50">
        <v>0</v>
      </c>
      <c r="Q119" s="50">
        <v>0</v>
      </c>
      <c r="R119" s="50">
        <v>0</v>
      </c>
      <c r="S119" s="176"/>
      <c r="T119" s="99"/>
      <c r="U119" s="100"/>
    </row>
    <row r="120" ht="24.75" spans="1:21">
      <c r="A120" s="76" t="s">
        <v>310</v>
      </c>
      <c r="B120" s="50"/>
      <c r="C120" s="51" t="s">
        <v>968</v>
      </c>
      <c r="D120" s="50">
        <v>0</v>
      </c>
      <c r="E120" s="50"/>
      <c r="F120" s="50"/>
      <c r="G120" s="50"/>
      <c r="H120" s="50"/>
      <c r="I120" s="50"/>
      <c r="J120" s="50"/>
      <c r="K120" s="50"/>
      <c r="L120" s="87"/>
      <c r="M120" s="87"/>
      <c r="N120" s="87"/>
      <c r="O120" s="50">
        <v>0</v>
      </c>
      <c r="P120" s="50">
        <v>0</v>
      </c>
      <c r="Q120" s="50">
        <v>0</v>
      </c>
      <c r="R120" s="50">
        <v>0</v>
      </c>
      <c r="S120" s="152"/>
      <c r="T120" s="99"/>
      <c r="U120" s="100"/>
    </row>
    <row r="121" spans="1:21">
      <c r="A121" s="51" t="s">
        <v>312</v>
      </c>
      <c r="B121" s="168"/>
      <c r="C121" s="51" t="s">
        <v>137</v>
      </c>
      <c r="D121" s="50">
        <v>0</v>
      </c>
      <c r="E121" s="50"/>
      <c r="F121" s="50"/>
      <c r="G121" s="50"/>
      <c r="H121" s="50"/>
      <c r="I121" s="50"/>
      <c r="J121" s="50"/>
      <c r="K121" s="50"/>
      <c r="L121" s="87"/>
      <c r="M121" s="87"/>
      <c r="N121" s="87"/>
      <c r="O121" s="50">
        <v>0</v>
      </c>
      <c r="P121" s="50">
        <v>0</v>
      </c>
      <c r="Q121" s="50">
        <v>0</v>
      </c>
      <c r="R121" s="50">
        <v>0</v>
      </c>
      <c r="S121" s="101"/>
      <c r="T121" s="99"/>
      <c r="U121" s="100"/>
    </row>
    <row r="122" spans="1:21">
      <c r="A122" s="73" t="s">
        <v>313</v>
      </c>
      <c r="B122" s="53"/>
      <c r="C122" s="51" t="s">
        <v>138</v>
      </c>
      <c r="D122" s="50">
        <v>2</v>
      </c>
      <c r="E122" s="164"/>
      <c r="F122" s="77"/>
      <c r="G122" s="77"/>
      <c r="H122" s="77"/>
      <c r="I122" s="77"/>
      <c r="J122" s="77"/>
      <c r="K122" s="101"/>
      <c r="L122" s="87">
        <f t="shared" ref="L122:S122" si="10">SUM(L123:L124)</f>
        <v>3853</v>
      </c>
      <c r="M122" s="87">
        <f t="shared" si="10"/>
        <v>3853</v>
      </c>
      <c r="N122" s="87"/>
      <c r="O122" s="50">
        <f t="shared" si="10"/>
        <v>8175</v>
      </c>
      <c r="P122" s="50">
        <f t="shared" si="10"/>
        <v>8293</v>
      </c>
      <c r="Q122" s="50">
        <f t="shared" si="10"/>
        <v>30168</v>
      </c>
      <c r="R122" s="50">
        <f t="shared" si="10"/>
        <v>30168</v>
      </c>
      <c r="S122" s="53"/>
      <c r="T122" s="99"/>
      <c r="U122" s="100"/>
    </row>
    <row r="123" ht="62.25" spans="1:21">
      <c r="A123" s="77">
        <v>1</v>
      </c>
      <c r="B123" s="53"/>
      <c r="C123" s="51"/>
      <c r="D123" s="107" t="s">
        <v>1229</v>
      </c>
      <c r="E123" s="114" t="s">
        <v>1173</v>
      </c>
      <c r="F123" s="51" t="s">
        <v>976</v>
      </c>
      <c r="G123" s="51" t="s">
        <v>1230</v>
      </c>
      <c r="H123" s="51" t="s">
        <v>1231</v>
      </c>
      <c r="I123" s="50"/>
      <c r="J123" s="51" t="s">
        <v>205</v>
      </c>
      <c r="K123" s="81" t="s">
        <v>1232</v>
      </c>
      <c r="L123" s="87">
        <f>M123+N123</f>
        <v>301</v>
      </c>
      <c r="M123" s="87">
        <v>301</v>
      </c>
      <c r="N123" s="87"/>
      <c r="O123" s="217"/>
      <c r="P123" s="50">
        <v>118</v>
      </c>
      <c r="Q123" s="50">
        <v>1205</v>
      </c>
      <c r="R123" s="50">
        <v>1205</v>
      </c>
      <c r="S123" s="168"/>
      <c r="T123" s="162">
        <v>3</v>
      </c>
      <c r="U123" s="220"/>
    </row>
    <row r="124" ht="48" spans="1:21">
      <c r="A124" s="77">
        <v>2</v>
      </c>
      <c r="B124" s="199"/>
      <c r="C124" s="89"/>
      <c r="D124" s="108" t="s">
        <v>1233</v>
      </c>
      <c r="E124" s="198" t="s">
        <v>1173</v>
      </c>
      <c r="F124" s="89" t="s">
        <v>976</v>
      </c>
      <c r="G124" s="89" t="s">
        <v>1234</v>
      </c>
      <c r="H124" s="193" t="s">
        <v>1235</v>
      </c>
      <c r="I124" s="89"/>
      <c r="J124" s="198" t="s">
        <v>205</v>
      </c>
      <c r="K124" s="199" t="s">
        <v>1236</v>
      </c>
      <c r="L124" s="89">
        <v>3552</v>
      </c>
      <c r="M124" s="89">
        <v>3552</v>
      </c>
      <c r="N124" s="89">
        <v>0</v>
      </c>
      <c r="O124" s="89">
        <v>8175</v>
      </c>
      <c r="P124" s="89">
        <v>8175</v>
      </c>
      <c r="Q124" s="89">
        <v>28963</v>
      </c>
      <c r="R124" s="89">
        <v>28963</v>
      </c>
      <c r="S124" s="89"/>
      <c r="T124" s="138"/>
      <c r="U124" s="221"/>
    </row>
    <row r="125" spans="1:21">
      <c r="A125" s="73" t="s">
        <v>314</v>
      </c>
      <c r="B125" s="53"/>
      <c r="C125" s="51" t="s">
        <v>140</v>
      </c>
      <c r="D125" s="50">
        <v>0</v>
      </c>
      <c r="E125" s="50"/>
      <c r="F125" s="50"/>
      <c r="G125" s="50"/>
      <c r="H125" s="50"/>
      <c r="I125" s="50"/>
      <c r="J125" s="50"/>
      <c r="K125" s="50"/>
      <c r="L125" s="87"/>
      <c r="M125" s="87"/>
      <c r="N125" s="87"/>
      <c r="O125" s="50">
        <v>0</v>
      </c>
      <c r="P125" s="50">
        <v>0</v>
      </c>
      <c r="Q125" s="50">
        <v>0</v>
      </c>
      <c r="R125" s="50">
        <v>0</v>
      </c>
      <c r="S125" s="168"/>
      <c r="T125" s="99"/>
      <c r="U125" s="100"/>
    </row>
    <row r="126" ht="24.75" spans="1:21">
      <c r="A126" s="73" t="s">
        <v>321</v>
      </c>
      <c r="B126" s="53"/>
      <c r="C126" s="51" t="s">
        <v>1015</v>
      </c>
      <c r="D126" s="50">
        <v>1</v>
      </c>
      <c r="E126" s="164"/>
      <c r="F126" s="77"/>
      <c r="G126" s="77"/>
      <c r="H126" s="77"/>
      <c r="I126" s="77"/>
      <c r="J126" s="77"/>
      <c r="K126" s="168"/>
      <c r="L126" s="87">
        <f t="shared" ref="L126:S126" si="11">SUM(L127:L127)</f>
        <v>2000</v>
      </c>
      <c r="M126" s="87">
        <f t="shared" si="11"/>
        <v>2000</v>
      </c>
      <c r="N126" s="87"/>
      <c r="O126" s="87">
        <f t="shared" si="11"/>
        <v>3834</v>
      </c>
      <c r="P126" s="87">
        <f t="shared" si="11"/>
        <v>3834</v>
      </c>
      <c r="Q126" s="87">
        <f t="shared" si="11"/>
        <v>10536</v>
      </c>
      <c r="R126" s="87">
        <f t="shared" si="11"/>
        <v>10536</v>
      </c>
      <c r="S126" s="168"/>
      <c r="T126" s="99"/>
      <c r="U126" s="100"/>
    </row>
    <row r="127" ht="144" spans="1:21">
      <c r="A127" s="77">
        <v>1</v>
      </c>
      <c r="B127" s="199"/>
      <c r="C127" s="89"/>
      <c r="D127" s="108" t="s">
        <v>1237</v>
      </c>
      <c r="E127" s="198" t="s">
        <v>1173</v>
      </c>
      <c r="F127" s="193" t="s">
        <v>982</v>
      </c>
      <c r="G127" s="193" t="s">
        <v>1238</v>
      </c>
      <c r="H127" s="193" t="s">
        <v>1239</v>
      </c>
      <c r="I127" s="193" t="s">
        <v>1240</v>
      </c>
      <c r="J127" s="193" t="s">
        <v>205</v>
      </c>
      <c r="K127" s="108" t="s">
        <v>1241</v>
      </c>
      <c r="L127" s="89">
        <v>2000</v>
      </c>
      <c r="M127" s="89">
        <v>2000</v>
      </c>
      <c r="N127" s="89">
        <v>0</v>
      </c>
      <c r="O127" s="89">
        <v>3834</v>
      </c>
      <c r="P127" s="89">
        <v>3834</v>
      </c>
      <c r="Q127" s="89">
        <v>10536</v>
      </c>
      <c r="R127" s="89">
        <v>10536</v>
      </c>
      <c r="S127" s="89"/>
      <c r="T127" s="218"/>
      <c r="U127" s="221"/>
    </row>
    <row r="128" spans="1:21">
      <c r="A128" s="73" t="s">
        <v>322</v>
      </c>
      <c r="B128" s="53"/>
      <c r="C128" s="51" t="s">
        <v>139</v>
      </c>
      <c r="D128" s="50">
        <v>0</v>
      </c>
      <c r="E128" s="50"/>
      <c r="F128" s="50"/>
      <c r="G128" s="50"/>
      <c r="H128" s="50"/>
      <c r="I128" s="50"/>
      <c r="J128" s="50"/>
      <c r="K128" s="50"/>
      <c r="L128" s="87"/>
      <c r="M128" s="87"/>
      <c r="N128" s="87"/>
      <c r="O128" s="50">
        <v>0</v>
      </c>
      <c r="P128" s="50">
        <v>0</v>
      </c>
      <c r="Q128" s="50">
        <v>0</v>
      </c>
      <c r="R128" s="50">
        <v>0</v>
      </c>
      <c r="S128" s="152"/>
      <c r="T128" s="99"/>
      <c r="U128" s="100"/>
    </row>
    <row r="129" ht="24.75" spans="1:21">
      <c r="A129" s="73" t="s">
        <v>323</v>
      </c>
      <c r="B129" s="168"/>
      <c r="C129" s="51" t="s">
        <v>1022</v>
      </c>
      <c r="D129" s="50">
        <v>0</v>
      </c>
      <c r="E129" s="50"/>
      <c r="F129" s="50"/>
      <c r="G129" s="50"/>
      <c r="H129" s="50"/>
      <c r="I129" s="50"/>
      <c r="J129" s="50"/>
      <c r="K129" s="50"/>
      <c r="L129" s="87"/>
      <c r="M129" s="87"/>
      <c r="N129" s="87"/>
      <c r="O129" s="50">
        <v>0</v>
      </c>
      <c r="P129" s="50">
        <v>0</v>
      </c>
      <c r="Q129" s="50">
        <v>0</v>
      </c>
      <c r="R129" s="50">
        <v>0</v>
      </c>
      <c r="S129" s="53"/>
      <c r="T129" s="99"/>
      <c r="U129" s="100"/>
    </row>
    <row r="130" ht="24.75" spans="1:21">
      <c r="A130" s="73" t="s">
        <v>324</v>
      </c>
      <c r="B130" s="53"/>
      <c r="C130" s="51" t="s">
        <v>1041</v>
      </c>
      <c r="D130" s="50">
        <v>0</v>
      </c>
      <c r="E130" s="50"/>
      <c r="F130" s="50"/>
      <c r="G130" s="50"/>
      <c r="H130" s="50"/>
      <c r="I130" s="50"/>
      <c r="J130" s="50"/>
      <c r="K130" s="50"/>
      <c r="L130" s="87"/>
      <c r="M130" s="87"/>
      <c r="N130" s="87"/>
      <c r="O130" s="50">
        <v>0</v>
      </c>
      <c r="P130" s="50">
        <v>0</v>
      </c>
      <c r="Q130" s="50">
        <v>0</v>
      </c>
      <c r="R130" s="50">
        <v>0</v>
      </c>
      <c r="S130" s="176"/>
      <c r="T130" s="185"/>
      <c r="U130" s="186"/>
    </row>
    <row r="131" spans="1:21">
      <c r="A131" s="189" t="s">
        <v>147</v>
      </c>
      <c r="B131" s="189" t="s">
        <v>148</v>
      </c>
      <c r="C131" s="6"/>
      <c r="D131" s="6">
        <f>D132+D133+D134+D135+D136+D137+D138</f>
        <v>0</v>
      </c>
      <c r="E131" s="6"/>
      <c r="F131" s="6"/>
      <c r="G131" s="6"/>
      <c r="H131" s="6"/>
      <c r="I131" s="6"/>
      <c r="J131" s="6"/>
      <c r="K131" s="6"/>
      <c r="L131" s="86">
        <f>L132+L133+L134+L135+L136+L137+L138</f>
        <v>0</v>
      </c>
      <c r="M131" s="86">
        <f>M132+M133+M134+M135+M136+M137+M138</f>
        <v>0</v>
      </c>
      <c r="N131" s="86">
        <v>0</v>
      </c>
      <c r="O131" s="6"/>
      <c r="P131" s="6"/>
      <c r="Q131" s="6"/>
      <c r="R131" s="6"/>
      <c r="S131" s="6"/>
      <c r="T131" s="99"/>
      <c r="U131" s="100"/>
    </row>
    <row r="132" spans="1:21">
      <c r="A132" s="51" t="s">
        <v>307</v>
      </c>
      <c r="B132" s="50"/>
      <c r="C132" s="51" t="s">
        <v>149</v>
      </c>
      <c r="D132" s="50">
        <v>0</v>
      </c>
      <c r="E132" s="50"/>
      <c r="F132" s="50"/>
      <c r="G132" s="50"/>
      <c r="H132" s="50"/>
      <c r="I132" s="50"/>
      <c r="J132" s="50"/>
      <c r="K132" s="50"/>
      <c r="L132" s="87"/>
      <c r="M132" s="87"/>
      <c r="N132" s="87"/>
      <c r="O132" s="50">
        <v>0</v>
      </c>
      <c r="P132" s="50">
        <v>0</v>
      </c>
      <c r="Q132" s="50">
        <v>0</v>
      </c>
      <c r="R132" s="50">
        <v>0</v>
      </c>
      <c r="S132" s="50"/>
      <c r="T132" s="181"/>
      <c r="U132" s="182"/>
    </row>
    <row r="133" spans="1:21">
      <c r="A133" s="51" t="s">
        <v>308</v>
      </c>
      <c r="B133" s="50"/>
      <c r="C133" s="51" t="s">
        <v>150</v>
      </c>
      <c r="D133" s="50">
        <v>0</v>
      </c>
      <c r="E133" s="50"/>
      <c r="F133" s="50"/>
      <c r="G133" s="50"/>
      <c r="H133" s="50"/>
      <c r="I133" s="50"/>
      <c r="J133" s="50"/>
      <c r="K133" s="50"/>
      <c r="L133" s="87"/>
      <c r="M133" s="87"/>
      <c r="N133" s="87"/>
      <c r="O133" s="50">
        <v>0</v>
      </c>
      <c r="P133" s="50">
        <v>0</v>
      </c>
      <c r="Q133" s="50">
        <v>0</v>
      </c>
      <c r="R133" s="50">
        <v>0</v>
      </c>
      <c r="S133" s="77"/>
      <c r="T133" s="95"/>
      <c r="U133" s="96"/>
    </row>
    <row r="134" spans="1:21">
      <c r="A134" s="51" t="s">
        <v>309</v>
      </c>
      <c r="B134" s="50"/>
      <c r="C134" s="51" t="s">
        <v>151</v>
      </c>
      <c r="D134" s="50">
        <v>0</v>
      </c>
      <c r="E134" s="50"/>
      <c r="F134" s="50"/>
      <c r="G134" s="50"/>
      <c r="H134" s="50"/>
      <c r="I134" s="50"/>
      <c r="J134" s="50"/>
      <c r="K134" s="50"/>
      <c r="L134" s="87"/>
      <c r="M134" s="87"/>
      <c r="N134" s="87"/>
      <c r="O134" s="50">
        <v>0</v>
      </c>
      <c r="P134" s="50">
        <v>0</v>
      </c>
      <c r="Q134" s="50">
        <v>0</v>
      </c>
      <c r="R134" s="50">
        <v>0</v>
      </c>
      <c r="S134" s="77"/>
      <c r="T134" s="95"/>
      <c r="U134" s="96"/>
    </row>
    <row r="135" spans="1:21">
      <c r="A135" s="51" t="s">
        <v>310</v>
      </c>
      <c r="B135" s="50"/>
      <c r="C135" s="51" t="s">
        <v>152</v>
      </c>
      <c r="D135" s="50">
        <v>0</v>
      </c>
      <c r="E135" s="50"/>
      <c r="F135" s="50"/>
      <c r="G135" s="50"/>
      <c r="H135" s="50"/>
      <c r="I135" s="50"/>
      <c r="J135" s="50"/>
      <c r="K135" s="50"/>
      <c r="L135" s="87"/>
      <c r="M135" s="87"/>
      <c r="N135" s="87"/>
      <c r="O135" s="50">
        <v>0</v>
      </c>
      <c r="P135" s="50">
        <v>0</v>
      </c>
      <c r="Q135" s="50">
        <v>0</v>
      </c>
      <c r="R135" s="50">
        <v>0</v>
      </c>
      <c r="S135" s="77"/>
      <c r="T135" s="95"/>
      <c r="U135" s="96"/>
    </row>
    <row r="136" spans="1:21">
      <c r="A136" s="51" t="s">
        <v>312</v>
      </c>
      <c r="B136" s="50"/>
      <c r="C136" s="51" t="s">
        <v>1112</v>
      </c>
      <c r="D136" s="50"/>
      <c r="E136" s="74"/>
      <c r="F136" s="50"/>
      <c r="G136" s="50"/>
      <c r="H136" s="50"/>
      <c r="I136" s="50"/>
      <c r="J136" s="50"/>
      <c r="K136" s="50"/>
      <c r="L136" s="87"/>
      <c r="M136" s="87"/>
      <c r="N136" s="87"/>
      <c r="O136" s="50"/>
      <c r="P136" s="50"/>
      <c r="Q136" s="50"/>
      <c r="R136" s="50"/>
      <c r="S136" s="77"/>
      <c r="T136" s="95"/>
      <c r="U136" s="96"/>
    </row>
    <row r="137" spans="1:21">
      <c r="A137" s="51" t="s">
        <v>313</v>
      </c>
      <c r="B137" s="50"/>
      <c r="C137" s="51" t="s">
        <v>154</v>
      </c>
      <c r="D137" s="50"/>
      <c r="E137" s="74"/>
      <c r="F137" s="50"/>
      <c r="G137" s="50"/>
      <c r="H137" s="50"/>
      <c r="I137" s="50"/>
      <c r="J137" s="50"/>
      <c r="K137" s="50"/>
      <c r="L137" s="87"/>
      <c r="M137" s="87"/>
      <c r="N137" s="87"/>
      <c r="O137" s="50"/>
      <c r="P137" s="50"/>
      <c r="Q137" s="50"/>
      <c r="R137" s="50"/>
      <c r="S137" s="77"/>
      <c r="T137" s="95"/>
      <c r="U137" s="96"/>
    </row>
    <row r="138" spans="1:21">
      <c r="A138" s="51" t="s">
        <v>314</v>
      </c>
      <c r="B138" s="50"/>
      <c r="C138" s="51" t="s">
        <v>1113</v>
      </c>
      <c r="D138" s="50">
        <v>0</v>
      </c>
      <c r="E138" s="74"/>
      <c r="F138" s="50"/>
      <c r="G138" s="50"/>
      <c r="H138" s="50"/>
      <c r="I138" s="50"/>
      <c r="J138" s="50"/>
      <c r="K138" s="50"/>
      <c r="L138" s="87"/>
      <c r="M138" s="87"/>
      <c r="N138" s="87"/>
      <c r="O138" s="50"/>
      <c r="P138" s="50"/>
      <c r="Q138" s="50"/>
      <c r="R138" s="50"/>
      <c r="S138" s="77"/>
      <c r="T138" s="95"/>
      <c r="U138" s="96"/>
    </row>
    <row r="139" spans="1:21">
      <c r="A139" s="189" t="s">
        <v>155</v>
      </c>
      <c r="B139" s="189" t="s">
        <v>156</v>
      </c>
      <c r="C139" s="6"/>
      <c r="D139" s="6">
        <f>D140+D142+D143+D144+D145</f>
        <v>2</v>
      </c>
      <c r="E139" s="6"/>
      <c r="F139" s="6"/>
      <c r="G139" s="6"/>
      <c r="H139" s="6"/>
      <c r="I139" s="6"/>
      <c r="J139" s="6"/>
      <c r="K139" s="6"/>
      <c r="L139" s="86">
        <f t="shared" ref="L139:S139" si="12">L140+L142+L143+L144+L145</f>
        <v>4700</v>
      </c>
      <c r="M139" s="86">
        <f t="shared" si="12"/>
        <v>4700</v>
      </c>
      <c r="N139" s="86">
        <v>0</v>
      </c>
      <c r="O139" s="6">
        <f t="shared" si="12"/>
        <v>0</v>
      </c>
      <c r="P139" s="6">
        <f t="shared" si="12"/>
        <v>0</v>
      </c>
      <c r="Q139" s="6">
        <f t="shared" si="12"/>
        <v>0</v>
      </c>
      <c r="R139" s="6">
        <f t="shared" si="12"/>
        <v>19648</v>
      </c>
      <c r="S139" s="184"/>
      <c r="T139" s="185"/>
      <c r="U139" s="186"/>
    </row>
    <row r="140" spans="1:21">
      <c r="A140" s="51" t="s">
        <v>307</v>
      </c>
      <c r="B140" s="50"/>
      <c r="C140" s="51" t="s">
        <v>158</v>
      </c>
      <c r="D140" s="50">
        <v>1</v>
      </c>
      <c r="E140" s="88"/>
      <c r="F140" s="50"/>
      <c r="G140" s="50"/>
      <c r="H140" s="50"/>
      <c r="I140" s="50"/>
      <c r="J140" s="50"/>
      <c r="K140" s="50"/>
      <c r="L140" s="87">
        <f t="shared" ref="L140:S140" si="13">SUM(L141:L141)</f>
        <v>2350</v>
      </c>
      <c r="M140" s="87">
        <f t="shared" si="13"/>
        <v>2350</v>
      </c>
      <c r="N140" s="87"/>
      <c r="O140" s="50">
        <f t="shared" si="13"/>
        <v>0</v>
      </c>
      <c r="P140" s="50">
        <f t="shared" si="13"/>
        <v>0</v>
      </c>
      <c r="Q140" s="50">
        <f t="shared" si="13"/>
        <v>0</v>
      </c>
      <c r="R140" s="50">
        <f t="shared" si="13"/>
        <v>9662</v>
      </c>
      <c r="S140" s="148"/>
      <c r="T140" s="95"/>
      <c r="U140" s="96"/>
    </row>
    <row r="141" ht="144" spans="1:21">
      <c r="A141" s="74">
        <v>1</v>
      </c>
      <c r="B141" s="76"/>
      <c r="C141" s="51"/>
      <c r="D141" s="51" t="s">
        <v>1242</v>
      </c>
      <c r="E141" s="114" t="s">
        <v>1173</v>
      </c>
      <c r="F141" s="76" t="s">
        <v>1243</v>
      </c>
      <c r="G141" s="51" t="s">
        <v>1244</v>
      </c>
      <c r="H141" s="51" t="s">
        <v>1244</v>
      </c>
      <c r="I141" s="222" t="s">
        <v>1245</v>
      </c>
      <c r="J141" s="51"/>
      <c r="K141" s="222" t="s">
        <v>1245</v>
      </c>
      <c r="L141" s="51">
        <v>2350</v>
      </c>
      <c r="M141" s="51">
        <v>2350</v>
      </c>
      <c r="N141" s="51"/>
      <c r="O141" s="76"/>
      <c r="P141" s="223"/>
      <c r="Q141" s="223"/>
      <c r="R141" s="51">
        <v>9662</v>
      </c>
      <c r="S141" s="51"/>
      <c r="T141" s="224"/>
      <c r="U141" s="223"/>
    </row>
    <row r="142" spans="1:21">
      <c r="A142" s="183" t="s">
        <v>308</v>
      </c>
      <c r="B142" s="79"/>
      <c r="C142" s="51" t="s">
        <v>161</v>
      </c>
      <c r="D142" s="79">
        <v>0</v>
      </c>
      <c r="E142" s="74"/>
      <c r="F142" s="79"/>
      <c r="G142" s="79"/>
      <c r="H142" s="79"/>
      <c r="I142" s="79"/>
      <c r="J142" s="79"/>
      <c r="K142" s="79"/>
      <c r="L142" s="87"/>
      <c r="M142" s="87"/>
      <c r="N142" s="87"/>
      <c r="O142" s="50"/>
      <c r="P142" s="50"/>
      <c r="Q142" s="50"/>
      <c r="R142" s="50"/>
      <c r="S142" s="148"/>
      <c r="T142" s="95"/>
      <c r="U142" s="96"/>
    </row>
    <row r="143" spans="1:21">
      <c r="A143" s="183" t="s">
        <v>309</v>
      </c>
      <c r="B143" s="79"/>
      <c r="C143" s="51" t="s">
        <v>162</v>
      </c>
      <c r="D143" s="79">
        <v>0</v>
      </c>
      <c r="E143" s="74"/>
      <c r="F143" s="79"/>
      <c r="G143" s="79"/>
      <c r="H143" s="79"/>
      <c r="I143" s="79"/>
      <c r="J143" s="79"/>
      <c r="K143" s="79"/>
      <c r="L143" s="87"/>
      <c r="M143" s="87"/>
      <c r="N143" s="87"/>
      <c r="O143" s="50"/>
      <c r="P143" s="50"/>
      <c r="Q143" s="50"/>
      <c r="R143" s="50"/>
      <c r="S143" s="148"/>
      <c r="T143" s="95"/>
      <c r="U143" s="96"/>
    </row>
    <row r="144" spans="1:21">
      <c r="A144" s="183" t="s">
        <v>310</v>
      </c>
      <c r="B144" s="79"/>
      <c r="C144" s="51" t="s">
        <v>160</v>
      </c>
      <c r="D144" s="79">
        <v>0</v>
      </c>
      <c r="E144" s="74"/>
      <c r="F144" s="79"/>
      <c r="G144" s="79"/>
      <c r="H144" s="79"/>
      <c r="I144" s="79"/>
      <c r="J144" s="79"/>
      <c r="K144" s="79"/>
      <c r="L144" s="87"/>
      <c r="M144" s="87"/>
      <c r="N144" s="87"/>
      <c r="O144" s="50"/>
      <c r="P144" s="50"/>
      <c r="Q144" s="50"/>
      <c r="R144" s="50"/>
      <c r="S144" s="148"/>
      <c r="T144" s="95"/>
      <c r="U144" s="96"/>
    </row>
    <row r="145" spans="1:21">
      <c r="A145" s="183" t="s">
        <v>312</v>
      </c>
      <c r="B145" s="79"/>
      <c r="C145" s="183" t="s">
        <v>157</v>
      </c>
      <c r="D145" s="79">
        <v>1</v>
      </c>
      <c r="E145" s="74"/>
      <c r="F145" s="79"/>
      <c r="G145" s="79"/>
      <c r="H145" s="79"/>
      <c r="I145" s="79"/>
      <c r="J145" s="79"/>
      <c r="K145" s="79"/>
      <c r="L145" s="87">
        <f t="shared" ref="L145:S145" si="14">SUM(L146:L146)</f>
        <v>2350</v>
      </c>
      <c r="M145" s="87">
        <f t="shared" si="14"/>
        <v>2350</v>
      </c>
      <c r="N145" s="87"/>
      <c r="O145" s="50">
        <f t="shared" si="14"/>
        <v>0</v>
      </c>
      <c r="P145" s="50">
        <f t="shared" si="14"/>
        <v>0</v>
      </c>
      <c r="Q145" s="50">
        <f t="shared" si="14"/>
        <v>0</v>
      </c>
      <c r="R145" s="50">
        <f t="shared" si="14"/>
        <v>9986</v>
      </c>
      <c r="S145" s="148"/>
      <c r="T145" s="95"/>
      <c r="U145" s="96"/>
    </row>
    <row r="146" ht="144" spans="1:21">
      <c r="A146" s="79">
        <v>1</v>
      </c>
      <c r="B146" s="76"/>
      <c r="C146" s="114"/>
      <c r="D146" s="51" t="s">
        <v>1246</v>
      </c>
      <c r="E146" s="114" t="s">
        <v>1173</v>
      </c>
      <c r="F146" s="51" t="s">
        <v>1243</v>
      </c>
      <c r="G146" s="51" t="s">
        <v>1244</v>
      </c>
      <c r="H146" s="51" t="s">
        <v>1244</v>
      </c>
      <c r="I146" s="222" t="s">
        <v>1245</v>
      </c>
      <c r="J146" s="51"/>
      <c r="K146" s="222" t="s">
        <v>1245</v>
      </c>
      <c r="L146" s="51">
        <v>2350</v>
      </c>
      <c r="M146" s="51">
        <v>2350</v>
      </c>
      <c r="N146" s="51"/>
      <c r="O146" s="51"/>
      <c r="P146" s="223"/>
      <c r="Q146" s="223"/>
      <c r="R146" s="51">
        <v>9986</v>
      </c>
      <c r="S146" s="51"/>
      <c r="T146" s="224"/>
      <c r="U146" s="223"/>
    </row>
  </sheetData>
  <autoFilter xmlns:etc="http://www.wps.cn/officeDocument/2017/etCustomData" ref="A4:U146" etc:filterBottomFollowUsedRange="0">
    <extLst/>
  </autoFilter>
  <mergeCells count="17">
    <mergeCell ref="A1:R1"/>
    <mergeCell ref="A2:S2"/>
    <mergeCell ref="T2:U2"/>
    <mergeCell ref="G3:I3"/>
    <mergeCell ref="L3:N3"/>
    <mergeCell ref="O3:R3"/>
    <mergeCell ref="A6:B6"/>
    <mergeCell ref="A3:A4"/>
    <mergeCell ref="B3:B4"/>
    <mergeCell ref="C3:C4"/>
    <mergeCell ref="D3:D4"/>
    <mergeCell ref="E3:E4"/>
    <mergeCell ref="F3:F4"/>
    <mergeCell ref="J3:J4"/>
    <mergeCell ref="S3:S4"/>
    <mergeCell ref="T3:T4"/>
    <mergeCell ref="U3:U4"/>
  </mergeCells>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262"/>
  <sheetViews>
    <sheetView topLeftCell="C1" workbookViewId="0">
      <selection activeCell="X14" sqref="X14"/>
    </sheetView>
  </sheetViews>
  <sheetFormatPr defaultColWidth="9" defaultRowHeight="13.5"/>
  <cols>
    <col min="1" max="1" width="7.44166666666667" customWidth="1"/>
    <col min="2" max="2" width="8.5" customWidth="1"/>
    <col min="3" max="3" width="9.3" customWidth="1"/>
    <col min="4" max="4" width="12.9666666666667" customWidth="1"/>
    <col min="5" max="5" width="8.36666666666667" customWidth="1"/>
    <col min="6" max="6" width="5.4" customWidth="1"/>
    <col min="7" max="7" width="5.75833333333333" customWidth="1"/>
    <col min="8" max="8" width="4.7" customWidth="1"/>
    <col min="9" max="10" width="5.78333333333333" customWidth="1"/>
    <col min="11" max="11" width="34.5333333333333" customWidth="1"/>
    <col min="12" max="13" width="12.375" customWidth="1"/>
    <col min="14" max="14" width="9.25833333333333" customWidth="1"/>
    <col min="15" max="15" width="8.94166666666667" customWidth="1"/>
    <col min="16" max="16" width="8.34166666666667" customWidth="1"/>
    <col min="17" max="17" width="9.46666666666667" customWidth="1"/>
    <col min="18" max="18" width="9.28333333333333" customWidth="1"/>
    <col min="19" max="19" width="17.5" customWidth="1"/>
    <col min="20" max="21" width="14.6083333333333" hidden="1" customWidth="1"/>
  </cols>
  <sheetData>
    <row r="1" ht="25.5" spans="1:21">
      <c r="A1" s="68" t="s">
        <v>1247</v>
      </c>
      <c r="B1" s="68"/>
      <c r="C1" s="69"/>
      <c r="D1" s="69"/>
      <c r="E1" s="68"/>
      <c r="F1" s="68"/>
      <c r="G1" s="68"/>
      <c r="H1" s="68"/>
      <c r="I1" s="68"/>
      <c r="J1" s="68"/>
      <c r="K1" s="68"/>
      <c r="L1" s="83"/>
      <c r="M1" s="83"/>
      <c r="N1" s="83"/>
      <c r="O1" s="84"/>
      <c r="P1" s="84"/>
      <c r="Q1" s="84"/>
      <c r="R1" s="84"/>
      <c r="S1" s="90"/>
      <c r="T1" s="91"/>
      <c r="U1" s="91"/>
    </row>
    <row r="2" ht="25.5" spans="1:21">
      <c r="A2" s="70" t="s">
        <v>1248</v>
      </c>
      <c r="B2" s="70"/>
      <c r="C2" s="70"/>
      <c r="D2" s="70"/>
      <c r="E2" s="70"/>
      <c r="F2" s="70"/>
      <c r="G2" s="70"/>
      <c r="H2" s="70"/>
      <c r="I2" s="70"/>
      <c r="J2" s="70"/>
      <c r="K2" s="70"/>
      <c r="L2" s="85"/>
      <c r="M2" s="85"/>
      <c r="N2" s="85"/>
      <c r="O2" s="70"/>
      <c r="P2" s="70"/>
      <c r="Q2" s="70"/>
      <c r="R2" s="70"/>
      <c r="S2" s="70"/>
      <c r="T2" s="92"/>
      <c r="U2" s="92"/>
    </row>
    <row r="3" spans="1:21">
      <c r="A3" s="71" t="s">
        <v>280</v>
      </c>
      <c r="B3" s="71" t="s">
        <v>281</v>
      </c>
      <c r="C3" s="6" t="s">
        <v>282</v>
      </c>
      <c r="D3" s="6" t="s">
        <v>283</v>
      </c>
      <c r="E3" s="6" t="s">
        <v>284</v>
      </c>
      <c r="F3" s="71" t="s">
        <v>285</v>
      </c>
      <c r="G3" s="71" t="s">
        <v>286</v>
      </c>
      <c r="H3" s="71"/>
      <c r="I3" s="71"/>
      <c r="J3" s="71" t="s">
        <v>287</v>
      </c>
      <c r="K3" s="71" t="s">
        <v>288</v>
      </c>
      <c r="L3" s="86" t="s">
        <v>289</v>
      </c>
      <c r="M3" s="86"/>
      <c r="N3" s="86"/>
      <c r="O3" s="6" t="s">
        <v>290</v>
      </c>
      <c r="P3" s="6"/>
      <c r="Q3" s="6"/>
      <c r="R3" s="6"/>
      <c r="S3" s="6" t="s">
        <v>291</v>
      </c>
      <c r="T3" s="6" t="s">
        <v>278</v>
      </c>
      <c r="U3" s="77" t="s">
        <v>279</v>
      </c>
    </row>
    <row r="4" ht="25.5" spans="1:21">
      <c r="A4" s="71"/>
      <c r="B4" s="71"/>
      <c r="C4" s="6"/>
      <c r="D4" s="6"/>
      <c r="E4" s="6"/>
      <c r="F4" s="71"/>
      <c r="G4" s="71" t="s">
        <v>292</v>
      </c>
      <c r="H4" s="71" t="s">
        <v>293</v>
      </c>
      <c r="I4" s="71" t="s">
        <v>294</v>
      </c>
      <c r="J4" s="71"/>
      <c r="K4" s="71" t="s">
        <v>295</v>
      </c>
      <c r="L4" s="86" t="s">
        <v>296</v>
      </c>
      <c r="M4" s="86" t="s">
        <v>297</v>
      </c>
      <c r="N4" s="86" t="s">
        <v>298</v>
      </c>
      <c r="O4" s="6" t="s">
        <v>299</v>
      </c>
      <c r="P4" s="6" t="s">
        <v>300</v>
      </c>
      <c r="Q4" s="6" t="s">
        <v>301</v>
      </c>
      <c r="R4" s="6" t="s">
        <v>302</v>
      </c>
      <c r="S4" s="6"/>
      <c r="T4" s="6"/>
      <c r="U4" s="77"/>
    </row>
    <row r="5" spans="1:21">
      <c r="A5" s="6">
        <v>1</v>
      </c>
      <c r="B5" s="6">
        <v>2</v>
      </c>
      <c r="C5" s="6">
        <v>3</v>
      </c>
      <c r="D5" s="6">
        <v>4</v>
      </c>
      <c r="E5" s="6">
        <v>5</v>
      </c>
      <c r="F5" s="6">
        <v>6</v>
      </c>
      <c r="G5" s="6">
        <v>7</v>
      </c>
      <c r="H5" s="6">
        <v>8</v>
      </c>
      <c r="I5" s="6">
        <v>9</v>
      </c>
      <c r="J5" s="6">
        <v>10</v>
      </c>
      <c r="K5" s="6">
        <v>11</v>
      </c>
      <c r="L5" s="6">
        <v>12</v>
      </c>
      <c r="M5" s="6">
        <v>13</v>
      </c>
      <c r="N5" s="6">
        <v>14</v>
      </c>
      <c r="O5" s="6">
        <v>15</v>
      </c>
      <c r="P5" s="6">
        <v>16</v>
      </c>
      <c r="Q5" s="6">
        <v>17</v>
      </c>
      <c r="R5" s="6">
        <v>18</v>
      </c>
      <c r="S5" s="6"/>
      <c r="T5" s="93"/>
      <c r="U5" s="94"/>
    </row>
    <row r="6" spans="1:21">
      <c r="A6" s="6" t="s">
        <v>303</v>
      </c>
      <c r="B6" s="6"/>
      <c r="C6" s="6"/>
      <c r="D6" s="6">
        <f>D7+D43+D59+D108+D123+D135+D141+D148+D156+D174+D197+D217+D248+D257</f>
        <v>133</v>
      </c>
      <c r="E6" s="6"/>
      <c r="F6" s="6"/>
      <c r="G6" s="6"/>
      <c r="H6" s="6"/>
      <c r="I6" s="6"/>
      <c r="J6" s="6"/>
      <c r="K6" s="6"/>
      <c r="L6" s="86">
        <f t="shared" ref="L6:S6" si="0">L7+L43+L59+L108+L123+L135+L141+L148+L156+L174+L197+L217+L248+L257</f>
        <v>12561</v>
      </c>
      <c r="M6" s="86">
        <f t="shared" si="0"/>
        <v>12561</v>
      </c>
      <c r="N6" s="86">
        <v>0</v>
      </c>
      <c r="O6" s="6">
        <f t="shared" si="0"/>
        <v>105071</v>
      </c>
      <c r="P6" s="6">
        <f t="shared" si="0"/>
        <v>93253</v>
      </c>
      <c r="Q6" s="6">
        <f t="shared" si="0"/>
        <v>470479</v>
      </c>
      <c r="R6" s="6">
        <f t="shared" si="0"/>
        <v>420570</v>
      </c>
      <c r="S6" s="6"/>
      <c r="T6" s="95"/>
      <c r="U6" s="96"/>
    </row>
    <row r="7" spans="1:21">
      <c r="A7" s="6" t="s">
        <v>304</v>
      </c>
      <c r="B7" s="6" t="s">
        <v>305</v>
      </c>
      <c r="C7" s="6"/>
      <c r="D7" s="6">
        <f>D8+D9+D10+D12+D13+D15+D25+D26+D27+D29+D32+D36+D37+D42</f>
        <v>21</v>
      </c>
      <c r="E7" s="6"/>
      <c r="F7" s="6"/>
      <c r="G7" s="6"/>
      <c r="H7" s="6"/>
      <c r="I7" s="6"/>
      <c r="J7" s="6"/>
      <c r="K7" s="6"/>
      <c r="L7" s="86">
        <f t="shared" ref="L7:S7" si="1">L8+L9+L10+L12+L13+L15+L25+L26+L27+L29+L32+L36+L37+L42</f>
        <v>2239</v>
      </c>
      <c r="M7" s="86">
        <f t="shared" si="1"/>
        <v>2239</v>
      </c>
      <c r="N7" s="86">
        <v>0</v>
      </c>
      <c r="O7" s="6">
        <f t="shared" si="1"/>
        <v>5277</v>
      </c>
      <c r="P7" s="6">
        <f t="shared" si="1"/>
        <v>4063</v>
      </c>
      <c r="Q7" s="6">
        <f t="shared" si="1"/>
        <v>21131</v>
      </c>
      <c r="R7" s="6">
        <f t="shared" si="1"/>
        <v>14501</v>
      </c>
      <c r="S7" s="6"/>
      <c r="T7" s="95"/>
      <c r="U7" s="96"/>
    </row>
    <row r="8" ht="24" spans="1:21">
      <c r="A8" s="51" t="s">
        <v>307</v>
      </c>
      <c r="B8" s="50"/>
      <c r="C8" s="51" t="s">
        <v>32</v>
      </c>
      <c r="D8" s="50"/>
      <c r="E8" s="50"/>
      <c r="F8" s="50"/>
      <c r="G8" s="50"/>
      <c r="H8" s="50"/>
      <c r="I8" s="50"/>
      <c r="J8" s="50"/>
      <c r="K8" s="50"/>
      <c r="L8" s="87"/>
      <c r="M8" s="87"/>
      <c r="N8" s="87"/>
      <c r="O8" s="50">
        <v>0</v>
      </c>
      <c r="P8" s="50">
        <v>0</v>
      </c>
      <c r="Q8" s="50">
        <v>0</v>
      </c>
      <c r="R8" s="50">
        <v>0</v>
      </c>
      <c r="S8" s="50"/>
      <c r="T8" s="95"/>
      <c r="U8" s="96" t="s">
        <v>306</v>
      </c>
    </row>
    <row r="9" spans="1:21">
      <c r="A9" s="51" t="s">
        <v>308</v>
      </c>
      <c r="B9" s="50"/>
      <c r="C9" s="51" t="s">
        <v>33</v>
      </c>
      <c r="D9" s="72"/>
      <c r="E9" s="50"/>
      <c r="F9" s="50"/>
      <c r="G9" s="50"/>
      <c r="H9" s="50"/>
      <c r="I9" s="50"/>
      <c r="J9" s="50"/>
      <c r="K9" s="50"/>
      <c r="L9" s="87"/>
      <c r="M9" s="87"/>
      <c r="N9" s="87"/>
      <c r="O9" s="50"/>
      <c r="P9" s="50"/>
      <c r="Q9" s="50"/>
      <c r="R9" s="50"/>
      <c r="S9" s="50"/>
      <c r="T9" s="97"/>
      <c r="U9" s="98"/>
    </row>
    <row r="10" spans="1:21">
      <c r="A10" s="73" t="s">
        <v>309</v>
      </c>
      <c r="B10" s="50"/>
      <c r="C10" s="51" t="s">
        <v>34</v>
      </c>
      <c r="D10" s="72">
        <v>1</v>
      </c>
      <c r="E10" s="74"/>
      <c r="F10" s="50"/>
      <c r="G10" s="50"/>
      <c r="H10" s="50"/>
      <c r="I10" s="50"/>
      <c r="J10" s="50"/>
      <c r="K10" s="50"/>
      <c r="L10" s="87">
        <f t="shared" ref="L10:L14" si="2">M10+N10</f>
        <v>110</v>
      </c>
      <c r="M10" s="87">
        <f>SUM(M11)</f>
        <v>110</v>
      </c>
      <c r="N10" s="87"/>
      <c r="O10" s="50">
        <f>SUM(O11)</f>
        <v>175</v>
      </c>
      <c r="P10" s="50">
        <f>SUM(P11)</f>
        <v>175</v>
      </c>
      <c r="Q10" s="50">
        <f>SUM(Q11)</f>
        <v>532</v>
      </c>
      <c r="R10" s="50">
        <f>SUM(R11)</f>
        <v>532</v>
      </c>
      <c r="S10" s="74"/>
      <c r="T10" s="97"/>
      <c r="U10" s="98"/>
    </row>
    <row r="11" ht="60" spans="1:21">
      <c r="A11" s="50">
        <v>1</v>
      </c>
      <c r="B11" s="50"/>
      <c r="C11" s="74"/>
      <c r="D11" s="75" t="s">
        <v>1249</v>
      </c>
      <c r="E11" s="76" t="s">
        <v>175</v>
      </c>
      <c r="F11" s="76" t="s">
        <v>1250</v>
      </c>
      <c r="G11" s="76" t="s">
        <v>1251</v>
      </c>
      <c r="H11" s="76" t="s">
        <v>1252</v>
      </c>
      <c r="I11" s="76" t="s">
        <v>1253</v>
      </c>
      <c r="J11" s="76" t="s">
        <v>205</v>
      </c>
      <c r="K11" s="81" t="s">
        <v>1254</v>
      </c>
      <c r="L11" s="87">
        <f t="shared" si="2"/>
        <v>110</v>
      </c>
      <c r="M11" s="87">
        <v>110</v>
      </c>
      <c r="N11" s="87"/>
      <c r="O11" s="50">
        <v>175</v>
      </c>
      <c r="P11" s="50">
        <v>175</v>
      </c>
      <c r="Q11" s="50">
        <v>532</v>
      </c>
      <c r="R11" s="50">
        <v>532</v>
      </c>
      <c r="S11" s="74"/>
      <c r="T11" s="97"/>
      <c r="U11" s="98">
        <v>4</v>
      </c>
    </row>
    <row r="12" spans="1:21">
      <c r="A12" s="73" t="s">
        <v>310</v>
      </c>
      <c r="B12" s="50"/>
      <c r="C12" s="51" t="s">
        <v>311</v>
      </c>
      <c r="D12" s="72">
        <v>0</v>
      </c>
      <c r="E12" s="74"/>
      <c r="F12" s="50"/>
      <c r="G12" s="50"/>
      <c r="H12" s="50"/>
      <c r="I12" s="50"/>
      <c r="J12" s="50"/>
      <c r="K12" s="81"/>
      <c r="L12" s="87"/>
      <c r="M12" s="87"/>
      <c r="N12" s="87"/>
      <c r="O12" s="50"/>
      <c r="P12" s="50"/>
      <c r="Q12" s="50"/>
      <c r="R12" s="50"/>
      <c r="S12" s="74"/>
      <c r="T12" s="97"/>
      <c r="U12" s="98"/>
    </row>
    <row r="13" spans="1:21">
      <c r="A13" s="73" t="s">
        <v>312</v>
      </c>
      <c r="B13" s="50"/>
      <c r="C13" s="51" t="s">
        <v>35</v>
      </c>
      <c r="D13" s="72">
        <v>1</v>
      </c>
      <c r="E13" s="74"/>
      <c r="F13" s="50"/>
      <c r="G13" s="50"/>
      <c r="H13" s="50"/>
      <c r="I13" s="50"/>
      <c r="J13" s="50"/>
      <c r="K13" s="81"/>
      <c r="L13" s="87">
        <f t="shared" ref="L13:S13" si="3">SUM(L14)</f>
        <v>111</v>
      </c>
      <c r="M13" s="87">
        <f t="shared" si="3"/>
        <v>111</v>
      </c>
      <c r="N13" s="87"/>
      <c r="O13" s="50">
        <f t="shared" si="3"/>
        <v>441</v>
      </c>
      <c r="P13" s="50">
        <f t="shared" si="3"/>
        <v>17</v>
      </c>
      <c r="Q13" s="50">
        <f t="shared" si="3"/>
        <v>1633</v>
      </c>
      <c r="R13" s="50">
        <f t="shared" si="3"/>
        <v>53</v>
      </c>
      <c r="S13" s="74"/>
      <c r="T13" s="97"/>
      <c r="U13" s="98"/>
    </row>
    <row r="14" ht="36" spans="1:21">
      <c r="A14" s="77">
        <v>1</v>
      </c>
      <c r="B14" s="50"/>
      <c r="C14" s="50"/>
      <c r="D14" s="78" t="s">
        <v>1255</v>
      </c>
      <c r="E14" s="76" t="s">
        <v>175</v>
      </c>
      <c r="F14" s="51" t="s">
        <v>1256</v>
      </c>
      <c r="G14" s="51" t="s">
        <v>1257</v>
      </c>
      <c r="H14" s="51" t="s">
        <v>1258</v>
      </c>
      <c r="I14" s="51" t="s">
        <v>1259</v>
      </c>
      <c r="J14" s="51" t="s">
        <v>205</v>
      </c>
      <c r="K14" s="81" t="s">
        <v>1260</v>
      </c>
      <c r="L14" s="87">
        <f t="shared" si="2"/>
        <v>111</v>
      </c>
      <c r="M14" s="87">
        <v>111</v>
      </c>
      <c r="N14" s="87"/>
      <c r="O14" s="50">
        <v>441</v>
      </c>
      <c r="P14" s="50">
        <v>17</v>
      </c>
      <c r="Q14" s="50">
        <v>1633</v>
      </c>
      <c r="R14" s="50">
        <v>53</v>
      </c>
      <c r="S14" s="74"/>
      <c r="T14" s="97"/>
      <c r="U14" s="98">
        <v>4</v>
      </c>
    </row>
    <row r="15" spans="1:21">
      <c r="A15" s="73" t="s">
        <v>313</v>
      </c>
      <c r="B15" s="50"/>
      <c r="C15" s="51" t="s">
        <v>36</v>
      </c>
      <c r="D15" s="72">
        <v>9</v>
      </c>
      <c r="E15" s="74"/>
      <c r="F15" s="50"/>
      <c r="G15" s="50"/>
      <c r="H15" s="50"/>
      <c r="I15" s="50"/>
      <c r="J15" s="50"/>
      <c r="K15" s="81"/>
      <c r="L15" s="87">
        <f>SUM(L16:L24)</f>
        <v>815</v>
      </c>
      <c r="M15" s="87">
        <f>SUM(M16:M24)</f>
        <v>815</v>
      </c>
      <c r="N15" s="87"/>
      <c r="O15" s="50">
        <v>1433</v>
      </c>
      <c r="P15" s="50">
        <v>1433</v>
      </c>
      <c r="Q15" s="50">
        <v>5109</v>
      </c>
      <c r="R15" s="50">
        <v>5109</v>
      </c>
      <c r="S15" s="74"/>
      <c r="T15" s="97"/>
      <c r="U15" s="98"/>
    </row>
    <row r="16" ht="36" spans="1:21">
      <c r="A16" s="50">
        <v>1</v>
      </c>
      <c r="B16" s="50"/>
      <c r="C16" s="50"/>
      <c r="D16" s="54" t="s">
        <v>1261</v>
      </c>
      <c r="E16" s="51" t="s">
        <v>175</v>
      </c>
      <c r="F16" s="51" t="s">
        <v>1250</v>
      </c>
      <c r="G16" s="51" t="s">
        <v>1262</v>
      </c>
      <c r="H16" s="51" t="s">
        <v>1263</v>
      </c>
      <c r="I16" s="51" t="s">
        <v>1264</v>
      </c>
      <c r="J16" s="51" t="s">
        <v>205</v>
      </c>
      <c r="K16" s="81" t="s">
        <v>1265</v>
      </c>
      <c r="L16" s="87">
        <f t="shared" ref="L16:L24" si="4">M16+N16</f>
        <v>80</v>
      </c>
      <c r="M16" s="87">
        <v>80</v>
      </c>
      <c r="N16" s="87"/>
      <c r="O16" s="50">
        <v>92</v>
      </c>
      <c r="P16" s="50">
        <v>92</v>
      </c>
      <c r="Q16" s="50">
        <v>280</v>
      </c>
      <c r="R16" s="50">
        <v>280</v>
      </c>
      <c r="S16" s="74"/>
      <c r="T16" s="97"/>
      <c r="U16" s="98">
        <v>3</v>
      </c>
    </row>
    <row r="17" ht="36" spans="1:21">
      <c r="A17" s="50">
        <v>2</v>
      </c>
      <c r="B17" s="50"/>
      <c r="C17" s="50"/>
      <c r="D17" s="54" t="s">
        <v>1266</v>
      </c>
      <c r="E17" s="51" t="s">
        <v>175</v>
      </c>
      <c r="F17" s="51" t="s">
        <v>513</v>
      </c>
      <c r="G17" s="51" t="s">
        <v>1267</v>
      </c>
      <c r="H17" s="51" t="s">
        <v>1268</v>
      </c>
      <c r="I17" s="51" t="s">
        <v>1269</v>
      </c>
      <c r="J17" s="51" t="s">
        <v>205</v>
      </c>
      <c r="K17" s="81" t="s">
        <v>1270</v>
      </c>
      <c r="L17" s="87">
        <f t="shared" si="4"/>
        <v>40</v>
      </c>
      <c r="M17" s="87">
        <v>40</v>
      </c>
      <c r="N17" s="87"/>
      <c r="O17" s="50">
        <v>15</v>
      </c>
      <c r="P17" s="50">
        <v>15</v>
      </c>
      <c r="Q17" s="50">
        <v>45</v>
      </c>
      <c r="R17" s="50">
        <v>45</v>
      </c>
      <c r="S17" s="74"/>
      <c r="T17" s="97"/>
      <c r="U17" s="98">
        <v>3</v>
      </c>
    </row>
    <row r="18" ht="36" spans="1:21">
      <c r="A18" s="50">
        <v>3</v>
      </c>
      <c r="B18" s="50"/>
      <c r="C18" s="50"/>
      <c r="D18" s="54" t="s">
        <v>1271</v>
      </c>
      <c r="E18" s="51" t="s">
        <v>175</v>
      </c>
      <c r="F18" s="51" t="s">
        <v>1250</v>
      </c>
      <c r="G18" s="51" t="s">
        <v>1272</v>
      </c>
      <c r="H18" s="51" t="s">
        <v>1273</v>
      </c>
      <c r="I18" s="51" t="s">
        <v>1274</v>
      </c>
      <c r="J18" s="51" t="s">
        <v>205</v>
      </c>
      <c r="K18" s="81" t="s">
        <v>1275</v>
      </c>
      <c r="L18" s="87">
        <f t="shared" si="4"/>
        <v>21</v>
      </c>
      <c r="M18" s="87">
        <v>21</v>
      </c>
      <c r="N18" s="87"/>
      <c r="O18" s="50">
        <v>23</v>
      </c>
      <c r="P18" s="50">
        <v>23</v>
      </c>
      <c r="Q18" s="50">
        <v>101</v>
      </c>
      <c r="R18" s="50">
        <v>101</v>
      </c>
      <c r="S18" s="74"/>
      <c r="T18" s="97"/>
      <c r="U18" s="98">
        <v>3</v>
      </c>
    </row>
    <row r="19" ht="36" spans="1:21">
      <c r="A19" s="50">
        <v>4</v>
      </c>
      <c r="B19" s="50"/>
      <c r="C19" s="50"/>
      <c r="D19" s="54" t="s">
        <v>1276</v>
      </c>
      <c r="E19" s="51" t="s">
        <v>175</v>
      </c>
      <c r="F19" s="51" t="s">
        <v>1250</v>
      </c>
      <c r="G19" s="51" t="s">
        <v>1272</v>
      </c>
      <c r="H19" s="51" t="s">
        <v>1277</v>
      </c>
      <c r="I19" s="51" t="s">
        <v>1278</v>
      </c>
      <c r="J19" s="51" t="s">
        <v>205</v>
      </c>
      <c r="K19" s="81" t="s">
        <v>1279</v>
      </c>
      <c r="L19" s="87">
        <f t="shared" si="4"/>
        <v>251</v>
      </c>
      <c r="M19" s="87">
        <v>251</v>
      </c>
      <c r="N19" s="87"/>
      <c r="O19" s="50">
        <v>161</v>
      </c>
      <c r="P19" s="50">
        <v>161</v>
      </c>
      <c r="Q19" s="50">
        <v>573</v>
      </c>
      <c r="R19" s="50">
        <v>573</v>
      </c>
      <c r="S19" s="74"/>
      <c r="T19" s="97"/>
      <c r="U19" s="98">
        <v>3</v>
      </c>
    </row>
    <row r="20" ht="36" spans="1:21">
      <c r="A20" s="50">
        <v>5</v>
      </c>
      <c r="B20" s="50"/>
      <c r="C20" s="50"/>
      <c r="D20" s="54" t="s">
        <v>1280</v>
      </c>
      <c r="E20" s="51" t="s">
        <v>175</v>
      </c>
      <c r="F20" s="51" t="s">
        <v>1250</v>
      </c>
      <c r="G20" s="51" t="s">
        <v>1272</v>
      </c>
      <c r="H20" s="51" t="s">
        <v>1281</v>
      </c>
      <c r="I20" s="51" t="s">
        <v>1282</v>
      </c>
      <c r="J20" s="51" t="s">
        <v>205</v>
      </c>
      <c r="K20" s="81" t="s">
        <v>1283</v>
      </c>
      <c r="L20" s="87">
        <f t="shared" si="4"/>
        <v>125</v>
      </c>
      <c r="M20" s="87">
        <v>125</v>
      </c>
      <c r="N20" s="87"/>
      <c r="O20" s="50">
        <v>109</v>
      </c>
      <c r="P20" s="50">
        <v>109</v>
      </c>
      <c r="Q20" s="50">
        <v>421</v>
      </c>
      <c r="R20" s="50">
        <v>421</v>
      </c>
      <c r="S20" s="74"/>
      <c r="T20" s="97"/>
      <c r="U20" s="98">
        <v>3</v>
      </c>
    </row>
    <row r="21" ht="36" spans="1:21">
      <c r="A21" s="50">
        <v>6</v>
      </c>
      <c r="B21" s="50"/>
      <c r="C21" s="50"/>
      <c r="D21" s="54" t="s">
        <v>1284</v>
      </c>
      <c r="E21" s="51" t="s">
        <v>175</v>
      </c>
      <c r="F21" s="51" t="s">
        <v>1250</v>
      </c>
      <c r="G21" s="51" t="s">
        <v>1285</v>
      </c>
      <c r="H21" s="51" t="s">
        <v>1286</v>
      </c>
      <c r="I21" s="51" t="s">
        <v>1287</v>
      </c>
      <c r="J21" s="51" t="s">
        <v>205</v>
      </c>
      <c r="K21" s="81" t="s">
        <v>1288</v>
      </c>
      <c r="L21" s="87">
        <f t="shared" si="4"/>
        <v>63</v>
      </c>
      <c r="M21" s="87">
        <v>63</v>
      </c>
      <c r="N21" s="87"/>
      <c r="O21" s="50">
        <v>55</v>
      </c>
      <c r="P21" s="50">
        <v>55</v>
      </c>
      <c r="Q21" s="50">
        <v>201</v>
      </c>
      <c r="R21" s="50">
        <v>201</v>
      </c>
      <c r="S21" s="74"/>
      <c r="T21" s="97"/>
      <c r="U21" s="98">
        <v>3</v>
      </c>
    </row>
    <row r="22" ht="36" spans="1:21">
      <c r="A22" s="50">
        <v>7</v>
      </c>
      <c r="B22" s="50"/>
      <c r="C22" s="50"/>
      <c r="D22" s="54" t="s">
        <v>1289</v>
      </c>
      <c r="E22" s="51" t="s">
        <v>175</v>
      </c>
      <c r="F22" s="51" t="s">
        <v>1250</v>
      </c>
      <c r="G22" s="51" t="s">
        <v>1272</v>
      </c>
      <c r="H22" s="51" t="s">
        <v>1290</v>
      </c>
      <c r="I22" s="51" t="s">
        <v>1291</v>
      </c>
      <c r="J22" s="51" t="s">
        <v>205</v>
      </c>
      <c r="K22" s="81" t="s">
        <v>1292</v>
      </c>
      <c r="L22" s="87">
        <f t="shared" si="4"/>
        <v>60</v>
      </c>
      <c r="M22" s="87">
        <v>60</v>
      </c>
      <c r="N22" s="87"/>
      <c r="O22" s="50">
        <v>61</v>
      </c>
      <c r="P22" s="50">
        <v>61</v>
      </c>
      <c r="Q22" s="50">
        <v>208</v>
      </c>
      <c r="R22" s="50">
        <v>208</v>
      </c>
      <c r="S22" s="74"/>
      <c r="T22" s="97"/>
      <c r="U22" s="98">
        <v>3</v>
      </c>
    </row>
    <row r="23" ht="36" spans="1:21">
      <c r="A23" s="50">
        <v>8</v>
      </c>
      <c r="B23" s="50"/>
      <c r="C23" s="50"/>
      <c r="D23" s="54" t="s">
        <v>1293</v>
      </c>
      <c r="E23" s="51" t="s">
        <v>175</v>
      </c>
      <c r="F23" s="51" t="s">
        <v>513</v>
      </c>
      <c r="G23" s="51" t="s">
        <v>1267</v>
      </c>
      <c r="H23" s="51" t="s">
        <v>1294</v>
      </c>
      <c r="I23" s="51" t="s">
        <v>1295</v>
      </c>
      <c r="J23" s="51" t="s">
        <v>205</v>
      </c>
      <c r="K23" s="81" t="s">
        <v>1296</v>
      </c>
      <c r="L23" s="87">
        <f t="shared" si="4"/>
        <v>30</v>
      </c>
      <c r="M23" s="87">
        <v>30</v>
      </c>
      <c r="N23" s="87"/>
      <c r="O23" s="50">
        <v>25</v>
      </c>
      <c r="P23" s="50">
        <v>25</v>
      </c>
      <c r="Q23" s="50">
        <v>83</v>
      </c>
      <c r="R23" s="50">
        <v>83</v>
      </c>
      <c r="S23" s="74"/>
      <c r="T23" s="97"/>
      <c r="U23" s="98">
        <v>3</v>
      </c>
    </row>
    <row r="24" ht="36" spans="1:21">
      <c r="A24" s="50">
        <v>9</v>
      </c>
      <c r="B24" s="50"/>
      <c r="C24" s="50"/>
      <c r="D24" s="54" t="s">
        <v>1297</v>
      </c>
      <c r="E24" s="51" t="s">
        <v>175</v>
      </c>
      <c r="F24" s="51" t="s">
        <v>513</v>
      </c>
      <c r="G24" s="51" t="s">
        <v>1267</v>
      </c>
      <c r="H24" s="51" t="s">
        <v>1294</v>
      </c>
      <c r="I24" s="51" t="s">
        <v>1298</v>
      </c>
      <c r="J24" s="51" t="s">
        <v>205</v>
      </c>
      <c r="K24" s="81" t="s">
        <v>1299</v>
      </c>
      <c r="L24" s="87">
        <f t="shared" si="4"/>
        <v>145</v>
      </c>
      <c r="M24" s="87">
        <v>145</v>
      </c>
      <c r="N24" s="87"/>
      <c r="O24" s="50">
        <v>39</v>
      </c>
      <c r="P24" s="50">
        <v>39</v>
      </c>
      <c r="Q24" s="50">
        <v>148</v>
      </c>
      <c r="R24" s="50">
        <v>148</v>
      </c>
      <c r="S24" s="74"/>
      <c r="T24" s="97"/>
      <c r="U24" s="98">
        <v>3</v>
      </c>
    </row>
    <row r="25" spans="1:21">
      <c r="A25" s="73" t="s">
        <v>314</v>
      </c>
      <c r="B25" s="50"/>
      <c r="C25" s="51" t="s">
        <v>37</v>
      </c>
      <c r="D25" s="72"/>
      <c r="E25" s="50"/>
      <c r="F25" s="50"/>
      <c r="G25" s="50"/>
      <c r="H25" s="50"/>
      <c r="I25" s="50"/>
      <c r="J25" s="50"/>
      <c r="K25" s="81"/>
      <c r="L25" s="87"/>
      <c r="M25" s="87"/>
      <c r="N25" s="87"/>
      <c r="O25" s="50"/>
      <c r="P25" s="50"/>
      <c r="Q25" s="50"/>
      <c r="R25" s="50"/>
      <c r="S25" s="74"/>
      <c r="T25" s="97"/>
      <c r="U25" s="98"/>
    </row>
    <row r="26" spans="1:21">
      <c r="A26" s="51" t="s">
        <v>321</v>
      </c>
      <c r="B26" s="50"/>
      <c r="C26" s="51" t="s">
        <v>38</v>
      </c>
      <c r="D26" s="72"/>
      <c r="E26" s="50"/>
      <c r="F26" s="50"/>
      <c r="G26" s="50"/>
      <c r="H26" s="50"/>
      <c r="I26" s="50"/>
      <c r="J26" s="50"/>
      <c r="K26" s="81"/>
      <c r="L26" s="87"/>
      <c r="M26" s="87"/>
      <c r="N26" s="87"/>
      <c r="O26" s="50"/>
      <c r="P26" s="50"/>
      <c r="Q26" s="50"/>
      <c r="R26" s="50"/>
      <c r="S26" s="50"/>
      <c r="T26" s="97"/>
      <c r="U26" s="98"/>
    </row>
    <row r="27" spans="1:21">
      <c r="A27" s="51" t="s">
        <v>322</v>
      </c>
      <c r="B27" s="50"/>
      <c r="C27" s="51" t="s">
        <v>39</v>
      </c>
      <c r="D27" s="72">
        <v>1</v>
      </c>
      <c r="E27" s="50"/>
      <c r="F27" s="50"/>
      <c r="G27" s="50"/>
      <c r="H27" s="50"/>
      <c r="I27" s="50"/>
      <c r="J27" s="50"/>
      <c r="K27" s="81"/>
      <c r="L27" s="87">
        <f t="shared" ref="L27:S27" si="5">SUM(L28:L28)</f>
        <v>116</v>
      </c>
      <c r="M27" s="87">
        <f t="shared" si="5"/>
        <v>116</v>
      </c>
      <c r="N27" s="87"/>
      <c r="O27" s="50">
        <f t="shared" si="5"/>
        <v>72</v>
      </c>
      <c r="P27" s="50">
        <f t="shared" si="5"/>
        <v>72</v>
      </c>
      <c r="Q27" s="50">
        <f t="shared" si="5"/>
        <v>265</v>
      </c>
      <c r="R27" s="50">
        <f t="shared" si="5"/>
        <v>265</v>
      </c>
      <c r="S27" s="50"/>
      <c r="T27" s="97"/>
      <c r="U27" s="98"/>
    </row>
    <row r="28" ht="36.75" spans="1:21">
      <c r="A28" s="50">
        <v>1</v>
      </c>
      <c r="B28" s="50"/>
      <c r="C28" s="74"/>
      <c r="D28" s="54" t="s">
        <v>1300</v>
      </c>
      <c r="E28" s="51" t="s">
        <v>175</v>
      </c>
      <c r="F28" s="51" t="s">
        <v>1301</v>
      </c>
      <c r="G28" s="51" t="s">
        <v>1302</v>
      </c>
      <c r="H28" s="51" t="s">
        <v>1303</v>
      </c>
      <c r="I28" s="50" t="s">
        <v>1304</v>
      </c>
      <c r="J28" s="51" t="s">
        <v>205</v>
      </c>
      <c r="K28" s="81" t="s">
        <v>1305</v>
      </c>
      <c r="L28" s="87">
        <f t="shared" ref="L26:L35" si="6">M28+N28</f>
        <v>116</v>
      </c>
      <c r="M28" s="87">
        <v>116</v>
      </c>
      <c r="N28" s="87"/>
      <c r="O28" s="50">
        <v>72</v>
      </c>
      <c r="P28" s="50">
        <v>72</v>
      </c>
      <c r="Q28" s="50">
        <v>265</v>
      </c>
      <c r="R28" s="50">
        <v>265</v>
      </c>
      <c r="S28" s="50"/>
      <c r="T28" s="97"/>
      <c r="U28" s="98">
        <v>4</v>
      </c>
    </row>
    <row r="29" spans="1:21">
      <c r="A29" s="51" t="s">
        <v>323</v>
      </c>
      <c r="B29" s="50"/>
      <c r="C29" s="51" t="s">
        <v>40</v>
      </c>
      <c r="D29" s="72">
        <v>2</v>
      </c>
      <c r="E29" s="50"/>
      <c r="F29" s="50"/>
      <c r="G29" s="50"/>
      <c r="H29" s="50"/>
      <c r="I29" s="50"/>
      <c r="J29" s="50"/>
      <c r="K29" s="81"/>
      <c r="L29" s="87">
        <f t="shared" ref="L29:S29" si="7">SUM(L30:L31)</f>
        <v>118</v>
      </c>
      <c r="M29" s="87">
        <f t="shared" si="7"/>
        <v>118</v>
      </c>
      <c r="N29" s="87"/>
      <c r="O29" s="50">
        <f t="shared" si="7"/>
        <v>717</v>
      </c>
      <c r="P29" s="50">
        <f t="shared" si="7"/>
        <v>22</v>
      </c>
      <c r="Q29" s="50">
        <f t="shared" si="7"/>
        <v>2735</v>
      </c>
      <c r="R29" s="50">
        <f t="shared" si="7"/>
        <v>205</v>
      </c>
      <c r="S29" s="50"/>
      <c r="T29" s="97"/>
      <c r="U29" s="98"/>
    </row>
    <row r="30" ht="36" spans="1:21">
      <c r="A30" s="50">
        <v>1</v>
      </c>
      <c r="B30" s="50"/>
      <c r="C30" s="74"/>
      <c r="D30" s="78" t="s">
        <v>1306</v>
      </c>
      <c r="E30" s="76" t="s">
        <v>175</v>
      </c>
      <c r="F30" s="51" t="s">
        <v>1307</v>
      </c>
      <c r="G30" s="51" t="s">
        <v>1308</v>
      </c>
      <c r="H30" s="51" t="s">
        <v>1309</v>
      </c>
      <c r="I30" s="51" t="s">
        <v>1310</v>
      </c>
      <c r="J30" s="51" t="s">
        <v>205</v>
      </c>
      <c r="K30" s="81" t="s">
        <v>1311</v>
      </c>
      <c r="L30" s="87">
        <f t="shared" si="6"/>
        <v>63</v>
      </c>
      <c r="M30" s="87">
        <v>63</v>
      </c>
      <c r="N30" s="87"/>
      <c r="O30" s="50">
        <v>437</v>
      </c>
      <c r="P30" s="50">
        <v>11</v>
      </c>
      <c r="Q30" s="50">
        <v>1765</v>
      </c>
      <c r="R30" s="50">
        <v>151</v>
      </c>
      <c r="S30" s="50"/>
      <c r="T30" s="97"/>
      <c r="U30" s="98">
        <v>4</v>
      </c>
    </row>
    <row r="31" ht="24" spans="1:21">
      <c r="A31" s="50">
        <v>2</v>
      </c>
      <c r="B31" s="50"/>
      <c r="C31" s="74"/>
      <c r="D31" s="75" t="s">
        <v>1312</v>
      </c>
      <c r="E31" s="76" t="s">
        <v>175</v>
      </c>
      <c r="F31" s="76" t="s">
        <v>1307</v>
      </c>
      <c r="G31" s="76" t="s">
        <v>1308</v>
      </c>
      <c r="H31" s="76" t="s">
        <v>1313</v>
      </c>
      <c r="I31" s="76" t="s">
        <v>1314</v>
      </c>
      <c r="J31" s="51" t="s">
        <v>205</v>
      </c>
      <c r="K31" s="81" t="s">
        <v>1315</v>
      </c>
      <c r="L31" s="87">
        <f t="shared" si="6"/>
        <v>55</v>
      </c>
      <c r="M31" s="87">
        <v>55</v>
      </c>
      <c r="N31" s="87"/>
      <c r="O31" s="82">
        <v>280</v>
      </c>
      <c r="P31" s="50">
        <v>11</v>
      </c>
      <c r="Q31" s="82">
        <v>970</v>
      </c>
      <c r="R31" s="50">
        <v>54</v>
      </c>
      <c r="S31" s="50"/>
      <c r="T31" s="97"/>
      <c r="U31" s="98">
        <v>4</v>
      </c>
    </row>
    <row r="32" spans="1:21">
      <c r="A32" s="51" t="s">
        <v>324</v>
      </c>
      <c r="B32" s="50"/>
      <c r="C32" s="51" t="s">
        <v>41</v>
      </c>
      <c r="D32" s="72">
        <v>3</v>
      </c>
      <c r="E32" s="50"/>
      <c r="F32" s="50"/>
      <c r="G32" s="50"/>
      <c r="H32" s="50"/>
      <c r="I32" s="50"/>
      <c r="J32" s="50"/>
      <c r="K32" s="81"/>
      <c r="L32" s="87">
        <f t="shared" si="6"/>
        <v>586</v>
      </c>
      <c r="M32" s="87">
        <f>SUM(M33:M35)</f>
        <v>586</v>
      </c>
      <c r="N32" s="87"/>
      <c r="O32" s="50">
        <v>750</v>
      </c>
      <c r="P32" s="50">
        <v>750</v>
      </c>
      <c r="Q32" s="50">
        <v>3774</v>
      </c>
      <c r="R32" s="50">
        <v>1546</v>
      </c>
      <c r="S32" s="50"/>
      <c r="T32" s="97"/>
      <c r="U32" s="98"/>
    </row>
    <row r="33" ht="48" spans="1:21">
      <c r="A33" s="50">
        <v>1</v>
      </c>
      <c r="B33" s="50"/>
      <c r="C33" s="50"/>
      <c r="D33" s="78" t="s">
        <v>1316</v>
      </c>
      <c r="E33" s="51" t="s">
        <v>175</v>
      </c>
      <c r="F33" s="51" t="s">
        <v>1317</v>
      </c>
      <c r="G33" s="51" t="s">
        <v>1318</v>
      </c>
      <c r="H33" s="51" t="s">
        <v>1319</v>
      </c>
      <c r="I33" s="51" t="s">
        <v>1320</v>
      </c>
      <c r="J33" s="51" t="s">
        <v>205</v>
      </c>
      <c r="K33" s="81" t="s">
        <v>1321</v>
      </c>
      <c r="L33" s="87">
        <f t="shared" si="6"/>
        <v>358</v>
      </c>
      <c r="M33" s="87">
        <v>358</v>
      </c>
      <c r="N33" s="87"/>
      <c r="O33" s="50">
        <v>478</v>
      </c>
      <c r="P33" s="50">
        <v>478</v>
      </c>
      <c r="Q33" s="50">
        <v>2310</v>
      </c>
      <c r="R33" s="50">
        <v>477</v>
      </c>
      <c r="S33" s="50"/>
      <c r="T33" s="97"/>
      <c r="U33" s="98">
        <v>3</v>
      </c>
    </row>
    <row r="34" ht="36" spans="1:21">
      <c r="A34" s="50">
        <v>2</v>
      </c>
      <c r="B34" s="50"/>
      <c r="C34" s="50"/>
      <c r="D34" s="78" t="s">
        <v>1322</v>
      </c>
      <c r="E34" s="51" t="s">
        <v>175</v>
      </c>
      <c r="F34" s="51" t="s">
        <v>1323</v>
      </c>
      <c r="G34" s="51" t="s">
        <v>1324</v>
      </c>
      <c r="H34" s="51" t="s">
        <v>1325</v>
      </c>
      <c r="I34" s="51" t="s">
        <v>1326</v>
      </c>
      <c r="J34" s="51" t="s">
        <v>205</v>
      </c>
      <c r="K34" s="81" t="s">
        <v>1327</v>
      </c>
      <c r="L34" s="87">
        <f t="shared" si="6"/>
        <v>118</v>
      </c>
      <c r="M34" s="87">
        <v>118</v>
      </c>
      <c r="N34" s="87"/>
      <c r="O34" s="50">
        <v>42</v>
      </c>
      <c r="P34" s="50">
        <v>42</v>
      </c>
      <c r="Q34" s="50">
        <v>212</v>
      </c>
      <c r="R34" s="50">
        <v>212</v>
      </c>
      <c r="S34" s="50"/>
      <c r="T34" s="97"/>
      <c r="U34" s="98">
        <v>3</v>
      </c>
    </row>
    <row r="35" ht="36" spans="1:21">
      <c r="A35" s="50">
        <v>3</v>
      </c>
      <c r="B35" s="50"/>
      <c r="C35" s="50"/>
      <c r="D35" s="78" t="s">
        <v>1328</v>
      </c>
      <c r="E35" s="51" t="s">
        <v>175</v>
      </c>
      <c r="F35" s="51" t="s">
        <v>1323</v>
      </c>
      <c r="G35" s="51" t="s">
        <v>1324</v>
      </c>
      <c r="H35" s="51" t="s">
        <v>1325</v>
      </c>
      <c r="I35" s="51" t="s">
        <v>1326</v>
      </c>
      <c r="J35" s="51" t="s">
        <v>1032</v>
      </c>
      <c r="K35" s="81" t="s">
        <v>1329</v>
      </c>
      <c r="L35" s="87">
        <f t="shared" si="6"/>
        <v>110</v>
      </c>
      <c r="M35" s="87">
        <v>110</v>
      </c>
      <c r="N35" s="87"/>
      <c r="O35" s="50">
        <v>42</v>
      </c>
      <c r="P35" s="50">
        <v>42</v>
      </c>
      <c r="Q35" s="50">
        <v>212</v>
      </c>
      <c r="R35" s="50">
        <v>212</v>
      </c>
      <c r="S35" s="50"/>
      <c r="T35" s="97"/>
      <c r="U35" s="98">
        <v>4</v>
      </c>
    </row>
    <row r="36" spans="1:21">
      <c r="A36" s="51" t="s">
        <v>325</v>
      </c>
      <c r="B36" s="50"/>
      <c r="C36" s="51" t="s">
        <v>42</v>
      </c>
      <c r="D36" s="72"/>
      <c r="E36" s="50"/>
      <c r="F36" s="50"/>
      <c r="G36" s="50"/>
      <c r="H36" s="50"/>
      <c r="I36" s="50"/>
      <c r="J36" s="50"/>
      <c r="K36" s="81"/>
      <c r="L36" s="87"/>
      <c r="M36" s="87"/>
      <c r="N36" s="87"/>
      <c r="O36" s="50"/>
      <c r="P36" s="50"/>
      <c r="Q36" s="50"/>
      <c r="R36" s="50"/>
      <c r="S36" s="50"/>
      <c r="T36" s="97"/>
      <c r="U36" s="98"/>
    </row>
    <row r="37" spans="1:21">
      <c r="A37" s="51" t="s">
        <v>326</v>
      </c>
      <c r="B37" s="50"/>
      <c r="C37" s="51" t="s">
        <v>43</v>
      </c>
      <c r="D37" s="72">
        <v>4</v>
      </c>
      <c r="E37" s="50"/>
      <c r="F37" s="50"/>
      <c r="G37" s="50"/>
      <c r="H37" s="50"/>
      <c r="I37" s="50"/>
      <c r="J37" s="50"/>
      <c r="K37" s="81"/>
      <c r="L37" s="87">
        <f>M37+N37</f>
        <v>383</v>
      </c>
      <c r="M37" s="87">
        <f>SUM(M38:M41)</f>
        <v>383</v>
      </c>
      <c r="N37" s="87"/>
      <c r="O37" s="50">
        <v>1689</v>
      </c>
      <c r="P37" s="50">
        <v>1594</v>
      </c>
      <c r="Q37" s="50">
        <v>7083</v>
      </c>
      <c r="R37" s="50">
        <v>6791</v>
      </c>
      <c r="S37" s="50"/>
      <c r="T37" s="97"/>
      <c r="U37" s="98"/>
    </row>
    <row r="38" ht="36" spans="1:21">
      <c r="A38" s="50">
        <v>1</v>
      </c>
      <c r="B38" s="50"/>
      <c r="C38" s="50"/>
      <c r="D38" s="78" t="s">
        <v>1330</v>
      </c>
      <c r="E38" s="51" t="s">
        <v>175</v>
      </c>
      <c r="F38" s="51" t="s">
        <v>1331</v>
      </c>
      <c r="G38" s="51" t="s">
        <v>1332</v>
      </c>
      <c r="H38" s="51" t="s">
        <v>1333</v>
      </c>
      <c r="I38" s="51" t="s">
        <v>1334</v>
      </c>
      <c r="J38" s="51" t="s">
        <v>205</v>
      </c>
      <c r="K38" s="81" t="s">
        <v>1335</v>
      </c>
      <c r="L38" s="87">
        <f>M38+N38</f>
        <v>70</v>
      </c>
      <c r="M38" s="87">
        <v>70</v>
      </c>
      <c r="N38" s="87"/>
      <c r="O38" s="50">
        <v>152</v>
      </c>
      <c r="P38" s="50">
        <v>152</v>
      </c>
      <c r="Q38" s="50">
        <v>714</v>
      </c>
      <c r="R38" s="50">
        <v>714</v>
      </c>
      <c r="S38" s="50"/>
      <c r="T38" s="97"/>
      <c r="U38" s="98">
        <v>4</v>
      </c>
    </row>
    <row r="39" ht="36" spans="1:21">
      <c r="A39" s="50">
        <v>2</v>
      </c>
      <c r="B39" s="50"/>
      <c r="C39" s="50"/>
      <c r="D39" s="78" t="s">
        <v>1336</v>
      </c>
      <c r="E39" s="51" t="s">
        <v>175</v>
      </c>
      <c r="F39" s="51" t="s">
        <v>1331</v>
      </c>
      <c r="G39" s="51" t="s">
        <v>1332</v>
      </c>
      <c r="H39" s="51" t="s">
        <v>1331</v>
      </c>
      <c r="I39" s="51" t="s">
        <v>1337</v>
      </c>
      <c r="J39" s="51" t="s">
        <v>205</v>
      </c>
      <c r="K39" s="81" t="s">
        <v>1338</v>
      </c>
      <c r="L39" s="87">
        <f>M39+N39</f>
        <v>131</v>
      </c>
      <c r="M39" s="87">
        <v>131</v>
      </c>
      <c r="N39" s="87"/>
      <c r="O39" s="50">
        <v>36</v>
      </c>
      <c r="P39" s="50">
        <v>36</v>
      </c>
      <c r="Q39" s="50">
        <v>164</v>
      </c>
      <c r="R39" s="50">
        <v>164</v>
      </c>
      <c r="S39" s="50"/>
      <c r="T39" s="97"/>
      <c r="U39" s="98">
        <v>4</v>
      </c>
    </row>
    <row r="40" ht="36" spans="1:21">
      <c r="A40" s="50">
        <v>3</v>
      </c>
      <c r="B40" s="50"/>
      <c r="C40" s="50"/>
      <c r="D40" s="78" t="s">
        <v>1339</v>
      </c>
      <c r="E40" s="51" t="s">
        <v>175</v>
      </c>
      <c r="F40" s="51" t="s">
        <v>1331</v>
      </c>
      <c r="G40" s="51" t="s">
        <v>1332</v>
      </c>
      <c r="H40" s="51" t="s">
        <v>1340</v>
      </c>
      <c r="I40" s="51" t="s">
        <v>1341</v>
      </c>
      <c r="J40" s="51" t="s">
        <v>205</v>
      </c>
      <c r="K40" s="81" t="s">
        <v>1342</v>
      </c>
      <c r="L40" s="87">
        <f>M40+N40</f>
        <v>106</v>
      </c>
      <c r="M40" s="87">
        <v>106</v>
      </c>
      <c r="N40" s="87"/>
      <c r="O40" s="50">
        <v>84</v>
      </c>
      <c r="P40" s="50">
        <v>84</v>
      </c>
      <c r="Q40" s="50">
        <v>393</v>
      </c>
      <c r="R40" s="50">
        <v>393</v>
      </c>
      <c r="S40" s="50"/>
      <c r="T40" s="97"/>
      <c r="U40" s="98">
        <v>4</v>
      </c>
    </row>
    <row r="41" ht="36" spans="1:21">
      <c r="A41" s="50">
        <v>4</v>
      </c>
      <c r="B41" s="50"/>
      <c r="C41" s="50"/>
      <c r="D41" s="78" t="s">
        <v>1343</v>
      </c>
      <c r="E41" s="51" t="s">
        <v>175</v>
      </c>
      <c r="F41" s="51" t="s">
        <v>1331</v>
      </c>
      <c r="G41" s="51" t="s">
        <v>1332</v>
      </c>
      <c r="H41" s="51" t="s">
        <v>1340</v>
      </c>
      <c r="I41" s="51" t="s">
        <v>1344</v>
      </c>
      <c r="J41" s="51" t="s">
        <v>205</v>
      </c>
      <c r="K41" s="81" t="s">
        <v>1345</v>
      </c>
      <c r="L41" s="87">
        <f>M41+N41</f>
        <v>76</v>
      </c>
      <c r="M41" s="87">
        <v>76</v>
      </c>
      <c r="N41" s="87"/>
      <c r="O41" s="50">
        <v>73</v>
      </c>
      <c r="P41" s="50">
        <v>73</v>
      </c>
      <c r="Q41" s="50">
        <v>333</v>
      </c>
      <c r="R41" s="50">
        <v>333</v>
      </c>
      <c r="S41" s="50"/>
      <c r="T41" s="97"/>
      <c r="U41" s="98">
        <v>4</v>
      </c>
    </row>
    <row r="42" spans="1:21">
      <c r="A42" s="51" t="s">
        <v>328</v>
      </c>
      <c r="B42" s="50"/>
      <c r="C42" s="51" t="s">
        <v>44</v>
      </c>
      <c r="D42" s="72"/>
      <c r="E42" s="50"/>
      <c r="F42" s="50"/>
      <c r="G42" s="50"/>
      <c r="H42" s="50"/>
      <c r="I42" s="50"/>
      <c r="J42" s="50"/>
      <c r="K42" s="81"/>
      <c r="L42" s="87"/>
      <c r="M42" s="87"/>
      <c r="N42" s="87"/>
      <c r="O42" s="50"/>
      <c r="P42" s="50"/>
      <c r="Q42" s="50"/>
      <c r="R42" s="50"/>
      <c r="S42" s="50"/>
      <c r="T42" s="97"/>
      <c r="U42" s="98"/>
    </row>
    <row r="43" spans="1:21">
      <c r="A43" s="6" t="s">
        <v>361</v>
      </c>
      <c r="B43" s="6" t="s">
        <v>362</v>
      </c>
      <c r="C43" s="6"/>
      <c r="D43" s="6">
        <f>D44+D45+D47+D46+D48+D49+D52+D54+D55+D56+D57+D58</f>
        <v>3</v>
      </c>
      <c r="E43" s="6"/>
      <c r="F43" s="6"/>
      <c r="G43" s="6"/>
      <c r="H43" s="6"/>
      <c r="I43" s="6"/>
      <c r="J43" s="6"/>
      <c r="K43" s="81"/>
      <c r="L43" s="86">
        <f>M43+N43</f>
        <v>269</v>
      </c>
      <c r="M43" s="86">
        <f>M44+M45+M47+M46+M48+M49+M52+M54+M55+M56+M57+M58</f>
        <v>269</v>
      </c>
      <c r="N43" s="86">
        <v>0</v>
      </c>
      <c r="O43" s="6">
        <f>O44+O45+O47+O48+O49+O52+O54</f>
        <v>248</v>
      </c>
      <c r="P43" s="6">
        <f>P44+P45+P47+P48+P49+P52+P54</f>
        <v>70</v>
      </c>
      <c r="Q43" s="6">
        <f>Q44+Q45+Q47+Q48+Q49+Q52+Q54</f>
        <v>1084</v>
      </c>
      <c r="R43" s="6">
        <f>R44+R45+R47+R48+R49+R52+R54</f>
        <v>305</v>
      </c>
      <c r="S43" s="6"/>
      <c r="T43" s="99"/>
      <c r="U43" s="100"/>
    </row>
    <row r="44" ht="24" spans="1:21">
      <c r="A44" s="73" t="s">
        <v>307</v>
      </c>
      <c r="B44" s="74"/>
      <c r="C44" s="76" t="s">
        <v>48</v>
      </c>
      <c r="D44" s="50">
        <v>0</v>
      </c>
      <c r="E44" s="74"/>
      <c r="F44" s="74"/>
      <c r="G44" s="50"/>
      <c r="H44" s="74"/>
      <c r="I44" s="88"/>
      <c r="J44" s="79"/>
      <c r="K44" s="81"/>
      <c r="L44" s="87"/>
      <c r="M44" s="87"/>
      <c r="N44" s="87"/>
      <c r="O44" s="50">
        <v>0</v>
      </c>
      <c r="P44" s="50">
        <v>0</v>
      </c>
      <c r="Q44" s="50">
        <v>0</v>
      </c>
      <c r="R44" s="50">
        <v>0</v>
      </c>
      <c r="S44" s="50"/>
      <c r="T44" s="95"/>
      <c r="U44" s="96" t="s">
        <v>306</v>
      </c>
    </row>
    <row r="45" ht="24" spans="1:21">
      <c r="A45" s="73" t="s">
        <v>308</v>
      </c>
      <c r="B45" s="50"/>
      <c r="C45" s="51" t="s">
        <v>49</v>
      </c>
      <c r="D45" s="50">
        <v>0</v>
      </c>
      <c r="E45" s="74"/>
      <c r="F45" s="74"/>
      <c r="G45" s="50"/>
      <c r="H45" s="74"/>
      <c r="I45" s="88"/>
      <c r="J45" s="79"/>
      <c r="K45" s="81"/>
      <c r="L45" s="87"/>
      <c r="M45" s="87"/>
      <c r="N45" s="87"/>
      <c r="O45" s="50">
        <v>0</v>
      </c>
      <c r="P45" s="50">
        <v>0</v>
      </c>
      <c r="Q45" s="50">
        <v>0</v>
      </c>
      <c r="R45" s="50">
        <v>0</v>
      </c>
      <c r="S45" s="50"/>
      <c r="T45" s="95"/>
      <c r="U45" s="96" t="s">
        <v>306</v>
      </c>
    </row>
    <row r="46" spans="1:21">
      <c r="A46" s="51" t="s">
        <v>309</v>
      </c>
      <c r="B46" s="50"/>
      <c r="C46" s="51" t="s">
        <v>51</v>
      </c>
      <c r="D46" s="50"/>
      <c r="E46" s="50"/>
      <c r="F46" s="50"/>
      <c r="G46" s="50"/>
      <c r="H46" s="50"/>
      <c r="I46" s="50"/>
      <c r="J46" s="50"/>
      <c r="K46" s="81"/>
      <c r="L46" s="87"/>
      <c r="M46" s="87"/>
      <c r="N46" s="87"/>
      <c r="O46" s="50"/>
      <c r="P46" s="50"/>
      <c r="Q46" s="50"/>
      <c r="R46" s="50"/>
      <c r="S46" s="50"/>
      <c r="T46" s="95"/>
      <c r="U46" s="96"/>
    </row>
    <row r="47" spans="1:21">
      <c r="A47" s="51" t="s">
        <v>310</v>
      </c>
      <c r="B47" s="50"/>
      <c r="C47" s="78" t="s">
        <v>52</v>
      </c>
      <c r="D47" s="50">
        <v>0</v>
      </c>
      <c r="E47" s="74"/>
      <c r="F47" s="74"/>
      <c r="G47" s="50"/>
      <c r="H47" s="74"/>
      <c r="I47" s="88"/>
      <c r="J47" s="79"/>
      <c r="K47" s="81"/>
      <c r="L47" s="87"/>
      <c r="M47" s="87"/>
      <c r="N47" s="87"/>
      <c r="O47" s="50">
        <v>0</v>
      </c>
      <c r="P47" s="50">
        <v>0</v>
      </c>
      <c r="Q47" s="50">
        <v>0</v>
      </c>
      <c r="R47" s="50">
        <v>0</v>
      </c>
      <c r="S47" s="74"/>
      <c r="T47" s="95"/>
      <c r="U47" s="96"/>
    </row>
    <row r="48" spans="1:21">
      <c r="A48" s="51" t="s">
        <v>312</v>
      </c>
      <c r="B48" s="50"/>
      <c r="C48" s="51" t="s">
        <v>53</v>
      </c>
      <c r="D48" s="50">
        <v>0</v>
      </c>
      <c r="E48" s="50"/>
      <c r="F48" s="50"/>
      <c r="G48" s="50"/>
      <c r="H48" s="50"/>
      <c r="I48" s="50"/>
      <c r="J48" s="50"/>
      <c r="K48" s="81"/>
      <c r="L48" s="87"/>
      <c r="M48" s="87"/>
      <c r="N48" s="87"/>
      <c r="O48" s="50">
        <v>0</v>
      </c>
      <c r="P48" s="50">
        <v>0</v>
      </c>
      <c r="Q48" s="50">
        <v>0</v>
      </c>
      <c r="R48" s="50">
        <v>0</v>
      </c>
      <c r="S48" s="50"/>
      <c r="T48" s="95"/>
      <c r="U48" s="96"/>
    </row>
    <row r="49" spans="1:21">
      <c r="A49" s="51" t="s">
        <v>313</v>
      </c>
      <c r="B49" s="50"/>
      <c r="C49" s="51" t="s">
        <v>54</v>
      </c>
      <c r="D49" s="50">
        <v>2</v>
      </c>
      <c r="E49" s="50"/>
      <c r="F49" s="50"/>
      <c r="G49" s="50"/>
      <c r="H49" s="50"/>
      <c r="I49" s="50"/>
      <c r="J49" s="50"/>
      <c r="K49" s="81"/>
      <c r="L49" s="87">
        <f t="shared" ref="L49:L55" si="8">M49+N49</f>
        <v>77</v>
      </c>
      <c r="M49" s="87">
        <f>SUM(M50:M51)</f>
        <v>77</v>
      </c>
      <c r="N49" s="87"/>
      <c r="O49" s="50">
        <f>SUM(O50:O51)</f>
        <v>194</v>
      </c>
      <c r="P49" s="50">
        <f>SUM(P50:P51)</f>
        <v>16</v>
      </c>
      <c r="Q49" s="50">
        <f>SUM(Q50:Q51)</f>
        <v>859</v>
      </c>
      <c r="R49" s="50">
        <f>SUM(R50:R51)</f>
        <v>80</v>
      </c>
      <c r="S49" s="50"/>
      <c r="T49" s="95"/>
      <c r="U49" s="96"/>
    </row>
    <row r="50" ht="36" spans="1:21">
      <c r="A50" s="50">
        <v>1</v>
      </c>
      <c r="B50" s="50"/>
      <c r="C50" s="50"/>
      <c r="D50" s="51" t="s">
        <v>1346</v>
      </c>
      <c r="E50" s="51" t="s">
        <v>175</v>
      </c>
      <c r="F50" s="51" t="s">
        <v>1347</v>
      </c>
      <c r="G50" s="51" t="s">
        <v>1348</v>
      </c>
      <c r="H50" s="51" t="s">
        <v>1349</v>
      </c>
      <c r="I50" s="51" t="s">
        <v>1350</v>
      </c>
      <c r="J50" s="51" t="s">
        <v>205</v>
      </c>
      <c r="K50" s="81" t="s">
        <v>1351</v>
      </c>
      <c r="L50" s="87">
        <f t="shared" si="8"/>
        <v>13</v>
      </c>
      <c r="M50" s="87">
        <v>13</v>
      </c>
      <c r="N50" s="87"/>
      <c r="O50" s="50">
        <v>52</v>
      </c>
      <c r="P50" s="50">
        <v>4</v>
      </c>
      <c r="Q50" s="50">
        <v>243</v>
      </c>
      <c r="R50" s="50">
        <v>14</v>
      </c>
      <c r="S50" s="50"/>
      <c r="T50" s="95"/>
      <c r="U50" s="96"/>
    </row>
    <row r="51" ht="36" spans="1:21">
      <c r="A51" s="50">
        <v>2</v>
      </c>
      <c r="B51" s="50"/>
      <c r="C51" s="51"/>
      <c r="D51" s="51" t="s">
        <v>1352</v>
      </c>
      <c r="E51" s="51" t="s">
        <v>175</v>
      </c>
      <c r="F51" s="51" t="s">
        <v>1347</v>
      </c>
      <c r="G51" s="51" t="s">
        <v>1348</v>
      </c>
      <c r="H51" s="51" t="s">
        <v>1349</v>
      </c>
      <c r="I51" s="51" t="s">
        <v>1353</v>
      </c>
      <c r="J51" s="51" t="s">
        <v>205</v>
      </c>
      <c r="K51" s="81" t="s">
        <v>1354</v>
      </c>
      <c r="L51" s="87">
        <f t="shared" si="8"/>
        <v>64</v>
      </c>
      <c r="M51" s="87">
        <v>64</v>
      </c>
      <c r="N51" s="87"/>
      <c r="O51" s="50">
        <v>142</v>
      </c>
      <c r="P51" s="50">
        <v>12</v>
      </c>
      <c r="Q51" s="50">
        <v>616</v>
      </c>
      <c r="R51" s="50">
        <v>66</v>
      </c>
      <c r="S51" s="101"/>
      <c r="T51" s="95"/>
      <c r="U51" s="96"/>
    </row>
    <row r="52" ht="24" spans="1:21">
      <c r="A52" s="51" t="s">
        <v>314</v>
      </c>
      <c r="B52" s="50"/>
      <c r="C52" s="51" t="s">
        <v>375</v>
      </c>
      <c r="D52" s="50">
        <v>1</v>
      </c>
      <c r="E52" s="50"/>
      <c r="F52" s="50"/>
      <c r="G52" s="50"/>
      <c r="H52" s="50"/>
      <c r="I52" s="50"/>
      <c r="J52" s="50"/>
      <c r="K52" s="81"/>
      <c r="L52" s="87">
        <f t="shared" si="8"/>
        <v>192</v>
      </c>
      <c r="M52" s="87">
        <f>SUM(M53)</f>
        <v>192</v>
      </c>
      <c r="N52" s="87"/>
      <c r="O52" s="50">
        <f>SUM(O53)</f>
        <v>54</v>
      </c>
      <c r="P52" s="50">
        <f>SUM(P53)</f>
        <v>54</v>
      </c>
      <c r="Q52" s="50">
        <f>SUM(Q53)</f>
        <v>225</v>
      </c>
      <c r="R52" s="50">
        <f>SUM(R53)</f>
        <v>225</v>
      </c>
      <c r="S52" s="50"/>
      <c r="T52" s="95"/>
      <c r="U52" s="96"/>
    </row>
    <row r="53" ht="60" spans="1:21">
      <c r="A53" s="50">
        <v>1</v>
      </c>
      <c r="B53" s="50"/>
      <c r="C53" s="50"/>
      <c r="D53" s="51" t="s">
        <v>1355</v>
      </c>
      <c r="E53" s="51" t="s">
        <v>175</v>
      </c>
      <c r="F53" s="76" t="s">
        <v>1356</v>
      </c>
      <c r="G53" s="76" t="s">
        <v>1357</v>
      </c>
      <c r="H53" s="76" t="s">
        <v>1358</v>
      </c>
      <c r="I53" s="51" t="s">
        <v>1359</v>
      </c>
      <c r="J53" s="76" t="s">
        <v>205</v>
      </c>
      <c r="K53" s="81" t="s">
        <v>1360</v>
      </c>
      <c r="L53" s="87">
        <f t="shared" si="8"/>
        <v>192</v>
      </c>
      <c r="M53" s="87">
        <v>192</v>
      </c>
      <c r="N53" s="87"/>
      <c r="O53" s="50">
        <v>54</v>
      </c>
      <c r="P53" s="50">
        <v>54</v>
      </c>
      <c r="Q53" s="50">
        <v>225</v>
      </c>
      <c r="R53" s="50">
        <v>225</v>
      </c>
      <c r="S53" s="50"/>
      <c r="T53" s="95"/>
      <c r="U53" s="96"/>
    </row>
    <row r="54" ht="24" spans="1:21">
      <c r="A54" s="51" t="s">
        <v>321</v>
      </c>
      <c r="B54" s="50"/>
      <c r="C54" s="51" t="s">
        <v>376</v>
      </c>
      <c r="D54" s="50">
        <v>0</v>
      </c>
      <c r="E54" s="50"/>
      <c r="F54" s="50"/>
      <c r="G54" s="50"/>
      <c r="H54" s="50"/>
      <c r="I54" s="50"/>
      <c r="J54" s="50"/>
      <c r="K54" s="81"/>
      <c r="L54" s="87"/>
      <c r="M54" s="87"/>
      <c r="N54" s="87"/>
      <c r="O54" s="50">
        <v>0</v>
      </c>
      <c r="P54" s="50">
        <v>0</v>
      </c>
      <c r="Q54" s="50">
        <v>0</v>
      </c>
      <c r="R54" s="50">
        <v>0</v>
      </c>
      <c r="S54" s="50"/>
      <c r="T54" s="95"/>
      <c r="U54" s="96"/>
    </row>
    <row r="55" spans="1:21">
      <c r="A55" s="51" t="s">
        <v>322</v>
      </c>
      <c r="B55" s="50"/>
      <c r="C55" s="51" t="s">
        <v>47</v>
      </c>
      <c r="D55" s="74"/>
      <c r="E55" s="74"/>
      <c r="F55" s="74"/>
      <c r="G55" s="74"/>
      <c r="H55" s="74"/>
      <c r="I55" s="74"/>
      <c r="J55" s="74"/>
      <c r="K55" s="81"/>
      <c r="L55" s="87"/>
      <c r="M55" s="87"/>
      <c r="N55" s="87"/>
      <c r="O55" s="50"/>
      <c r="P55" s="50"/>
      <c r="Q55" s="50"/>
      <c r="R55" s="50"/>
      <c r="S55" s="50"/>
      <c r="T55" s="95"/>
      <c r="U55" s="96"/>
    </row>
    <row r="56" spans="1:21">
      <c r="A56" s="51" t="s">
        <v>323</v>
      </c>
      <c r="B56" s="50"/>
      <c r="C56" s="51" t="s">
        <v>50</v>
      </c>
      <c r="D56" s="74"/>
      <c r="E56" s="74"/>
      <c r="F56" s="74"/>
      <c r="G56" s="74"/>
      <c r="H56" s="74"/>
      <c r="I56" s="74"/>
      <c r="J56" s="74"/>
      <c r="K56" s="81"/>
      <c r="L56" s="87"/>
      <c r="M56" s="87"/>
      <c r="N56" s="87"/>
      <c r="O56" s="50"/>
      <c r="P56" s="50"/>
      <c r="Q56" s="50"/>
      <c r="R56" s="50"/>
      <c r="S56" s="50"/>
      <c r="T56" s="95"/>
      <c r="U56" s="96"/>
    </row>
    <row r="57" spans="1:21">
      <c r="A57" s="51" t="s">
        <v>324</v>
      </c>
      <c r="B57" s="50"/>
      <c r="C57" s="51" t="s">
        <v>383</v>
      </c>
      <c r="D57" s="74"/>
      <c r="E57" s="74"/>
      <c r="F57" s="74"/>
      <c r="G57" s="74"/>
      <c r="H57" s="74"/>
      <c r="I57" s="74"/>
      <c r="J57" s="74"/>
      <c r="K57" s="81"/>
      <c r="L57" s="87"/>
      <c r="M57" s="87"/>
      <c r="N57" s="87"/>
      <c r="O57" s="50"/>
      <c r="P57" s="50"/>
      <c r="Q57" s="50"/>
      <c r="R57" s="50"/>
      <c r="S57" s="50"/>
      <c r="T57" s="95"/>
      <c r="U57" s="96"/>
    </row>
    <row r="58" spans="1:21">
      <c r="A58" s="51" t="s">
        <v>325</v>
      </c>
      <c r="B58" s="50"/>
      <c r="C58" s="51" t="s">
        <v>384</v>
      </c>
      <c r="D58" s="74"/>
      <c r="E58" s="74"/>
      <c r="F58" s="74"/>
      <c r="G58" s="74"/>
      <c r="H58" s="74"/>
      <c r="I58" s="74"/>
      <c r="J58" s="74"/>
      <c r="K58" s="81"/>
      <c r="L58" s="87"/>
      <c r="M58" s="87"/>
      <c r="N58" s="87"/>
      <c r="O58" s="50"/>
      <c r="P58" s="50"/>
      <c r="Q58" s="50"/>
      <c r="R58" s="50"/>
      <c r="S58" s="50"/>
      <c r="T58" s="95"/>
      <c r="U58" s="96"/>
    </row>
    <row r="59" spans="1:21">
      <c r="A59" s="6" t="s">
        <v>385</v>
      </c>
      <c r="B59" s="6" t="s">
        <v>386</v>
      </c>
      <c r="C59" s="6"/>
      <c r="D59" s="6">
        <f>SUM(D60+D62+D63+D75+D86+D91+D94+D96+D99+D103+D105+D106)</f>
        <v>36</v>
      </c>
      <c r="E59" s="6"/>
      <c r="F59" s="6"/>
      <c r="G59" s="6"/>
      <c r="H59" s="6"/>
      <c r="I59" s="6"/>
      <c r="J59" s="6"/>
      <c r="K59" s="81"/>
      <c r="L59" s="86">
        <f>M59+N59</f>
        <v>3315</v>
      </c>
      <c r="M59" s="86">
        <f>SUM(M60+M62+M63+M75+M86+M91+M94+M96+M99+M103+M105+M106)</f>
        <v>3315</v>
      </c>
      <c r="N59" s="86">
        <v>0</v>
      </c>
      <c r="O59" s="6">
        <f>SUM(O60+O62+O63+O75+O86+O91+O94+O96+O99+O103+O105+O106)</f>
        <v>5801</v>
      </c>
      <c r="P59" s="6">
        <f>SUM(P60+P62+P63+P75+P86+P91+P94+P96+P99+P103+P105+P106)</f>
        <v>3558</v>
      </c>
      <c r="Q59" s="6">
        <f>SUM(Q60+Q62+Q63+Q75+Q86+Q91+Q94+Q96+Q99+Q103+Q105+Q106)</f>
        <v>22653</v>
      </c>
      <c r="R59" s="6">
        <f>SUM(R60+R62+R63+R75+R86+R91+R94+R96+R99+R103+R105+R106)</f>
        <v>13624</v>
      </c>
      <c r="S59" s="6"/>
      <c r="T59" s="99"/>
      <c r="U59" s="100"/>
    </row>
    <row r="60" spans="1:21">
      <c r="A60" s="51" t="s">
        <v>307</v>
      </c>
      <c r="B60" s="50"/>
      <c r="C60" s="51" t="s">
        <v>59</v>
      </c>
      <c r="D60" s="72">
        <v>1</v>
      </c>
      <c r="E60" s="50"/>
      <c r="F60" s="50"/>
      <c r="G60" s="50"/>
      <c r="H60" s="50"/>
      <c r="I60" s="50"/>
      <c r="J60" s="50"/>
      <c r="K60" s="81"/>
      <c r="L60" s="87">
        <f>M60+N60</f>
        <v>694</v>
      </c>
      <c r="M60" s="87">
        <f>M61</f>
        <v>694</v>
      </c>
      <c r="N60" s="87"/>
      <c r="O60" s="50">
        <f>O61</f>
        <v>591</v>
      </c>
      <c r="P60" s="50">
        <f>P61</f>
        <v>591</v>
      </c>
      <c r="Q60" s="50">
        <f>Q61</f>
        <v>2619</v>
      </c>
      <c r="R60" s="50">
        <f>R61</f>
        <v>2619</v>
      </c>
      <c r="S60" s="50"/>
      <c r="T60" s="97"/>
      <c r="U60" s="98"/>
    </row>
    <row r="61" ht="120" spans="1:21">
      <c r="A61" s="79">
        <v>1</v>
      </c>
      <c r="B61" s="74"/>
      <c r="C61" s="74"/>
      <c r="D61" s="80" t="s">
        <v>1361</v>
      </c>
      <c r="E61" s="81" t="s">
        <v>175</v>
      </c>
      <c r="F61" s="76" t="s">
        <v>1362</v>
      </c>
      <c r="G61" s="76" t="s">
        <v>1363</v>
      </c>
      <c r="H61" s="76" t="s">
        <v>1362</v>
      </c>
      <c r="I61" s="76" t="s">
        <v>1364</v>
      </c>
      <c r="J61" s="76" t="s">
        <v>1032</v>
      </c>
      <c r="K61" s="81" t="s">
        <v>1365</v>
      </c>
      <c r="L61" s="87">
        <f>M61+N61</f>
        <v>694</v>
      </c>
      <c r="M61" s="87">
        <v>694</v>
      </c>
      <c r="N61" s="87"/>
      <c r="O61" s="50">
        <v>591</v>
      </c>
      <c r="P61" s="50">
        <v>591</v>
      </c>
      <c r="Q61" s="50">
        <v>2619</v>
      </c>
      <c r="R61" s="50">
        <v>2619</v>
      </c>
      <c r="S61" s="50"/>
      <c r="T61" s="97"/>
      <c r="U61" s="98">
        <v>5</v>
      </c>
    </row>
    <row r="62" spans="1:21">
      <c r="A62" s="51" t="s">
        <v>308</v>
      </c>
      <c r="B62" s="50"/>
      <c r="C62" s="51" t="s">
        <v>60</v>
      </c>
      <c r="D62" s="72"/>
      <c r="E62" s="50"/>
      <c r="F62" s="50"/>
      <c r="G62" s="50"/>
      <c r="H62" s="50"/>
      <c r="I62" s="50"/>
      <c r="J62" s="50"/>
      <c r="K62" s="81"/>
      <c r="L62" s="89"/>
      <c r="M62" s="89"/>
      <c r="N62" s="89"/>
      <c r="O62" s="89"/>
      <c r="P62" s="89"/>
      <c r="Q62" s="89"/>
      <c r="R62" s="89"/>
      <c r="S62" s="50"/>
      <c r="T62" s="97"/>
      <c r="U62" s="98"/>
    </row>
    <row r="63" spans="1:21">
      <c r="A63" s="51" t="s">
        <v>309</v>
      </c>
      <c r="B63" s="50"/>
      <c r="C63" s="51" t="s">
        <v>61</v>
      </c>
      <c r="D63" s="72">
        <v>11</v>
      </c>
      <c r="E63" s="50"/>
      <c r="F63" s="50"/>
      <c r="G63" s="50"/>
      <c r="H63" s="50"/>
      <c r="I63" s="50"/>
      <c r="J63" s="50"/>
      <c r="K63" s="81"/>
      <c r="L63" s="87">
        <f t="shared" ref="L63:S63" si="9">SUM(L64:L74)</f>
        <v>647</v>
      </c>
      <c r="M63" s="87">
        <f t="shared" si="9"/>
        <v>647</v>
      </c>
      <c r="N63" s="87"/>
      <c r="O63" s="50">
        <f t="shared" si="9"/>
        <v>949</v>
      </c>
      <c r="P63" s="50">
        <f t="shared" si="9"/>
        <v>619</v>
      </c>
      <c r="Q63" s="50">
        <f t="shared" si="9"/>
        <v>3671</v>
      </c>
      <c r="R63" s="50">
        <f t="shared" si="9"/>
        <v>2342</v>
      </c>
      <c r="S63" s="50"/>
      <c r="T63" s="102"/>
      <c r="U63" s="103"/>
    </row>
    <row r="64" ht="36" spans="1:21">
      <c r="A64" s="82">
        <v>1</v>
      </c>
      <c r="B64" s="50"/>
      <c r="C64" s="50"/>
      <c r="D64" s="54" t="s">
        <v>1366</v>
      </c>
      <c r="E64" s="51" t="s">
        <v>175</v>
      </c>
      <c r="F64" s="51" t="s">
        <v>388</v>
      </c>
      <c r="G64" s="51" t="s">
        <v>1367</v>
      </c>
      <c r="H64" s="51" t="s">
        <v>1368</v>
      </c>
      <c r="I64" s="51" t="s">
        <v>1369</v>
      </c>
      <c r="J64" s="51" t="s">
        <v>367</v>
      </c>
      <c r="K64" s="81" t="s">
        <v>1370</v>
      </c>
      <c r="L64" s="87">
        <f>M64+N64</f>
        <v>44</v>
      </c>
      <c r="M64" s="87">
        <v>44</v>
      </c>
      <c r="N64" s="87"/>
      <c r="O64" s="50">
        <v>37</v>
      </c>
      <c r="P64" s="50">
        <v>37</v>
      </c>
      <c r="Q64" s="50">
        <v>164</v>
      </c>
      <c r="R64" s="50">
        <v>164</v>
      </c>
      <c r="S64" s="50"/>
      <c r="T64" s="97"/>
      <c r="U64" s="98">
        <v>4</v>
      </c>
    </row>
    <row r="65" ht="36" spans="1:21">
      <c r="A65" s="82">
        <v>2</v>
      </c>
      <c r="B65" s="50"/>
      <c r="C65" s="50"/>
      <c r="D65" s="54" t="s">
        <v>1371</v>
      </c>
      <c r="E65" s="51" t="s">
        <v>175</v>
      </c>
      <c r="F65" s="51" t="s">
        <v>388</v>
      </c>
      <c r="G65" s="51" t="s">
        <v>1367</v>
      </c>
      <c r="H65" s="51" t="s">
        <v>1372</v>
      </c>
      <c r="I65" s="51" t="s">
        <v>1373</v>
      </c>
      <c r="J65" s="51" t="s">
        <v>367</v>
      </c>
      <c r="K65" s="81" t="s">
        <v>1374</v>
      </c>
      <c r="L65" s="87">
        <f t="shared" ref="L65:L74" si="10">M65+N65</f>
        <v>174</v>
      </c>
      <c r="M65" s="87">
        <v>174</v>
      </c>
      <c r="N65" s="87"/>
      <c r="O65" s="50">
        <v>43</v>
      </c>
      <c r="P65" s="50">
        <v>43</v>
      </c>
      <c r="Q65" s="50">
        <v>165</v>
      </c>
      <c r="R65" s="50">
        <v>165</v>
      </c>
      <c r="S65" s="50"/>
      <c r="T65" s="97"/>
      <c r="U65" s="98">
        <v>4</v>
      </c>
    </row>
    <row r="66" ht="48" spans="1:21">
      <c r="A66" s="82">
        <v>3</v>
      </c>
      <c r="B66" s="50"/>
      <c r="C66" s="50"/>
      <c r="D66" s="54" t="s">
        <v>1375</v>
      </c>
      <c r="E66" s="51" t="s">
        <v>175</v>
      </c>
      <c r="F66" s="51" t="s">
        <v>388</v>
      </c>
      <c r="G66" s="51" t="s">
        <v>1376</v>
      </c>
      <c r="H66" s="51" t="s">
        <v>1377</v>
      </c>
      <c r="I66" s="51" t="s">
        <v>1378</v>
      </c>
      <c r="J66" s="51" t="s">
        <v>367</v>
      </c>
      <c r="K66" s="81" t="s">
        <v>1379</v>
      </c>
      <c r="L66" s="87">
        <f t="shared" si="10"/>
        <v>32</v>
      </c>
      <c r="M66" s="87">
        <v>32</v>
      </c>
      <c r="N66" s="87"/>
      <c r="O66" s="50">
        <v>31</v>
      </c>
      <c r="P66" s="50">
        <v>5</v>
      </c>
      <c r="Q66" s="50">
        <v>130</v>
      </c>
      <c r="R66" s="50">
        <v>25</v>
      </c>
      <c r="S66" s="50"/>
      <c r="T66" s="97"/>
      <c r="U66" s="98">
        <v>4</v>
      </c>
    </row>
    <row r="67" ht="48" spans="1:21">
      <c r="A67" s="82">
        <v>4</v>
      </c>
      <c r="B67" s="50"/>
      <c r="C67" s="50"/>
      <c r="D67" s="54" t="s">
        <v>1380</v>
      </c>
      <c r="E67" s="51" t="s">
        <v>175</v>
      </c>
      <c r="F67" s="51" t="s">
        <v>1381</v>
      </c>
      <c r="G67" s="51" t="s">
        <v>1382</v>
      </c>
      <c r="H67" s="51" t="s">
        <v>400</v>
      </c>
      <c r="I67" s="51" t="s">
        <v>1383</v>
      </c>
      <c r="J67" s="51" t="s">
        <v>367</v>
      </c>
      <c r="K67" s="81" t="s">
        <v>1384</v>
      </c>
      <c r="L67" s="87">
        <f t="shared" si="10"/>
        <v>40</v>
      </c>
      <c r="M67" s="87">
        <v>40</v>
      </c>
      <c r="N67" s="87"/>
      <c r="O67" s="50">
        <v>5</v>
      </c>
      <c r="P67" s="50">
        <v>5</v>
      </c>
      <c r="Q67" s="50">
        <v>25</v>
      </c>
      <c r="R67" s="50">
        <v>25</v>
      </c>
      <c r="S67" s="50"/>
      <c r="T67" s="97"/>
      <c r="U67" s="98">
        <v>4</v>
      </c>
    </row>
    <row r="68" ht="108" spans="1:21">
      <c r="A68" s="82">
        <v>5</v>
      </c>
      <c r="B68" s="50"/>
      <c r="C68" s="50"/>
      <c r="D68" s="54" t="s">
        <v>1385</v>
      </c>
      <c r="E68" s="51" t="s">
        <v>175</v>
      </c>
      <c r="F68" s="51" t="s">
        <v>1381</v>
      </c>
      <c r="G68" s="51" t="s">
        <v>1382</v>
      </c>
      <c r="H68" s="51" t="s">
        <v>400</v>
      </c>
      <c r="I68" s="51" t="s">
        <v>1386</v>
      </c>
      <c r="J68" s="51" t="s">
        <v>367</v>
      </c>
      <c r="K68" s="81" t="s">
        <v>1387</v>
      </c>
      <c r="L68" s="87">
        <f t="shared" si="10"/>
        <v>140</v>
      </c>
      <c r="M68" s="87">
        <v>140</v>
      </c>
      <c r="N68" s="87"/>
      <c r="O68" s="50">
        <v>361</v>
      </c>
      <c r="P68" s="50">
        <v>361</v>
      </c>
      <c r="Q68" s="50">
        <v>1261</v>
      </c>
      <c r="R68" s="50">
        <v>1261</v>
      </c>
      <c r="S68" s="50"/>
      <c r="T68" s="97"/>
      <c r="U68" s="98">
        <v>5</v>
      </c>
    </row>
    <row r="69" ht="48" spans="1:21">
      <c r="A69" s="82">
        <v>6</v>
      </c>
      <c r="B69" s="50"/>
      <c r="C69" s="50"/>
      <c r="D69" s="54" t="s">
        <v>1388</v>
      </c>
      <c r="E69" s="51" t="s">
        <v>175</v>
      </c>
      <c r="F69" s="51" t="s">
        <v>1381</v>
      </c>
      <c r="G69" s="51" t="s">
        <v>1382</v>
      </c>
      <c r="H69" s="51" t="s">
        <v>1389</v>
      </c>
      <c r="I69" s="51" t="s">
        <v>1381</v>
      </c>
      <c r="J69" s="51" t="s">
        <v>367</v>
      </c>
      <c r="K69" s="81" t="s">
        <v>1390</v>
      </c>
      <c r="L69" s="87">
        <f t="shared" si="10"/>
        <v>44</v>
      </c>
      <c r="M69" s="87">
        <v>44</v>
      </c>
      <c r="N69" s="87"/>
      <c r="O69" s="50">
        <v>55</v>
      </c>
      <c r="P69" s="50">
        <v>55</v>
      </c>
      <c r="Q69" s="50">
        <v>265</v>
      </c>
      <c r="R69" s="50">
        <v>265</v>
      </c>
      <c r="S69" s="107"/>
      <c r="T69" s="97"/>
      <c r="U69" s="98">
        <v>4</v>
      </c>
    </row>
    <row r="70" ht="48" spans="1:21">
      <c r="A70" s="82">
        <v>7</v>
      </c>
      <c r="B70" s="50"/>
      <c r="C70" s="50"/>
      <c r="D70" s="54" t="s">
        <v>1391</v>
      </c>
      <c r="E70" s="51" t="s">
        <v>175</v>
      </c>
      <c r="F70" s="51" t="s">
        <v>388</v>
      </c>
      <c r="G70" s="51" t="s">
        <v>394</v>
      </c>
      <c r="H70" s="51" t="s">
        <v>1392</v>
      </c>
      <c r="I70" s="51" t="s">
        <v>1393</v>
      </c>
      <c r="J70" s="51" t="s">
        <v>367</v>
      </c>
      <c r="K70" s="81" t="s">
        <v>1394</v>
      </c>
      <c r="L70" s="87">
        <f t="shared" si="10"/>
        <v>37</v>
      </c>
      <c r="M70" s="87">
        <v>37</v>
      </c>
      <c r="N70" s="87"/>
      <c r="O70" s="50">
        <v>54</v>
      </c>
      <c r="P70" s="50">
        <v>10</v>
      </c>
      <c r="Q70" s="50">
        <v>204</v>
      </c>
      <c r="R70" s="50">
        <v>30</v>
      </c>
      <c r="S70" s="50"/>
      <c r="T70" s="102"/>
      <c r="U70" s="103">
        <v>4</v>
      </c>
    </row>
    <row r="71" ht="48" spans="1:21">
      <c r="A71" s="82">
        <v>8</v>
      </c>
      <c r="B71" s="50"/>
      <c r="C71" s="50"/>
      <c r="D71" s="54" t="s">
        <v>1395</v>
      </c>
      <c r="E71" s="51" t="s">
        <v>175</v>
      </c>
      <c r="F71" s="51" t="s">
        <v>388</v>
      </c>
      <c r="G71" s="51" t="s">
        <v>394</v>
      </c>
      <c r="H71" s="51" t="s">
        <v>1392</v>
      </c>
      <c r="I71" s="51" t="s">
        <v>1396</v>
      </c>
      <c r="J71" s="51" t="s">
        <v>367</v>
      </c>
      <c r="K71" s="81" t="s">
        <v>1397</v>
      </c>
      <c r="L71" s="87">
        <f t="shared" si="10"/>
        <v>39</v>
      </c>
      <c r="M71" s="87">
        <v>39</v>
      </c>
      <c r="N71" s="87"/>
      <c r="O71" s="50">
        <v>11</v>
      </c>
      <c r="P71" s="50">
        <v>11</v>
      </c>
      <c r="Q71" s="50">
        <v>54</v>
      </c>
      <c r="R71" s="50">
        <v>46</v>
      </c>
      <c r="S71" s="50"/>
      <c r="T71" s="102"/>
      <c r="U71" s="103">
        <v>4</v>
      </c>
    </row>
    <row r="72" ht="36" spans="1:21">
      <c r="A72" s="82">
        <v>9</v>
      </c>
      <c r="B72" s="50"/>
      <c r="C72" s="50"/>
      <c r="D72" s="54" t="s">
        <v>1398</v>
      </c>
      <c r="E72" s="51" t="s">
        <v>175</v>
      </c>
      <c r="F72" s="51" t="s">
        <v>388</v>
      </c>
      <c r="G72" s="51" t="s">
        <v>1399</v>
      </c>
      <c r="H72" s="51" t="s">
        <v>1400</v>
      </c>
      <c r="I72" s="51" t="s">
        <v>1401</v>
      </c>
      <c r="J72" s="51" t="s">
        <v>367</v>
      </c>
      <c r="K72" s="81" t="s">
        <v>1402</v>
      </c>
      <c r="L72" s="87">
        <f t="shared" si="10"/>
        <v>26</v>
      </c>
      <c r="M72" s="87">
        <v>26</v>
      </c>
      <c r="N72" s="87"/>
      <c r="O72" s="50">
        <v>44</v>
      </c>
      <c r="P72" s="50">
        <v>4</v>
      </c>
      <c r="Q72" s="50">
        <v>113</v>
      </c>
      <c r="R72" s="50">
        <v>25</v>
      </c>
      <c r="S72" s="50"/>
      <c r="T72" s="102"/>
      <c r="U72" s="103">
        <v>5</v>
      </c>
    </row>
    <row r="73" ht="50.25" spans="1:21">
      <c r="A73" s="82">
        <v>10</v>
      </c>
      <c r="B73" s="50"/>
      <c r="C73" s="50"/>
      <c r="D73" s="54" t="s">
        <v>1403</v>
      </c>
      <c r="E73" s="51" t="s">
        <v>175</v>
      </c>
      <c r="F73" s="51" t="s">
        <v>388</v>
      </c>
      <c r="G73" s="51" t="s">
        <v>1376</v>
      </c>
      <c r="H73" s="51" t="s">
        <v>1404</v>
      </c>
      <c r="I73" s="51" t="s">
        <v>1405</v>
      </c>
      <c r="J73" s="51" t="s">
        <v>367</v>
      </c>
      <c r="K73" s="81" t="s">
        <v>1406</v>
      </c>
      <c r="L73" s="87">
        <f t="shared" si="10"/>
        <v>28</v>
      </c>
      <c r="M73" s="87">
        <v>28</v>
      </c>
      <c r="N73" s="87"/>
      <c r="O73" s="50">
        <v>83</v>
      </c>
      <c r="P73" s="50">
        <v>80</v>
      </c>
      <c r="Q73" s="50">
        <v>330</v>
      </c>
      <c r="R73" s="50">
        <v>300</v>
      </c>
      <c r="S73" s="50"/>
      <c r="T73" s="102"/>
      <c r="U73" s="103">
        <v>5</v>
      </c>
    </row>
    <row r="74" ht="50.25" spans="1:21">
      <c r="A74" s="82">
        <v>11</v>
      </c>
      <c r="B74" s="50"/>
      <c r="C74" s="50"/>
      <c r="D74" s="54" t="s">
        <v>1407</v>
      </c>
      <c r="E74" s="51" t="s">
        <v>175</v>
      </c>
      <c r="F74" s="51" t="s">
        <v>1408</v>
      </c>
      <c r="G74" s="51" t="s">
        <v>1376</v>
      </c>
      <c r="H74" s="51" t="s">
        <v>1409</v>
      </c>
      <c r="I74" s="50" t="s">
        <v>1410</v>
      </c>
      <c r="J74" s="51" t="s">
        <v>367</v>
      </c>
      <c r="K74" s="81" t="s">
        <v>1411</v>
      </c>
      <c r="L74" s="87">
        <f t="shared" si="10"/>
        <v>43</v>
      </c>
      <c r="M74" s="87">
        <v>43</v>
      </c>
      <c r="N74" s="87"/>
      <c r="O74" s="50">
        <v>225</v>
      </c>
      <c r="P74" s="50">
        <v>8</v>
      </c>
      <c r="Q74" s="50">
        <v>960</v>
      </c>
      <c r="R74" s="50">
        <v>36</v>
      </c>
      <c r="S74" s="50"/>
      <c r="T74" s="102"/>
      <c r="U74" s="103">
        <v>5</v>
      </c>
    </row>
    <row r="75" spans="1:21">
      <c r="A75" s="51" t="s">
        <v>310</v>
      </c>
      <c r="B75" s="50"/>
      <c r="C75" s="51" t="s">
        <v>63</v>
      </c>
      <c r="D75" s="72">
        <v>10</v>
      </c>
      <c r="E75" s="50"/>
      <c r="F75" s="50"/>
      <c r="G75" s="50"/>
      <c r="H75" s="50"/>
      <c r="I75" s="50"/>
      <c r="J75" s="50"/>
      <c r="K75" s="81"/>
      <c r="L75" s="87">
        <f t="shared" ref="L75:S75" si="11">SUM(L76:L85)</f>
        <v>443</v>
      </c>
      <c r="M75" s="87">
        <f t="shared" si="11"/>
        <v>443</v>
      </c>
      <c r="N75" s="87"/>
      <c r="O75" s="50">
        <f t="shared" si="11"/>
        <v>1363</v>
      </c>
      <c r="P75" s="50">
        <f t="shared" si="11"/>
        <v>162</v>
      </c>
      <c r="Q75" s="50">
        <f t="shared" si="11"/>
        <v>5334</v>
      </c>
      <c r="R75" s="50">
        <f t="shared" si="11"/>
        <v>460</v>
      </c>
      <c r="S75" s="50"/>
      <c r="T75" s="102"/>
      <c r="U75" s="103"/>
    </row>
    <row r="76" ht="48" spans="1:21">
      <c r="A76" s="82">
        <v>1</v>
      </c>
      <c r="B76" s="50"/>
      <c r="C76" s="50"/>
      <c r="D76" s="104" t="s">
        <v>1412</v>
      </c>
      <c r="E76" s="51" t="s">
        <v>175</v>
      </c>
      <c r="F76" s="51" t="s">
        <v>399</v>
      </c>
      <c r="G76" s="51" t="s">
        <v>1413</v>
      </c>
      <c r="H76" s="51" t="s">
        <v>1414</v>
      </c>
      <c r="I76" s="51" t="s">
        <v>1415</v>
      </c>
      <c r="J76" s="51" t="s">
        <v>367</v>
      </c>
      <c r="K76" s="81" t="s">
        <v>1416</v>
      </c>
      <c r="L76" s="87">
        <f t="shared" ref="L76:L88" si="12">M76+N76</f>
        <v>21</v>
      </c>
      <c r="M76" s="87">
        <v>21</v>
      </c>
      <c r="N76" s="87"/>
      <c r="O76" s="50">
        <v>305</v>
      </c>
      <c r="P76" s="50">
        <v>2</v>
      </c>
      <c r="Q76" s="50">
        <v>1355</v>
      </c>
      <c r="R76" s="50">
        <v>7</v>
      </c>
      <c r="S76" s="50"/>
      <c r="T76" s="102"/>
      <c r="U76" s="103">
        <v>3</v>
      </c>
    </row>
    <row r="77" ht="36" spans="1:21">
      <c r="A77" s="82">
        <v>2</v>
      </c>
      <c r="B77" s="50"/>
      <c r="C77" s="50"/>
      <c r="D77" s="104" t="s">
        <v>1417</v>
      </c>
      <c r="E77" s="51" t="s">
        <v>175</v>
      </c>
      <c r="F77" s="51" t="s">
        <v>1418</v>
      </c>
      <c r="G77" s="51" t="s">
        <v>1419</v>
      </c>
      <c r="H77" s="51" t="s">
        <v>1420</v>
      </c>
      <c r="I77" s="51" t="s">
        <v>1421</v>
      </c>
      <c r="J77" s="51" t="s">
        <v>367</v>
      </c>
      <c r="K77" s="81" t="s">
        <v>1422</v>
      </c>
      <c r="L77" s="87">
        <f t="shared" si="12"/>
        <v>38</v>
      </c>
      <c r="M77" s="87">
        <v>38</v>
      </c>
      <c r="N77" s="87"/>
      <c r="O77" s="50">
        <v>138</v>
      </c>
      <c r="P77" s="50">
        <v>5</v>
      </c>
      <c r="Q77" s="50">
        <v>225</v>
      </c>
      <c r="R77" s="50">
        <v>15</v>
      </c>
      <c r="S77" s="50"/>
      <c r="T77" s="102"/>
      <c r="U77" s="103">
        <v>3</v>
      </c>
    </row>
    <row r="78" ht="48" spans="1:21">
      <c r="A78" s="82">
        <v>3</v>
      </c>
      <c r="B78" s="50"/>
      <c r="C78" s="50"/>
      <c r="D78" s="104" t="s">
        <v>1423</v>
      </c>
      <c r="E78" s="51" t="s">
        <v>175</v>
      </c>
      <c r="F78" s="51" t="s">
        <v>399</v>
      </c>
      <c r="G78" s="51" t="s">
        <v>1419</v>
      </c>
      <c r="H78" s="51" t="s">
        <v>1424</v>
      </c>
      <c r="I78" s="51" t="s">
        <v>1425</v>
      </c>
      <c r="J78" s="51" t="s">
        <v>367</v>
      </c>
      <c r="K78" s="81" t="s">
        <v>1426</v>
      </c>
      <c r="L78" s="87">
        <f t="shared" si="12"/>
        <v>36</v>
      </c>
      <c r="M78" s="87">
        <v>36</v>
      </c>
      <c r="N78" s="87"/>
      <c r="O78" s="50">
        <v>45</v>
      </c>
      <c r="P78" s="50">
        <v>39</v>
      </c>
      <c r="Q78" s="50">
        <v>146</v>
      </c>
      <c r="R78" s="50">
        <v>130</v>
      </c>
      <c r="S78" s="50"/>
      <c r="T78" s="102"/>
      <c r="U78" s="103">
        <v>3</v>
      </c>
    </row>
    <row r="79" ht="99" spans="1:21">
      <c r="A79" s="82">
        <v>4</v>
      </c>
      <c r="B79" s="105"/>
      <c r="C79" s="106"/>
      <c r="D79" s="104" t="s">
        <v>1427</v>
      </c>
      <c r="E79" s="51" t="s">
        <v>175</v>
      </c>
      <c r="F79" s="51" t="s">
        <v>399</v>
      </c>
      <c r="G79" s="51" t="s">
        <v>1428</v>
      </c>
      <c r="H79" s="51" t="s">
        <v>1429</v>
      </c>
      <c r="I79" s="51" t="s">
        <v>1430</v>
      </c>
      <c r="J79" s="51" t="s">
        <v>367</v>
      </c>
      <c r="K79" s="81" t="s">
        <v>1431</v>
      </c>
      <c r="L79" s="87">
        <f t="shared" si="12"/>
        <v>27</v>
      </c>
      <c r="M79" s="87">
        <v>27</v>
      </c>
      <c r="N79" s="87"/>
      <c r="O79" s="50">
        <v>199</v>
      </c>
      <c r="P79" s="50">
        <v>3</v>
      </c>
      <c r="Q79" s="50">
        <v>927</v>
      </c>
      <c r="R79" s="50">
        <v>13</v>
      </c>
      <c r="S79" s="50"/>
      <c r="T79" s="102"/>
      <c r="U79" s="103">
        <v>3</v>
      </c>
    </row>
    <row r="80" ht="48" spans="1:21">
      <c r="A80" s="82">
        <v>5</v>
      </c>
      <c r="B80" s="105"/>
      <c r="C80" s="106"/>
      <c r="D80" s="104" t="s">
        <v>1432</v>
      </c>
      <c r="E80" s="51" t="s">
        <v>175</v>
      </c>
      <c r="F80" s="51" t="s">
        <v>399</v>
      </c>
      <c r="G80" s="51" t="s">
        <v>1413</v>
      </c>
      <c r="H80" s="51" t="s">
        <v>1433</v>
      </c>
      <c r="I80" s="51" t="s">
        <v>1434</v>
      </c>
      <c r="J80" s="51" t="s">
        <v>367</v>
      </c>
      <c r="K80" s="81" t="s">
        <v>1435</v>
      </c>
      <c r="L80" s="87">
        <f t="shared" si="12"/>
        <v>35</v>
      </c>
      <c r="M80" s="87">
        <v>35</v>
      </c>
      <c r="N80" s="87"/>
      <c r="O80" s="50">
        <v>45</v>
      </c>
      <c r="P80" s="50">
        <v>3</v>
      </c>
      <c r="Q80" s="50">
        <v>132</v>
      </c>
      <c r="R80" s="50">
        <v>8</v>
      </c>
      <c r="S80" s="50"/>
      <c r="T80" s="102"/>
      <c r="U80" s="103">
        <v>3</v>
      </c>
    </row>
    <row r="81" ht="36" spans="1:21">
      <c r="A81" s="82">
        <v>6</v>
      </c>
      <c r="B81" s="105"/>
      <c r="C81" s="106"/>
      <c r="D81" s="104" t="s">
        <v>1436</v>
      </c>
      <c r="E81" s="51" t="s">
        <v>175</v>
      </c>
      <c r="F81" s="51" t="s">
        <v>410</v>
      </c>
      <c r="G81" s="51" t="s">
        <v>1428</v>
      </c>
      <c r="H81" s="51" t="s">
        <v>1437</v>
      </c>
      <c r="I81" s="51" t="s">
        <v>1438</v>
      </c>
      <c r="J81" s="51" t="s">
        <v>367</v>
      </c>
      <c r="K81" s="81" t="s">
        <v>1439</v>
      </c>
      <c r="L81" s="87">
        <f t="shared" si="12"/>
        <v>28</v>
      </c>
      <c r="M81" s="87">
        <v>28</v>
      </c>
      <c r="N81" s="87"/>
      <c r="O81" s="50">
        <v>54</v>
      </c>
      <c r="P81" s="50">
        <v>2</v>
      </c>
      <c r="Q81" s="50">
        <v>400</v>
      </c>
      <c r="R81" s="50">
        <v>7</v>
      </c>
      <c r="S81" s="50"/>
      <c r="T81" s="102"/>
      <c r="U81" s="103">
        <v>3</v>
      </c>
    </row>
    <row r="82" ht="48" spans="1:21">
      <c r="A82" s="82">
        <v>7</v>
      </c>
      <c r="B82" s="105"/>
      <c r="C82" s="106"/>
      <c r="D82" s="104" t="s">
        <v>1440</v>
      </c>
      <c r="E82" s="51" t="s">
        <v>175</v>
      </c>
      <c r="F82" s="51" t="s">
        <v>410</v>
      </c>
      <c r="G82" s="51" t="s">
        <v>1428</v>
      </c>
      <c r="H82" s="51" t="s">
        <v>1429</v>
      </c>
      <c r="I82" s="51" t="s">
        <v>1441</v>
      </c>
      <c r="J82" s="51" t="s">
        <v>367</v>
      </c>
      <c r="K82" s="81" t="s">
        <v>1442</v>
      </c>
      <c r="L82" s="87">
        <f t="shared" si="12"/>
        <v>28</v>
      </c>
      <c r="M82" s="87">
        <v>28</v>
      </c>
      <c r="N82" s="87"/>
      <c r="O82" s="50">
        <v>41</v>
      </c>
      <c r="P82" s="50">
        <v>2</v>
      </c>
      <c r="Q82" s="50">
        <v>145</v>
      </c>
      <c r="R82" s="50">
        <v>7</v>
      </c>
      <c r="S82" s="50"/>
      <c r="T82" s="102"/>
      <c r="U82" s="103">
        <v>3</v>
      </c>
    </row>
    <row r="83" ht="73.5" spans="1:21">
      <c r="A83" s="82">
        <v>8</v>
      </c>
      <c r="B83" s="50"/>
      <c r="C83" s="50"/>
      <c r="D83" s="104" t="s">
        <v>1443</v>
      </c>
      <c r="E83" s="51" t="s">
        <v>175</v>
      </c>
      <c r="F83" s="51" t="s">
        <v>399</v>
      </c>
      <c r="G83" s="51" t="s">
        <v>1444</v>
      </c>
      <c r="H83" s="51" t="s">
        <v>1420</v>
      </c>
      <c r="I83" s="51" t="s">
        <v>1445</v>
      </c>
      <c r="J83" s="51" t="s">
        <v>367</v>
      </c>
      <c r="K83" s="81" t="s">
        <v>1446</v>
      </c>
      <c r="L83" s="87">
        <f t="shared" si="12"/>
        <v>103</v>
      </c>
      <c r="M83" s="129">
        <v>103</v>
      </c>
      <c r="N83" s="87"/>
      <c r="O83" s="50">
        <v>85</v>
      </c>
      <c r="P83" s="50">
        <v>11</v>
      </c>
      <c r="Q83" s="50">
        <v>225</v>
      </c>
      <c r="R83" s="50">
        <v>35</v>
      </c>
      <c r="S83" s="50"/>
      <c r="T83" s="102"/>
      <c r="U83" s="103">
        <v>5</v>
      </c>
    </row>
    <row r="84" ht="48.75" spans="1:21">
      <c r="A84" s="82">
        <v>9</v>
      </c>
      <c r="B84" s="50"/>
      <c r="C84" s="50"/>
      <c r="D84" s="104" t="s">
        <v>1447</v>
      </c>
      <c r="E84" s="51" t="s">
        <v>175</v>
      </c>
      <c r="F84" s="51" t="s">
        <v>399</v>
      </c>
      <c r="G84" s="51" t="s">
        <v>400</v>
      </c>
      <c r="H84" s="51" t="s">
        <v>1448</v>
      </c>
      <c r="I84" s="51" t="s">
        <v>1449</v>
      </c>
      <c r="J84" s="51" t="s">
        <v>367</v>
      </c>
      <c r="K84" s="81" t="s">
        <v>1450</v>
      </c>
      <c r="L84" s="87">
        <f t="shared" si="12"/>
        <v>83</v>
      </c>
      <c r="M84" s="87">
        <v>83</v>
      </c>
      <c r="N84" s="87"/>
      <c r="O84" s="50">
        <v>331</v>
      </c>
      <c r="P84" s="50">
        <v>89</v>
      </c>
      <c r="Q84" s="50">
        <v>1320</v>
      </c>
      <c r="R84" s="50">
        <v>220</v>
      </c>
      <c r="S84" s="50"/>
      <c r="T84" s="102"/>
      <c r="U84" s="103">
        <v>5</v>
      </c>
    </row>
    <row r="85" ht="36" spans="1:21">
      <c r="A85" s="82">
        <v>10</v>
      </c>
      <c r="B85" s="50"/>
      <c r="C85" s="50"/>
      <c r="D85" s="104" t="s">
        <v>1451</v>
      </c>
      <c r="E85" s="51" t="s">
        <v>175</v>
      </c>
      <c r="F85" s="51" t="s">
        <v>1452</v>
      </c>
      <c r="G85" s="51" t="s">
        <v>411</v>
      </c>
      <c r="H85" s="51" t="s">
        <v>412</v>
      </c>
      <c r="I85" s="51" t="s">
        <v>1453</v>
      </c>
      <c r="J85" s="51" t="s">
        <v>367</v>
      </c>
      <c r="K85" s="81" t="s">
        <v>1454</v>
      </c>
      <c r="L85" s="87">
        <f t="shared" si="12"/>
        <v>44</v>
      </c>
      <c r="M85" s="129">
        <v>44</v>
      </c>
      <c r="N85" s="87"/>
      <c r="O85" s="50">
        <v>120</v>
      </c>
      <c r="P85" s="50">
        <v>6</v>
      </c>
      <c r="Q85" s="50">
        <v>459</v>
      </c>
      <c r="R85" s="50">
        <v>18</v>
      </c>
      <c r="S85" s="50"/>
      <c r="T85" s="102"/>
      <c r="U85" s="103">
        <v>4</v>
      </c>
    </row>
    <row r="86" spans="1:21">
      <c r="A86" s="51" t="s">
        <v>312</v>
      </c>
      <c r="B86" s="50"/>
      <c r="C86" s="51" t="s">
        <v>62</v>
      </c>
      <c r="D86" s="72">
        <v>4</v>
      </c>
      <c r="E86" s="50"/>
      <c r="F86" s="50"/>
      <c r="G86" s="50"/>
      <c r="H86" s="50"/>
      <c r="I86" s="50"/>
      <c r="J86" s="50"/>
      <c r="K86" s="81"/>
      <c r="L86" s="87">
        <f t="shared" ref="L86:S86" si="13">SUM(L87:L90)</f>
        <v>547</v>
      </c>
      <c r="M86" s="87">
        <f t="shared" si="13"/>
        <v>547</v>
      </c>
      <c r="N86" s="87"/>
      <c r="O86" s="50">
        <f t="shared" si="13"/>
        <v>469</v>
      </c>
      <c r="P86" s="50">
        <f t="shared" si="13"/>
        <v>55</v>
      </c>
      <c r="Q86" s="50">
        <f t="shared" si="13"/>
        <v>1688</v>
      </c>
      <c r="R86" s="50">
        <f t="shared" si="13"/>
        <v>192</v>
      </c>
      <c r="S86" s="50"/>
      <c r="T86" s="102"/>
      <c r="U86" s="103"/>
    </row>
    <row r="87" ht="36" spans="1:21">
      <c r="A87" s="82">
        <v>1</v>
      </c>
      <c r="B87" s="50"/>
      <c r="C87" s="50"/>
      <c r="D87" s="54" t="s">
        <v>1455</v>
      </c>
      <c r="E87" s="107" t="s">
        <v>175</v>
      </c>
      <c r="F87" s="51" t="s">
        <v>416</v>
      </c>
      <c r="G87" s="51" t="s">
        <v>417</v>
      </c>
      <c r="H87" s="51" t="s">
        <v>1456</v>
      </c>
      <c r="I87" s="51" t="s">
        <v>1457</v>
      </c>
      <c r="J87" s="50"/>
      <c r="K87" s="81" t="s">
        <v>1458</v>
      </c>
      <c r="L87" s="87">
        <f>M87+N87</f>
        <v>55</v>
      </c>
      <c r="M87" s="129">
        <v>55</v>
      </c>
      <c r="N87" s="129"/>
      <c r="O87" s="50">
        <v>165</v>
      </c>
      <c r="P87" s="50">
        <v>5</v>
      </c>
      <c r="Q87" s="50">
        <v>587</v>
      </c>
      <c r="R87" s="50">
        <v>18</v>
      </c>
      <c r="S87" s="101"/>
      <c r="T87" s="102"/>
      <c r="U87" s="103"/>
    </row>
    <row r="88" ht="84" spans="1:21">
      <c r="A88" s="89">
        <v>3</v>
      </c>
      <c r="B88" s="89"/>
      <c r="C88" s="89"/>
      <c r="D88" s="108" t="s">
        <v>1459</v>
      </c>
      <c r="E88" s="108" t="s">
        <v>175</v>
      </c>
      <c r="F88" s="89" t="s">
        <v>1460</v>
      </c>
      <c r="G88" s="89" t="s">
        <v>1461</v>
      </c>
      <c r="H88" s="89" t="s">
        <v>1462</v>
      </c>
      <c r="I88" s="89" t="s">
        <v>1463</v>
      </c>
      <c r="J88" s="89" t="s">
        <v>367</v>
      </c>
      <c r="K88" s="81" t="s">
        <v>1464</v>
      </c>
      <c r="L88" s="89">
        <f>M88+N88</f>
        <v>395</v>
      </c>
      <c r="M88" s="89">
        <v>395</v>
      </c>
      <c r="N88" s="130">
        <v>0</v>
      </c>
      <c r="O88" s="89">
        <v>52</v>
      </c>
      <c r="P88" s="89">
        <v>40</v>
      </c>
      <c r="Q88" s="89">
        <v>179</v>
      </c>
      <c r="R88" s="89">
        <v>139</v>
      </c>
      <c r="S88" s="89"/>
      <c r="T88" s="138"/>
      <c r="U88" s="19"/>
    </row>
    <row r="89" ht="36" spans="1:21">
      <c r="A89" s="82">
        <v>3</v>
      </c>
      <c r="B89" s="50"/>
      <c r="C89" s="50"/>
      <c r="D89" s="54" t="s">
        <v>1465</v>
      </c>
      <c r="E89" s="107" t="s">
        <v>175</v>
      </c>
      <c r="F89" s="51" t="s">
        <v>1466</v>
      </c>
      <c r="G89" s="51" t="s">
        <v>1467</v>
      </c>
      <c r="H89" s="51" t="s">
        <v>1468</v>
      </c>
      <c r="I89" s="51" t="s">
        <v>1469</v>
      </c>
      <c r="J89" s="50"/>
      <c r="K89" s="81" t="s">
        <v>1470</v>
      </c>
      <c r="L89" s="87">
        <f>M89+N89</f>
        <v>55</v>
      </c>
      <c r="M89" s="129">
        <v>55</v>
      </c>
      <c r="N89" s="129"/>
      <c r="O89" s="50">
        <v>146</v>
      </c>
      <c r="P89" s="50">
        <v>8</v>
      </c>
      <c r="Q89" s="50">
        <v>534</v>
      </c>
      <c r="R89" s="50">
        <v>26</v>
      </c>
      <c r="S89" s="101"/>
      <c r="T89" s="102"/>
      <c r="U89" s="103"/>
    </row>
    <row r="90" ht="36" spans="1:21">
      <c r="A90" s="82">
        <v>4</v>
      </c>
      <c r="B90" s="50"/>
      <c r="C90" s="50"/>
      <c r="D90" s="54" t="s">
        <v>1471</v>
      </c>
      <c r="E90" s="107" t="s">
        <v>175</v>
      </c>
      <c r="F90" s="51" t="s">
        <v>416</v>
      </c>
      <c r="G90" s="51" t="s">
        <v>1472</v>
      </c>
      <c r="H90" s="51" t="s">
        <v>1473</v>
      </c>
      <c r="I90" s="51" t="s">
        <v>1474</v>
      </c>
      <c r="J90" s="50"/>
      <c r="K90" s="81" t="s">
        <v>1475</v>
      </c>
      <c r="L90" s="87">
        <f>M90+N90</f>
        <v>42</v>
      </c>
      <c r="M90" s="129">
        <v>42</v>
      </c>
      <c r="N90" s="129"/>
      <c r="O90" s="50">
        <v>106</v>
      </c>
      <c r="P90" s="50">
        <v>2</v>
      </c>
      <c r="Q90" s="50">
        <v>388</v>
      </c>
      <c r="R90" s="50">
        <v>9</v>
      </c>
      <c r="S90" s="50"/>
      <c r="T90" s="102"/>
      <c r="U90" s="103"/>
    </row>
    <row r="91" spans="1:21">
      <c r="A91" s="51" t="s">
        <v>313</v>
      </c>
      <c r="B91" s="50"/>
      <c r="C91" s="51" t="s">
        <v>65</v>
      </c>
      <c r="D91" s="72">
        <v>2</v>
      </c>
      <c r="E91" s="50"/>
      <c r="F91" s="50"/>
      <c r="G91" s="50"/>
      <c r="H91" s="50"/>
      <c r="I91" s="50"/>
      <c r="J91" s="50"/>
      <c r="K91" s="81"/>
      <c r="L91" s="87">
        <f t="shared" ref="L91:S91" si="14">SUM(L92:L93)</f>
        <v>110</v>
      </c>
      <c r="M91" s="87">
        <f t="shared" si="14"/>
        <v>110</v>
      </c>
      <c r="N91" s="87"/>
      <c r="O91" s="50">
        <f t="shared" si="14"/>
        <v>1340</v>
      </c>
      <c r="P91" s="50">
        <f t="shared" si="14"/>
        <v>1340</v>
      </c>
      <c r="Q91" s="50">
        <f t="shared" si="14"/>
        <v>4924</v>
      </c>
      <c r="R91" s="50">
        <f t="shared" si="14"/>
        <v>4924</v>
      </c>
      <c r="S91" s="50"/>
      <c r="T91" s="102"/>
      <c r="U91" s="103"/>
    </row>
    <row r="92" ht="60" spans="1:21">
      <c r="A92" s="109">
        <v>1</v>
      </c>
      <c r="B92" s="74"/>
      <c r="C92" s="74"/>
      <c r="D92" s="110" t="s">
        <v>1476</v>
      </c>
      <c r="E92" s="111" t="s">
        <v>175</v>
      </c>
      <c r="F92" s="76" t="s">
        <v>1477</v>
      </c>
      <c r="G92" s="76" t="s">
        <v>1478</v>
      </c>
      <c r="H92" s="76" t="s">
        <v>1479</v>
      </c>
      <c r="I92" s="74" t="s">
        <v>1480</v>
      </c>
      <c r="J92" s="76" t="s">
        <v>1052</v>
      </c>
      <c r="K92" s="81" t="s">
        <v>1481</v>
      </c>
      <c r="L92" s="87">
        <f t="shared" ref="L92:L95" si="15">M92+N92</f>
        <v>55</v>
      </c>
      <c r="M92" s="87">
        <v>55</v>
      </c>
      <c r="N92" s="87"/>
      <c r="O92" s="50">
        <v>776</v>
      </c>
      <c r="P92" s="50">
        <v>776</v>
      </c>
      <c r="Q92" s="50">
        <v>2818</v>
      </c>
      <c r="R92" s="50">
        <v>2818</v>
      </c>
      <c r="S92" s="139"/>
      <c r="T92" s="102"/>
      <c r="U92" s="103"/>
    </row>
    <row r="93" ht="60" spans="1:21">
      <c r="A93" s="109">
        <v>2</v>
      </c>
      <c r="B93" s="74"/>
      <c r="C93" s="74"/>
      <c r="D93" s="110" t="s">
        <v>1482</v>
      </c>
      <c r="E93" s="111" t="s">
        <v>175</v>
      </c>
      <c r="F93" s="76" t="s">
        <v>1477</v>
      </c>
      <c r="G93" s="76" t="s">
        <v>1478</v>
      </c>
      <c r="H93" s="76" t="s">
        <v>1483</v>
      </c>
      <c r="I93" s="74" t="s">
        <v>1484</v>
      </c>
      <c r="J93" s="76" t="s">
        <v>1052</v>
      </c>
      <c r="K93" s="81" t="s">
        <v>1481</v>
      </c>
      <c r="L93" s="87">
        <f t="shared" si="15"/>
        <v>55</v>
      </c>
      <c r="M93" s="87">
        <v>55</v>
      </c>
      <c r="N93" s="87"/>
      <c r="O93" s="50">
        <v>564</v>
      </c>
      <c r="P93" s="50">
        <v>564</v>
      </c>
      <c r="Q93" s="50">
        <v>2106</v>
      </c>
      <c r="R93" s="50">
        <v>2106</v>
      </c>
      <c r="S93" s="139"/>
      <c r="T93" s="102"/>
      <c r="U93" s="103"/>
    </row>
    <row r="94" spans="1:21">
      <c r="A94" s="51" t="s">
        <v>314</v>
      </c>
      <c r="B94" s="50"/>
      <c r="C94" s="51" t="s">
        <v>64</v>
      </c>
      <c r="D94" s="72">
        <v>1</v>
      </c>
      <c r="E94" s="50"/>
      <c r="F94" s="50"/>
      <c r="G94" s="50"/>
      <c r="H94" s="50"/>
      <c r="I94" s="50"/>
      <c r="J94" s="50"/>
      <c r="K94" s="81"/>
      <c r="L94" s="87">
        <f t="shared" ref="L94:S94" si="16">SUM(L95)</f>
        <v>74</v>
      </c>
      <c r="M94" s="87">
        <f t="shared" si="16"/>
        <v>74</v>
      </c>
      <c r="N94" s="87"/>
      <c r="O94" s="50">
        <f t="shared" si="16"/>
        <v>67</v>
      </c>
      <c r="P94" s="50">
        <f t="shared" si="16"/>
        <v>9</v>
      </c>
      <c r="Q94" s="50">
        <f t="shared" si="16"/>
        <v>315</v>
      </c>
      <c r="R94" s="50">
        <f t="shared" si="16"/>
        <v>28</v>
      </c>
      <c r="S94" s="50"/>
      <c r="T94" s="102"/>
      <c r="U94" s="103"/>
    </row>
    <row r="95" ht="60" spans="1:21">
      <c r="A95" s="109">
        <v>1</v>
      </c>
      <c r="B95" s="50"/>
      <c r="C95" s="50"/>
      <c r="D95" s="110" t="s">
        <v>1485</v>
      </c>
      <c r="E95" s="81" t="s">
        <v>175</v>
      </c>
      <c r="F95" s="76" t="s">
        <v>1486</v>
      </c>
      <c r="G95" s="76" t="s">
        <v>1487</v>
      </c>
      <c r="H95" s="76" t="s">
        <v>1488</v>
      </c>
      <c r="I95" s="76" t="s">
        <v>1489</v>
      </c>
      <c r="J95" s="76" t="s">
        <v>367</v>
      </c>
      <c r="K95" s="81" t="s">
        <v>1490</v>
      </c>
      <c r="L95" s="87">
        <f t="shared" si="15"/>
        <v>74</v>
      </c>
      <c r="M95" s="87">
        <v>74</v>
      </c>
      <c r="N95" s="87"/>
      <c r="O95" s="50">
        <v>67</v>
      </c>
      <c r="P95" s="50">
        <v>9</v>
      </c>
      <c r="Q95" s="50">
        <v>315</v>
      </c>
      <c r="R95" s="50">
        <v>28</v>
      </c>
      <c r="S95" s="139"/>
      <c r="T95" s="102"/>
      <c r="U95" s="103"/>
    </row>
    <row r="96" spans="1:21">
      <c r="A96" s="51" t="s">
        <v>321</v>
      </c>
      <c r="B96" s="50"/>
      <c r="C96" s="51" t="s">
        <v>69</v>
      </c>
      <c r="D96" s="72">
        <v>2</v>
      </c>
      <c r="E96" s="50"/>
      <c r="F96" s="50"/>
      <c r="G96" s="50"/>
      <c r="H96" s="50"/>
      <c r="I96" s="50"/>
      <c r="J96" s="50"/>
      <c r="K96" s="81"/>
      <c r="L96" s="87">
        <f t="shared" ref="L96:S96" si="17">SUM(L97:L98)</f>
        <v>86</v>
      </c>
      <c r="M96" s="87">
        <f t="shared" si="17"/>
        <v>86</v>
      </c>
      <c r="N96" s="87"/>
      <c r="O96" s="50">
        <f t="shared" si="17"/>
        <v>79</v>
      </c>
      <c r="P96" s="50">
        <f t="shared" si="17"/>
        <v>47</v>
      </c>
      <c r="Q96" s="50">
        <f t="shared" si="17"/>
        <v>274</v>
      </c>
      <c r="R96" s="50">
        <f t="shared" si="17"/>
        <v>201</v>
      </c>
      <c r="S96" s="50"/>
      <c r="T96" s="102"/>
      <c r="U96" s="103"/>
    </row>
    <row r="97" ht="48" spans="1:21">
      <c r="A97" s="109">
        <v>1</v>
      </c>
      <c r="B97" s="50"/>
      <c r="C97" s="50"/>
      <c r="D97" s="112" t="s">
        <v>1491</v>
      </c>
      <c r="E97" s="113" t="s">
        <v>175</v>
      </c>
      <c r="F97" s="76" t="s">
        <v>1174</v>
      </c>
      <c r="G97" s="51" t="s">
        <v>1492</v>
      </c>
      <c r="H97" s="114" t="s">
        <v>1493</v>
      </c>
      <c r="I97" s="51" t="s">
        <v>1494</v>
      </c>
      <c r="J97" s="51" t="s">
        <v>205</v>
      </c>
      <c r="K97" s="81" t="s">
        <v>1495</v>
      </c>
      <c r="L97" s="87">
        <f t="shared" ref="L97:L106" si="18">M97+N97</f>
        <v>50</v>
      </c>
      <c r="M97" s="87">
        <v>50</v>
      </c>
      <c r="N97" s="87"/>
      <c r="O97" s="50">
        <v>50</v>
      </c>
      <c r="P97" s="50">
        <v>20</v>
      </c>
      <c r="Q97" s="50">
        <v>153</v>
      </c>
      <c r="R97" s="50">
        <v>86</v>
      </c>
      <c r="S97" s="139"/>
      <c r="T97" s="102"/>
      <c r="U97" s="103"/>
    </row>
    <row r="98" ht="36" spans="1:21">
      <c r="A98" s="109">
        <v>2</v>
      </c>
      <c r="B98" s="50"/>
      <c r="C98" s="50"/>
      <c r="D98" s="110" t="s">
        <v>1496</v>
      </c>
      <c r="E98" s="113" t="s">
        <v>175</v>
      </c>
      <c r="F98" s="76" t="s">
        <v>1174</v>
      </c>
      <c r="G98" s="76" t="s">
        <v>1492</v>
      </c>
      <c r="H98" s="76" t="s">
        <v>1493</v>
      </c>
      <c r="I98" s="76" t="s">
        <v>1497</v>
      </c>
      <c r="J98" s="51" t="s">
        <v>1498</v>
      </c>
      <c r="K98" s="81" t="s">
        <v>1499</v>
      </c>
      <c r="L98" s="87">
        <f t="shared" si="18"/>
        <v>36</v>
      </c>
      <c r="M98" s="87">
        <v>36</v>
      </c>
      <c r="N98" s="87"/>
      <c r="O98" s="50">
        <v>29</v>
      </c>
      <c r="P98" s="50">
        <v>27</v>
      </c>
      <c r="Q98" s="50">
        <v>121</v>
      </c>
      <c r="R98" s="50">
        <v>115</v>
      </c>
      <c r="S98" s="139"/>
      <c r="T98" s="102"/>
      <c r="U98" s="103"/>
    </row>
    <row r="99" spans="1:21">
      <c r="A99" s="51" t="s">
        <v>322</v>
      </c>
      <c r="B99" s="50"/>
      <c r="C99" s="51" t="s">
        <v>68</v>
      </c>
      <c r="D99" s="72">
        <v>3</v>
      </c>
      <c r="E99" s="50"/>
      <c r="F99" s="50"/>
      <c r="G99" s="50"/>
      <c r="H99" s="50"/>
      <c r="I99" s="50"/>
      <c r="J99" s="50"/>
      <c r="K99" s="81"/>
      <c r="L99" s="87">
        <f t="shared" ref="L99:S99" si="19">SUM(L100:L102)</f>
        <v>590</v>
      </c>
      <c r="M99" s="87">
        <f t="shared" si="19"/>
        <v>590</v>
      </c>
      <c r="N99" s="87"/>
      <c r="O99" s="50">
        <f t="shared" si="19"/>
        <v>722</v>
      </c>
      <c r="P99" s="50">
        <f t="shared" si="19"/>
        <v>625</v>
      </c>
      <c r="Q99" s="50">
        <f t="shared" si="19"/>
        <v>2971</v>
      </c>
      <c r="R99" s="50">
        <f t="shared" si="19"/>
        <v>2497</v>
      </c>
      <c r="S99" s="50"/>
      <c r="T99" s="102"/>
      <c r="U99" s="103"/>
    </row>
    <row r="100" ht="48" spans="1:21">
      <c r="A100" s="109">
        <v>1</v>
      </c>
      <c r="B100" s="115"/>
      <c r="C100" s="116"/>
      <c r="D100" s="80" t="s">
        <v>1500</v>
      </c>
      <c r="E100" s="81" t="s">
        <v>175</v>
      </c>
      <c r="F100" s="76" t="s">
        <v>1501</v>
      </c>
      <c r="G100" s="76" t="s">
        <v>1502</v>
      </c>
      <c r="H100" s="76" t="s">
        <v>1503</v>
      </c>
      <c r="I100" s="76" t="s">
        <v>1504</v>
      </c>
      <c r="J100" s="76" t="s">
        <v>1052</v>
      </c>
      <c r="K100" s="81" t="s">
        <v>1505</v>
      </c>
      <c r="L100" s="87">
        <f t="shared" si="18"/>
        <v>325</v>
      </c>
      <c r="M100" s="87">
        <v>325</v>
      </c>
      <c r="N100" s="87"/>
      <c r="O100" s="50">
        <v>385</v>
      </c>
      <c r="P100" s="50">
        <v>306</v>
      </c>
      <c r="Q100" s="50">
        <v>1860</v>
      </c>
      <c r="R100" s="50">
        <v>1449</v>
      </c>
      <c r="S100" s="53"/>
      <c r="T100" s="102"/>
      <c r="U100" s="103"/>
    </row>
    <row r="101" ht="48" spans="1:21">
      <c r="A101" s="109">
        <v>2</v>
      </c>
      <c r="B101" s="115"/>
      <c r="C101" s="116"/>
      <c r="D101" s="80" t="s">
        <v>1506</v>
      </c>
      <c r="E101" s="81" t="s">
        <v>175</v>
      </c>
      <c r="F101" s="76" t="s">
        <v>1507</v>
      </c>
      <c r="G101" s="76" t="s">
        <v>1508</v>
      </c>
      <c r="H101" s="76" t="s">
        <v>1509</v>
      </c>
      <c r="I101" s="76" t="s">
        <v>1510</v>
      </c>
      <c r="J101" s="76" t="s">
        <v>205</v>
      </c>
      <c r="K101" s="81" t="s">
        <v>1511</v>
      </c>
      <c r="L101" s="87">
        <f t="shared" si="18"/>
        <v>161</v>
      </c>
      <c r="M101" s="87">
        <v>161</v>
      </c>
      <c r="N101" s="87"/>
      <c r="O101" s="50">
        <v>130</v>
      </c>
      <c r="P101" s="50">
        <v>130</v>
      </c>
      <c r="Q101" s="50">
        <v>518</v>
      </c>
      <c r="R101" s="50">
        <v>518</v>
      </c>
      <c r="S101" s="53"/>
      <c r="T101" s="102"/>
      <c r="U101" s="103"/>
    </row>
    <row r="102" ht="72" spans="1:21">
      <c r="A102" s="109">
        <v>3</v>
      </c>
      <c r="B102" s="115"/>
      <c r="C102" s="116"/>
      <c r="D102" s="80" t="s">
        <v>1512</v>
      </c>
      <c r="E102" s="81" t="s">
        <v>175</v>
      </c>
      <c r="F102" s="76" t="s">
        <v>1513</v>
      </c>
      <c r="G102" s="76" t="s">
        <v>1514</v>
      </c>
      <c r="H102" s="76" t="s">
        <v>1515</v>
      </c>
      <c r="I102" s="76" t="s">
        <v>1516</v>
      </c>
      <c r="J102" s="76" t="s">
        <v>205</v>
      </c>
      <c r="K102" s="81" t="s">
        <v>1517</v>
      </c>
      <c r="L102" s="87">
        <f t="shared" si="18"/>
        <v>104</v>
      </c>
      <c r="M102" s="87">
        <v>104</v>
      </c>
      <c r="N102" s="87"/>
      <c r="O102" s="50">
        <v>207</v>
      </c>
      <c r="P102" s="50">
        <v>189</v>
      </c>
      <c r="Q102" s="50">
        <v>593</v>
      </c>
      <c r="R102" s="50">
        <v>530</v>
      </c>
      <c r="S102" s="53"/>
      <c r="T102" s="102"/>
      <c r="U102" s="103"/>
    </row>
    <row r="103" ht="24" spans="1:21">
      <c r="A103" s="51" t="s">
        <v>323</v>
      </c>
      <c r="B103" s="50"/>
      <c r="C103" s="51" t="s">
        <v>420</v>
      </c>
      <c r="D103" s="72">
        <v>1</v>
      </c>
      <c r="E103" s="50"/>
      <c r="F103" s="50"/>
      <c r="G103" s="50"/>
      <c r="H103" s="50"/>
      <c r="I103" s="50"/>
      <c r="J103" s="50"/>
      <c r="K103" s="81"/>
      <c r="L103" s="87">
        <f t="shared" si="18"/>
        <v>92</v>
      </c>
      <c r="M103" s="87">
        <f>SUM(M104:M104)</f>
        <v>92</v>
      </c>
      <c r="N103" s="87"/>
      <c r="O103" s="131">
        <f>SUM(O104:O104)</f>
        <v>75</v>
      </c>
      <c r="P103" s="131">
        <f>SUM(P104:P104)</f>
        <v>7</v>
      </c>
      <c r="Q103" s="131">
        <f>SUM(Q104:Q104)</f>
        <v>305</v>
      </c>
      <c r="R103" s="131">
        <f>SUM(R104:R104)</f>
        <v>18</v>
      </c>
      <c r="S103" s="50"/>
      <c r="T103" s="102"/>
      <c r="U103" s="103"/>
    </row>
    <row r="104" ht="60" spans="1:21">
      <c r="A104" s="117">
        <v>1</v>
      </c>
      <c r="B104" s="118"/>
      <c r="C104" s="118"/>
      <c r="D104" s="110" t="s">
        <v>1518</v>
      </c>
      <c r="E104" s="110" t="s">
        <v>175</v>
      </c>
      <c r="F104" s="75" t="s">
        <v>1519</v>
      </c>
      <c r="G104" s="75" t="s">
        <v>1520</v>
      </c>
      <c r="H104" s="75" t="s">
        <v>1521</v>
      </c>
      <c r="I104" s="75" t="s">
        <v>1522</v>
      </c>
      <c r="J104" s="75" t="s">
        <v>367</v>
      </c>
      <c r="K104" s="81" t="s">
        <v>1523</v>
      </c>
      <c r="L104" s="132">
        <f t="shared" si="18"/>
        <v>92</v>
      </c>
      <c r="M104" s="132">
        <v>92</v>
      </c>
      <c r="N104" s="132"/>
      <c r="O104" s="133">
        <v>75</v>
      </c>
      <c r="P104" s="133">
        <v>7</v>
      </c>
      <c r="Q104" s="133">
        <v>305</v>
      </c>
      <c r="R104" s="133">
        <v>18</v>
      </c>
      <c r="S104" s="112"/>
      <c r="T104" s="140"/>
      <c r="U104" s="141"/>
    </row>
    <row r="105" ht="24" spans="1:21">
      <c r="A105" s="51" t="s">
        <v>324</v>
      </c>
      <c r="B105" s="50"/>
      <c r="C105" s="51" t="s">
        <v>431</v>
      </c>
      <c r="D105" s="72"/>
      <c r="E105" s="50"/>
      <c r="F105" s="50"/>
      <c r="G105" s="50"/>
      <c r="H105" s="50"/>
      <c r="I105" s="50"/>
      <c r="J105" s="50"/>
      <c r="K105" s="81"/>
      <c r="L105" s="87"/>
      <c r="M105" s="87"/>
      <c r="N105" s="87"/>
      <c r="O105" s="50">
        <v>0</v>
      </c>
      <c r="P105" s="50">
        <v>0</v>
      </c>
      <c r="Q105" s="50">
        <v>0</v>
      </c>
      <c r="R105" s="50">
        <v>0</v>
      </c>
      <c r="S105" s="50"/>
      <c r="T105" s="102"/>
      <c r="U105" s="103"/>
    </row>
    <row r="106" spans="1:21">
      <c r="A106" s="51" t="s">
        <v>325</v>
      </c>
      <c r="B106" s="50"/>
      <c r="C106" s="51" t="s">
        <v>67</v>
      </c>
      <c r="D106" s="72">
        <v>1</v>
      </c>
      <c r="E106" s="50"/>
      <c r="F106" s="50"/>
      <c r="G106" s="50"/>
      <c r="H106" s="50"/>
      <c r="I106" s="50"/>
      <c r="J106" s="50"/>
      <c r="K106" s="81"/>
      <c r="L106" s="87">
        <f>M106+N106</f>
        <v>32</v>
      </c>
      <c r="M106" s="87">
        <f>M107</f>
        <v>32</v>
      </c>
      <c r="N106" s="87"/>
      <c r="O106" s="50">
        <f>O107</f>
        <v>146</v>
      </c>
      <c r="P106" s="50">
        <f>P107</f>
        <v>103</v>
      </c>
      <c r="Q106" s="50">
        <f>Q107</f>
        <v>552</v>
      </c>
      <c r="R106" s="50">
        <f>R107</f>
        <v>343</v>
      </c>
      <c r="S106" s="50"/>
      <c r="T106" s="102"/>
      <c r="U106" s="103"/>
    </row>
    <row r="107" ht="36" spans="1:21">
      <c r="A107" s="109">
        <v>1</v>
      </c>
      <c r="B107" s="115"/>
      <c r="C107" s="116"/>
      <c r="D107" s="110" t="s">
        <v>1524</v>
      </c>
      <c r="E107" s="81" t="s">
        <v>175</v>
      </c>
      <c r="F107" s="76" t="s">
        <v>1525</v>
      </c>
      <c r="G107" s="76" t="s">
        <v>1526</v>
      </c>
      <c r="H107" s="76" t="s">
        <v>1527</v>
      </c>
      <c r="I107" s="74" t="s">
        <v>1528</v>
      </c>
      <c r="J107" s="76" t="s">
        <v>367</v>
      </c>
      <c r="K107" s="81" t="s">
        <v>1529</v>
      </c>
      <c r="L107" s="87">
        <f>M107+N107</f>
        <v>32</v>
      </c>
      <c r="M107" s="87">
        <v>32</v>
      </c>
      <c r="N107" s="87"/>
      <c r="O107" s="50">
        <v>146</v>
      </c>
      <c r="P107" s="50">
        <v>103</v>
      </c>
      <c r="Q107" s="50">
        <v>552</v>
      </c>
      <c r="R107" s="50">
        <v>343</v>
      </c>
      <c r="S107" s="139"/>
      <c r="T107" s="102"/>
      <c r="U107" s="103"/>
    </row>
    <row r="108" spans="1:21">
      <c r="A108" s="119" t="s">
        <v>432</v>
      </c>
      <c r="B108" s="119" t="s">
        <v>433</v>
      </c>
      <c r="C108" s="119"/>
      <c r="D108" s="120">
        <f>D109+D111+D113+D115+D116+D121+D122</f>
        <v>7</v>
      </c>
      <c r="E108" s="119"/>
      <c r="F108" s="119"/>
      <c r="G108" s="119"/>
      <c r="H108" s="119"/>
      <c r="I108" s="119"/>
      <c r="J108" s="119"/>
      <c r="K108" s="81"/>
      <c r="L108" s="134">
        <f t="shared" ref="L108:S108" si="20">L109+L111+L113+L115+L116+L121+L122</f>
        <v>768</v>
      </c>
      <c r="M108" s="134">
        <f t="shared" si="20"/>
        <v>768</v>
      </c>
      <c r="N108" s="86">
        <v>0</v>
      </c>
      <c r="O108" s="120">
        <f t="shared" si="20"/>
        <v>2118</v>
      </c>
      <c r="P108" s="120">
        <f t="shared" si="20"/>
        <v>2118</v>
      </c>
      <c r="Q108" s="120">
        <f t="shared" si="20"/>
        <v>6834</v>
      </c>
      <c r="R108" s="120">
        <f t="shared" si="20"/>
        <v>6834</v>
      </c>
      <c r="S108" s="119"/>
      <c r="T108" s="142"/>
      <c r="U108" s="143"/>
    </row>
    <row r="109" spans="1:21">
      <c r="A109" s="121" t="s">
        <v>307</v>
      </c>
      <c r="B109" s="122"/>
      <c r="C109" s="121" t="s">
        <v>73</v>
      </c>
      <c r="D109" s="123">
        <v>1</v>
      </c>
      <c r="E109" s="77"/>
      <c r="F109" s="122"/>
      <c r="G109" s="122"/>
      <c r="H109" s="122"/>
      <c r="I109" s="122"/>
      <c r="J109" s="122"/>
      <c r="K109" s="81"/>
      <c r="L109" s="135">
        <f t="shared" ref="L109:S109" si="21">SUM(L110:L110)</f>
        <v>105</v>
      </c>
      <c r="M109" s="135">
        <f t="shared" si="21"/>
        <v>105</v>
      </c>
      <c r="N109" s="135"/>
      <c r="O109" s="122">
        <f t="shared" si="21"/>
        <v>1464</v>
      </c>
      <c r="P109" s="122">
        <f t="shared" si="21"/>
        <v>1464</v>
      </c>
      <c r="Q109" s="122">
        <f t="shared" si="21"/>
        <v>4633</v>
      </c>
      <c r="R109" s="122">
        <f t="shared" si="21"/>
        <v>4633</v>
      </c>
      <c r="S109" s="77"/>
      <c r="T109" s="142"/>
      <c r="U109" s="143"/>
    </row>
    <row r="110" ht="72" spans="1:21">
      <c r="A110" s="122">
        <v>1</v>
      </c>
      <c r="B110" s="122"/>
      <c r="C110" s="122"/>
      <c r="D110" s="124" t="s">
        <v>1530</v>
      </c>
      <c r="E110" s="121" t="s">
        <v>175</v>
      </c>
      <c r="F110" s="121" t="s">
        <v>441</v>
      </c>
      <c r="G110" s="121" t="s">
        <v>442</v>
      </c>
      <c r="H110" s="121" t="s">
        <v>1531</v>
      </c>
      <c r="I110" s="121" t="s">
        <v>1532</v>
      </c>
      <c r="J110" s="121" t="s">
        <v>367</v>
      </c>
      <c r="K110" s="81" t="s">
        <v>1533</v>
      </c>
      <c r="L110" s="132">
        <v>105</v>
      </c>
      <c r="M110" s="132">
        <v>105</v>
      </c>
      <c r="N110" s="132"/>
      <c r="O110" s="72">
        <v>1464</v>
      </c>
      <c r="P110" s="72">
        <v>1464</v>
      </c>
      <c r="Q110" s="72">
        <v>4633</v>
      </c>
      <c r="R110" s="72">
        <v>4633</v>
      </c>
      <c r="S110" s="122"/>
      <c r="T110" s="142"/>
      <c r="U110" s="143"/>
    </row>
    <row r="111" spans="1:21">
      <c r="A111" s="125" t="s">
        <v>308</v>
      </c>
      <c r="B111" s="122"/>
      <c r="C111" s="121" t="s">
        <v>74</v>
      </c>
      <c r="D111" s="123">
        <v>1</v>
      </c>
      <c r="E111" s="122"/>
      <c r="F111" s="122"/>
      <c r="G111" s="122"/>
      <c r="H111" s="122"/>
      <c r="I111" s="122"/>
      <c r="J111" s="122"/>
      <c r="K111" s="81"/>
      <c r="L111" s="135">
        <f t="shared" ref="L111:S111" si="22">SUM(L112)</f>
        <v>335</v>
      </c>
      <c r="M111" s="135">
        <f t="shared" si="22"/>
        <v>335</v>
      </c>
      <c r="N111" s="135"/>
      <c r="O111" s="122">
        <f t="shared" si="22"/>
        <v>132</v>
      </c>
      <c r="P111" s="122">
        <f t="shared" si="22"/>
        <v>132</v>
      </c>
      <c r="Q111" s="122">
        <f t="shared" si="22"/>
        <v>565</v>
      </c>
      <c r="R111" s="122">
        <f t="shared" si="22"/>
        <v>565</v>
      </c>
      <c r="S111" s="122"/>
      <c r="T111" s="142"/>
      <c r="U111" s="143"/>
    </row>
    <row r="112" ht="132" spans="1:21">
      <c r="A112" s="109">
        <v>1</v>
      </c>
      <c r="B112" s="122"/>
      <c r="C112" s="122"/>
      <c r="D112" s="124" t="s">
        <v>1534</v>
      </c>
      <c r="E112" s="121" t="s">
        <v>175</v>
      </c>
      <c r="F112" s="121" t="s">
        <v>441</v>
      </c>
      <c r="G112" s="121" t="s">
        <v>1535</v>
      </c>
      <c r="H112" s="121" t="s">
        <v>1536</v>
      </c>
      <c r="I112" s="121" t="s">
        <v>1537</v>
      </c>
      <c r="J112" s="121" t="s">
        <v>205</v>
      </c>
      <c r="K112" s="81" t="s">
        <v>1538</v>
      </c>
      <c r="L112" s="135">
        <v>335</v>
      </c>
      <c r="M112" s="135">
        <v>335</v>
      </c>
      <c r="N112" s="135"/>
      <c r="O112" s="122">
        <v>132</v>
      </c>
      <c r="P112" s="122">
        <v>132</v>
      </c>
      <c r="Q112" s="122">
        <v>565</v>
      </c>
      <c r="R112" s="122">
        <v>565</v>
      </c>
      <c r="S112" s="122"/>
      <c r="T112" s="142"/>
      <c r="U112" s="143">
        <v>3</v>
      </c>
    </row>
    <row r="113" spans="1:21">
      <c r="A113" s="125" t="s">
        <v>309</v>
      </c>
      <c r="B113" s="122"/>
      <c r="C113" s="121" t="s">
        <v>75</v>
      </c>
      <c r="D113" s="123">
        <v>1</v>
      </c>
      <c r="E113" s="77"/>
      <c r="F113" s="122"/>
      <c r="G113" s="122"/>
      <c r="H113" s="122"/>
      <c r="I113" s="122"/>
      <c r="J113" s="122"/>
      <c r="K113" s="81"/>
      <c r="L113" s="135">
        <f t="shared" ref="L113:S113" si="23">SUM(L114:L114)</f>
        <v>70</v>
      </c>
      <c r="M113" s="135">
        <f t="shared" si="23"/>
        <v>70</v>
      </c>
      <c r="N113" s="135"/>
      <c r="O113" s="122">
        <f t="shared" si="23"/>
        <v>74</v>
      </c>
      <c r="P113" s="122">
        <f t="shared" si="23"/>
        <v>74</v>
      </c>
      <c r="Q113" s="122">
        <f t="shared" si="23"/>
        <v>366</v>
      </c>
      <c r="R113" s="122">
        <f t="shared" si="23"/>
        <v>366</v>
      </c>
      <c r="S113" s="122"/>
      <c r="T113" s="142"/>
      <c r="U113" s="143"/>
    </row>
    <row r="114" ht="48" spans="1:21">
      <c r="A114" s="109">
        <v>1</v>
      </c>
      <c r="B114" s="126"/>
      <c r="C114" s="126"/>
      <c r="D114" s="126" t="s">
        <v>1539</v>
      </c>
      <c r="E114" s="126" t="s">
        <v>175</v>
      </c>
      <c r="F114" s="126" t="s">
        <v>435</v>
      </c>
      <c r="G114" s="126" t="s">
        <v>458</v>
      </c>
      <c r="H114" s="126" t="s">
        <v>1540</v>
      </c>
      <c r="I114" s="126" t="s">
        <v>1541</v>
      </c>
      <c r="J114" s="126" t="s">
        <v>205</v>
      </c>
      <c r="K114" s="81" t="s">
        <v>1542</v>
      </c>
      <c r="L114" s="136">
        <v>70</v>
      </c>
      <c r="M114" s="136">
        <v>70</v>
      </c>
      <c r="N114" s="136">
        <v>0</v>
      </c>
      <c r="O114" s="136">
        <v>74</v>
      </c>
      <c r="P114" s="136">
        <v>74</v>
      </c>
      <c r="Q114" s="136">
        <v>366</v>
      </c>
      <c r="R114" s="136">
        <v>366</v>
      </c>
      <c r="S114" s="136"/>
      <c r="T114" s="144"/>
      <c r="U114" s="128"/>
    </row>
    <row r="115" spans="1:21">
      <c r="A115" s="125" t="s">
        <v>310</v>
      </c>
      <c r="B115" s="122"/>
      <c r="C115" s="121" t="s">
        <v>474</v>
      </c>
      <c r="D115" s="123"/>
      <c r="E115" s="77"/>
      <c r="F115" s="122"/>
      <c r="G115" s="122"/>
      <c r="H115" s="122"/>
      <c r="I115" s="122"/>
      <c r="J115" s="122"/>
      <c r="K115" s="81"/>
      <c r="L115" s="135"/>
      <c r="M115" s="135"/>
      <c r="N115" s="135"/>
      <c r="O115" s="122"/>
      <c r="P115" s="122"/>
      <c r="Q115" s="122"/>
      <c r="R115" s="122"/>
      <c r="S115" s="77"/>
      <c r="T115" s="142"/>
      <c r="U115" s="143"/>
    </row>
    <row r="116" spans="1:21">
      <c r="A116" s="125" t="s">
        <v>312</v>
      </c>
      <c r="B116" s="122"/>
      <c r="C116" s="121" t="s">
        <v>77</v>
      </c>
      <c r="D116" s="123">
        <v>4</v>
      </c>
      <c r="E116" s="77"/>
      <c r="F116" s="122"/>
      <c r="G116" s="122"/>
      <c r="H116" s="122"/>
      <c r="I116" s="122"/>
      <c r="J116" s="122"/>
      <c r="K116" s="81"/>
      <c r="L116" s="135">
        <f>SUM(L117:L120)</f>
        <v>258</v>
      </c>
      <c r="M116" s="135">
        <f t="shared" ref="M116:S116" si="24">SUM(M117:M120)</f>
        <v>258</v>
      </c>
      <c r="N116" s="135">
        <f t="shared" si="24"/>
        <v>0</v>
      </c>
      <c r="O116" s="122">
        <f t="shared" si="24"/>
        <v>448</v>
      </c>
      <c r="P116" s="122">
        <f t="shared" si="24"/>
        <v>448</v>
      </c>
      <c r="Q116" s="122">
        <f t="shared" si="24"/>
        <v>1270</v>
      </c>
      <c r="R116" s="122">
        <f t="shared" si="24"/>
        <v>1270</v>
      </c>
      <c r="S116" s="77"/>
      <c r="T116" s="142"/>
      <c r="U116" s="143"/>
    </row>
    <row r="117" ht="48" spans="1:21">
      <c r="A117" s="109">
        <v>1</v>
      </c>
      <c r="B117" s="122"/>
      <c r="C117" s="122"/>
      <c r="D117" s="124" t="s">
        <v>1543</v>
      </c>
      <c r="E117" s="121" t="s">
        <v>175</v>
      </c>
      <c r="F117" s="121" t="s">
        <v>486</v>
      </c>
      <c r="G117" s="121" t="s">
        <v>487</v>
      </c>
      <c r="H117" s="121" t="s">
        <v>1544</v>
      </c>
      <c r="I117" s="121" t="s">
        <v>1545</v>
      </c>
      <c r="J117" s="121" t="s">
        <v>205</v>
      </c>
      <c r="K117" s="81" t="s">
        <v>1546</v>
      </c>
      <c r="L117" s="135">
        <v>69</v>
      </c>
      <c r="M117" s="135">
        <v>69</v>
      </c>
      <c r="N117" s="135"/>
      <c r="O117" s="122">
        <v>184</v>
      </c>
      <c r="P117" s="122">
        <v>184</v>
      </c>
      <c r="Q117" s="122">
        <v>654</v>
      </c>
      <c r="R117" s="122">
        <v>654</v>
      </c>
      <c r="S117" s="121"/>
      <c r="T117" s="142"/>
      <c r="U117" s="143">
        <v>4</v>
      </c>
    </row>
    <row r="118" ht="36" spans="1:21">
      <c r="A118" s="117">
        <v>2</v>
      </c>
      <c r="B118" s="123"/>
      <c r="C118" s="123"/>
      <c r="D118" s="124" t="s">
        <v>1547</v>
      </c>
      <c r="E118" s="124" t="s">
        <v>175</v>
      </c>
      <c r="F118" s="124" t="s">
        <v>486</v>
      </c>
      <c r="G118" s="124" t="s">
        <v>1548</v>
      </c>
      <c r="H118" s="124" t="s">
        <v>1549</v>
      </c>
      <c r="I118" s="124" t="s">
        <v>1550</v>
      </c>
      <c r="J118" s="124" t="s">
        <v>205</v>
      </c>
      <c r="K118" s="81" t="s">
        <v>1551</v>
      </c>
      <c r="L118" s="137">
        <v>59</v>
      </c>
      <c r="M118" s="137">
        <v>59</v>
      </c>
      <c r="N118" s="137"/>
      <c r="O118" s="123">
        <v>115</v>
      </c>
      <c r="P118" s="123">
        <v>115</v>
      </c>
      <c r="Q118" s="123">
        <v>80</v>
      </c>
      <c r="R118" s="123">
        <v>80</v>
      </c>
      <c r="S118" s="124"/>
      <c r="T118" s="145"/>
      <c r="U118" s="143"/>
    </row>
    <row r="119" ht="36" spans="1:21">
      <c r="A119" s="127">
        <v>3</v>
      </c>
      <c r="B119" s="128"/>
      <c r="C119" s="128"/>
      <c r="D119" s="128" t="s">
        <v>1552</v>
      </c>
      <c r="E119" s="128" t="s">
        <v>175</v>
      </c>
      <c r="F119" s="128" t="s">
        <v>486</v>
      </c>
      <c r="G119" s="128" t="s">
        <v>1553</v>
      </c>
      <c r="H119" s="128" t="s">
        <v>1554</v>
      </c>
      <c r="I119" s="128" t="s">
        <v>1555</v>
      </c>
      <c r="J119" s="128" t="s">
        <v>205</v>
      </c>
      <c r="K119" s="81" t="s">
        <v>1556</v>
      </c>
      <c r="L119" s="128">
        <v>50</v>
      </c>
      <c r="M119" s="128">
        <v>50</v>
      </c>
      <c r="N119" s="128">
        <v>0</v>
      </c>
      <c r="O119" s="128">
        <v>98</v>
      </c>
      <c r="P119" s="128">
        <v>98</v>
      </c>
      <c r="Q119" s="128">
        <v>378</v>
      </c>
      <c r="R119" s="128">
        <v>378</v>
      </c>
      <c r="S119" s="124"/>
      <c r="T119" s="145"/>
      <c r="U119" s="143">
        <v>4</v>
      </c>
    </row>
    <row r="120" ht="48" spans="1:21">
      <c r="A120" s="117">
        <v>4</v>
      </c>
      <c r="B120" s="123"/>
      <c r="C120" s="123"/>
      <c r="D120" s="124" t="s">
        <v>1557</v>
      </c>
      <c r="E120" s="124" t="s">
        <v>175</v>
      </c>
      <c r="F120" s="124" t="s">
        <v>486</v>
      </c>
      <c r="G120" s="124" t="s">
        <v>1548</v>
      </c>
      <c r="H120" s="124" t="s">
        <v>1558</v>
      </c>
      <c r="I120" s="124" t="s">
        <v>1559</v>
      </c>
      <c r="J120" s="124" t="s">
        <v>205</v>
      </c>
      <c r="K120" s="81" t="s">
        <v>1560</v>
      </c>
      <c r="L120" s="137">
        <v>80</v>
      </c>
      <c r="M120" s="137">
        <v>80</v>
      </c>
      <c r="N120" s="137">
        <v>0</v>
      </c>
      <c r="O120" s="123">
        <v>51</v>
      </c>
      <c r="P120" s="123">
        <v>51</v>
      </c>
      <c r="Q120" s="123">
        <v>158</v>
      </c>
      <c r="R120" s="123">
        <v>158</v>
      </c>
      <c r="S120" s="124"/>
      <c r="T120" s="145"/>
      <c r="U120" s="143"/>
    </row>
    <row r="121" spans="1:21">
      <c r="A121" s="125" t="s">
        <v>313</v>
      </c>
      <c r="B121" s="122"/>
      <c r="C121" s="121" t="s">
        <v>78</v>
      </c>
      <c r="D121" s="123"/>
      <c r="E121" s="77"/>
      <c r="F121" s="122"/>
      <c r="G121" s="122"/>
      <c r="H121" s="122"/>
      <c r="I121" s="122"/>
      <c r="J121" s="122"/>
      <c r="K121" s="81"/>
      <c r="L121" s="135"/>
      <c r="M121" s="135"/>
      <c r="N121" s="135"/>
      <c r="O121" s="122"/>
      <c r="P121" s="122"/>
      <c r="Q121" s="122"/>
      <c r="R121" s="122"/>
      <c r="S121" s="77"/>
      <c r="T121" s="142"/>
      <c r="U121" s="143"/>
    </row>
    <row r="122" spans="1:21">
      <c r="A122" s="125" t="s">
        <v>314</v>
      </c>
      <c r="B122" s="122"/>
      <c r="C122" s="121" t="s">
        <v>79</v>
      </c>
      <c r="D122" s="123">
        <v>0</v>
      </c>
      <c r="E122" s="77"/>
      <c r="F122" s="122"/>
      <c r="G122" s="122"/>
      <c r="H122" s="122"/>
      <c r="I122" s="122"/>
      <c r="J122" s="122"/>
      <c r="K122" s="81"/>
      <c r="L122" s="135"/>
      <c r="M122" s="135"/>
      <c r="N122" s="135"/>
      <c r="O122" s="122">
        <v>0</v>
      </c>
      <c r="P122" s="122">
        <v>0</v>
      </c>
      <c r="Q122" s="122">
        <v>0</v>
      </c>
      <c r="R122" s="122">
        <v>0</v>
      </c>
      <c r="S122" s="77"/>
      <c r="T122" s="142"/>
      <c r="U122" s="143"/>
    </row>
    <row r="123" spans="1:21">
      <c r="A123" s="6" t="s">
        <v>491</v>
      </c>
      <c r="B123" s="6" t="s">
        <v>492</v>
      </c>
      <c r="C123" s="6"/>
      <c r="D123" s="6">
        <f>D124+D126+D127+D131</f>
        <v>7</v>
      </c>
      <c r="E123" s="6"/>
      <c r="F123" s="6"/>
      <c r="G123" s="6"/>
      <c r="H123" s="6"/>
      <c r="I123" s="6"/>
      <c r="J123" s="6"/>
      <c r="K123" s="81"/>
      <c r="L123" s="86">
        <f t="shared" ref="L123:S123" si="25">L124+L126+L127+L131</f>
        <v>594</v>
      </c>
      <c r="M123" s="86">
        <f t="shared" si="25"/>
        <v>594</v>
      </c>
      <c r="N123" s="86">
        <v>0</v>
      </c>
      <c r="O123" s="6">
        <f t="shared" si="25"/>
        <v>766</v>
      </c>
      <c r="P123" s="6">
        <f t="shared" si="25"/>
        <v>82</v>
      </c>
      <c r="Q123" s="6">
        <f t="shared" si="25"/>
        <v>3194</v>
      </c>
      <c r="R123" s="6">
        <f t="shared" si="25"/>
        <v>319</v>
      </c>
      <c r="S123" s="6"/>
      <c r="T123" s="99"/>
      <c r="U123" s="100"/>
    </row>
    <row r="124" spans="1:21">
      <c r="A124" s="51" t="s">
        <v>307</v>
      </c>
      <c r="B124" s="50"/>
      <c r="C124" s="51" t="s">
        <v>82</v>
      </c>
      <c r="D124" s="50">
        <v>1</v>
      </c>
      <c r="E124" s="50"/>
      <c r="F124" s="50"/>
      <c r="G124" s="50"/>
      <c r="H124" s="50"/>
      <c r="I124" s="50"/>
      <c r="J124" s="50"/>
      <c r="K124" s="81"/>
      <c r="L124" s="87">
        <f>M124+N124</f>
        <v>22</v>
      </c>
      <c r="M124" s="87">
        <f>SUM(M125:M125)</f>
        <v>22</v>
      </c>
      <c r="N124" s="87"/>
      <c r="O124" s="50">
        <f>SUM(O125:O125)</f>
        <v>456</v>
      </c>
      <c r="P124" s="50">
        <f>SUM(P125:P125)</f>
        <v>32</v>
      </c>
      <c r="Q124" s="50">
        <f>SUM(Q125:Q125)</f>
        <v>1825</v>
      </c>
      <c r="R124" s="50">
        <f>SUM(R125:R125)</f>
        <v>86</v>
      </c>
      <c r="S124" s="50"/>
      <c r="T124" s="95"/>
      <c r="U124" s="96"/>
    </row>
    <row r="125" ht="72" spans="1:21">
      <c r="A125" s="77">
        <v>1</v>
      </c>
      <c r="B125" s="74"/>
      <c r="C125" s="74"/>
      <c r="D125" s="76" t="s">
        <v>1561</v>
      </c>
      <c r="E125" s="76" t="s">
        <v>175</v>
      </c>
      <c r="F125" s="51" t="s">
        <v>494</v>
      </c>
      <c r="G125" s="51" t="s">
        <v>1562</v>
      </c>
      <c r="H125" s="51" t="s">
        <v>1563</v>
      </c>
      <c r="I125" s="51" t="s">
        <v>1564</v>
      </c>
      <c r="J125" s="51" t="s">
        <v>205</v>
      </c>
      <c r="K125" s="81" t="s">
        <v>1565</v>
      </c>
      <c r="L125" s="87">
        <f>M125+N125</f>
        <v>22</v>
      </c>
      <c r="M125" s="87">
        <v>22</v>
      </c>
      <c r="N125" s="129"/>
      <c r="O125" s="50">
        <v>456</v>
      </c>
      <c r="P125" s="50">
        <v>32</v>
      </c>
      <c r="Q125" s="50">
        <v>1825</v>
      </c>
      <c r="R125" s="50">
        <v>86</v>
      </c>
      <c r="S125" s="50"/>
      <c r="T125" s="95"/>
      <c r="U125" s="96">
        <v>3</v>
      </c>
    </row>
    <row r="126" spans="1:21">
      <c r="A126" s="51" t="s">
        <v>308</v>
      </c>
      <c r="B126" s="50"/>
      <c r="C126" s="51" t="s">
        <v>83</v>
      </c>
      <c r="D126" s="50">
        <v>0</v>
      </c>
      <c r="E126" s="50"/>
      <c r="F126" s="50"/>
      <c r="G126" s="50"/>
      <c r="H126" s="50"/>
      <c r="I126" s="50"/>
      <c r="J126" s="50"/>
      <c r="K126" s="81"/>
      <c r="L126" s="135"/>
      <c r="M126" s="135"/>
      <c r="N126" s="135"/>
      <c r="O126" s="122"/>
      <c r="P126" s="122"/>
      <c r="Q126" s="122"/>
      <c r="R126" s="122"/>
      <c r="S126" s="50"/>
      <c r="T126" s="95"/>
      <c r="U126" s="96"/>
    </row>
    <row r="127" spans="1:21">
      <c r="A127" s="51" t="s">
        <v>309</v>
      </c>
      <c r="B127" s="50"/>
      <c r="C127" s="51" t="s">
        <v>84</v>
      </c>
      <c r="D127" s="50">
        <v>3</v>
      </c>
      <c r="E127" s="50"/>
      <c r="F127" s="50"/>
      <c r="G127" s="50"/>
      <c r="H127" s="50"/>
      <c r="I127" s="50"/>
      <c r="J127" s="50"/>
      <c r="K127" s="81"/>
      <c r="L127" s="87">
        <f t="shared" ref="L127:L132" si="26">M127+N127</f>
        <v>347</v>
      </c>
      <c r="M127" s="87">
        <f>SUM(M128:M130)</f>
        <v>347</v>
      </c>
      <c r="N127" s="87"/>
      <c r="O127" s="50">
        <f>SUM(O128:O130)</f>
        <v>165</v>
      </c>
      <c r="P127" s="50">
        <f>SUM(P128:P130)</f>
        <v>34</v>
      </c>
      <c r="Q127" s="50">
        <f>SUM(Q128:Q130)</f>
        <v>805</v>
      </c>
      <c r="R127" s="50">
        <f>SUM(R128:R130)</f>
        <v>156</v>
      </c>
      <c r="S127" s="50"/>
      <c r="T127" s="95"/>
      <c r="U127" s="96"/>
    </row>
    <row r="128" ht="36" spans="1:21">
      <c r="A128" s="50">
        <v>1</v>
      </c>
      <c r="B128" s="50"/>
      <c r="C128" s="50"/>
      <c r="D128" s="51" t="s">
        <v>1566</v>
      </c>
      <c r="E128" s="51" t="s">
        <v>175</v>
      </c>
      <c r="F128" s="51" t="s">
        <v>494</v>
      </c>
      <c r="G128" s="51" t="s">
        <v>1567</v>
      </c>
      <c r="H128" s="51" t="s">
        <v>1568</v>
      </c>
      <c r="I128" s="51" t="s">
        <v>1569</v>
      </c>
      <c r="J128" s="51" t="s">
        <v>205</v>
      </c>
      <c r="K128" s="81" t="s">
        <v>1570</v>
      </c>
      <c r="L128" s="87">
        <f t="shared" si="26"/>
        <v>39</v>
      </c>
      <c r="M128" s="87">
        <v>39</v>
      </c>
      <c r="N128" s="87"/>
      <c r="O128" s="50">
        <v>28</v>
      </c>
      <c r="P128" s="50">
        <v>5</v>
      </c>
      <c r="Q128" s="50">
        <v>131</v>
      </c>
      <c r="R128" s="50">
        <v>25</v>
      </c>
      <c r="S128" s="50"/>
      <c r="T128" s="95"/>
      <c r="U128" s="96">
        <v>3</v>
      </c>
    </row>
    <row r="129" ht="36" spans="1:21">
      <c r="A129" s="77">
        <v>2</v>
      </c>
      <c r="B129" s="50"/>
      <c r="C129" s="50"/>
      <c r="D129" s="51" t="s">
        <v>1571</v>
      </c>
      <c r="E129" s="51" t="s">
        <v>175</v>
      </c>
      <c r="F129" s="51" t="s">
        <v>494</v>
      </c>
      <c r="G129" s="51" t="s">
        <v>1572</v>
      </c>
      <c r="H129" s="51" t="s">
        <v>1573</v>
      </c>
      <c r="I129" s="51" t="s">
        <v>1574</v>
      </c>
      <c r="J129" s="76" t="s">
        <v>205</v>
      </c>
      <c r="K129" s="81" t="s">
        <v>1575</v>
      </c>
      <c r="L129" s="87">
        <f t="shared" si="26"/>
        <v>90</v>
      </c>
      <c r="M129" s="87">
        <v>90</v>
      </c>
      <c r="N129" s="129"/>
      <c r="O129" s="50">
        <v>113</v>
      </c>
      <c r="P129" s="50">
        <v>5</v>
      </c>
      <c r="Q129" s="50">
        <v>556</v>
      </c>
      <c r="R129" s="50">
        <v>13</v>
      </c>
      <c r="S129" s="50"/>
      <c r="T129" s="97"/>
      <c r="U129" s="98">
        <v>4</v>
      </c>
    </row>
    <row r="130" ht="36" spans="1:21">
      <c r="A130" s="50">
        <v>3</v>
      </c>
      <c r="B130" s="50"/>
      <c r="C130" s="50"/>
      <c r="D130" s="51" t="s">
        <v>1576</v>
      </c>
      <c r="E130" s="51" t="s">
        <v>175</v>
      </c>
      <c r="F130" s="51" t="s">
        <v>494</v>
      </c>
      <c r="G130" s="51" t="s">
        <v>1567</v>
      </c>
      <c r="H130" s="51" t="s">
        <v>1577</v>
      </c>
      <c r="I130" s="51" t="s">
        <v>1578</v>
      </c>
      <c r="J130" s="76" t="s">
        <v>205</v>
      </c>
      <c r="K130" s="81" t="s">
        <v>1579</v>
      </c>
      <c r="L130" s="87">
        <f t="shared" si="26"/>
        <v>218</v>
      </c>
      <c r="M130" s="87">
        <v>218</v>
      </c>
      <c r="N130" s="129"/>
      <c r="O130" s="50">
        <v>24</v>
      </c>
      <c r="P130" s="50">
        <v>24</v>
      </c>
      <c r="Q130" s="50">
        <v>118</v>
      </c>
      <c r="R130" s="50">
        <v>118</v>
      </c>
      <c r="S130" s="50"/>
      <c r="T130" s="95"/>
      <c r="U130" s="96">
        <v>4</v>
      </c>
    </row>
    <row r="131" spans="1:21">
      <c r="A131" s="51" t="s">
        <v>310</v>
      </c>
      <c r="B131" s="50"/>
      <c r="C131" s="51" t="s">
        <v>85</v>
      </c>
      <c r="D131" s="50">
        <v>3</v>
      </c>
      <c r="E131" s="50"/>
      <c r="F131" s="50"/>
      <c r="G131" s="50"/>
      <c r="H131" s="50"/>
      <c r="I131" s="50"/>
      <c r="J131" s="50"/>
      <c r="K131" s="81"/>
      <c r="L131" s="87">
        <f t="shared" si="26"/>
        <v>225</v>
      </c>
      <c r="M131" s="87">
        <f>SUM(M132:M134)</f>
        <v>225</v>
      </c>
      <c r="N131" s="87"/>
      <c r="O131" s="50">
        <f>SUM(O132:O134)</f>
        <v>145</v>
      </c>
      <c r="P131" s="50">
        <f>SUM(P132:P134)</f>
        <v>16</v>
      </c>
      <c r="Q131" s="50">
        <f>SUM(Q132:Q134)</f>
        <v>564</v>
      </c>
      <c r="R131" s="50">
        <f>SUM(R132:R134)</f>
        <v>77</v>
      </c>
      <c r="S131" s="50"/>
      <c r="T131" s="95"/>
      <c r="U131" s="96"/>
    </row>
    <row r="132" ht="36" spans="1:21">
      <c r="A132" s="77">
        <v>1</v>
      </c>
      <c r="B132" s="50"/>
      <c r="C132" s="50"/>
      <c r="D132" s="51" t="s">
        <v>1580</v>
      </c>
      <c r="E132" s="51" t="s">
        <v>175</v>
      </c>
      <c r="F132" s="51" t="s">
        <v>1581</v>
      </c>
      <c r="G132" s="51" t="s">
        <v>1582</v>
      </c>
      <c r="H132" s="51" t="s">
        <v>1583</v>
      </c>
      <c r="I132" s="51" t="s">
        <v>1583</v>
      </c>
      <c r="J132" s="76" t="s">
        <v>205</v>
      </c>
      <c r="K132" s="81" t="s">
        <v>1584</v>
      </c>
      <c r="L132" s="87">
        <f t="shared" si="26"/>
        <v>78</v>
      </c>
      <c r="M132" s="87">
        <v>78</v>
      </c>
      <c r="N132" s="87"/>
      <c r="O132" s="50">
        <v>88</v>
      </c>
      <c r="P132" s="50">
        <v>16</v>
      </c>
      <c r="Q132" s="50">
        <v>344</v>
      </c>
      <c r="R132" s="50">
        <v>77</v>
      </c>
      <c r="S132" s="50"/>
      <c r="T132" s="97"/>
      <c r="U132" s="98">
        <v>3</v>
      </c>
    </row>
    <row r="133" ht="36" spans="1:21">
      <c r="A133" s="77">
        <v>2</v>
      </c>
      <c r="B133" s="50"/>
      <c r="C133" s="50"/>
      <c r="D133" s="51" t="s">
        <v>1585</v>
      </c>
      <c r="E133" s="51" t="s">
        <v>175</v>
      </c>
      <c r="F133" s="51" t="s">
        <v>1581</v>
      </c>
      <c r="G133" s="51" t="s">
        <v>1582</v>
      </c>
      <c r="H133" s="51" t="s">
        <v>1583</v>
      </c>
      <c r="I133" s="51" t="s">
        <v>1586</v>
      </c>
      <c r="J133" s="76" t="s">
        <v>205</v>
      </c>
      <c r="K133" s="81" t="s">
        <v>1587</v>
      </c>
      <c r="L133" s="87">
        <f t="shared" ref="L133:L135" si="27">M133+N133</f>
        <v>96</v>
      </c>
      <c r="M133" s="87">
        <v>96</v>
      </c>
      <c r="N133" s="87"/>
      <c r="O133" s="50">
        <v>36</v>
      </c>
      <c r="P133" s="82">
        <v>0</v>
      </c>
      <c r="Q133" s="82">
        <v>140</v>
      </c>
      <c r="R133" s="82">
        <v>0</v>
      </c>
      <c r="S133" s="50"/>
      <c r="T133" s="95"/>
      <c r="U133" s="96">
        <v>4</v>
      </c>
    </row>
    <row r="134" ht="36" spans="1:21">
      <c r="A134" s="77">
        <v>3</v>
      </c>
      <c r="B134" s="50"/>
      <c r="C134" s="50"/>
      <c r="D134" s="51" t="s">
        <v>1588</v>
      </c>
      <c r="E134" s="51" t="s">
        <v>175</v>
      </c>
      <c r="F134" s="51" t="s">
        <v>1589</v>
      </c>
      <c r="G134" s="51" t="s">
        <v>1590</v>
      </c>
      <c r="H134" s="51" t="s">
        <v>1591</v>
      </c>
      <c r="I134" s="51" t="s">
        <v>1592</v>
      </c>
      <c r="J134" s="51" t="s">
        <v>205</v>
      </c>
      <c r="K134" s="81" t="s">
        <v>1593</v>
      </c>
      <c r="L134" s="87">
        <f t="shared" si="27"/>
        <v>51</v>
      </c>
      <c r="M134" s="87">
        <v>51</v>
      </c>
      <c r="N134" s="87"/>
      <c r="O134" s="50">
        <v>21</v>
      </c>
      <c r="P134" s="50">
        <v>0</v>
      </c>
      <c r="Q134" s="50">
        <v>80</v>
      </c>
      <c r="R134" s="50">
        <v>0</v>
      </c>
      <c r="S134" s="50"/>
      <c r="T134" s="95"/>
      <c r="U134" s="96">
        <v>4</v>
      </c>
    </row>
    <row r="135" spans="1:21">
      <c r="A135" s="6" t="s">
        <v>503</v>
      </c>
      <c r="B135" s="6" t="s">
        <v>504</v>
      </c>
      <c r="C135" s="6"/>
      <c r="D135" s="146">
        <f>D136+D137+D139+D140</f>
        <v>1</v>
      </c>
      <c r="E135" s="6"/>
      <c r="F135" s="6"/>
      <c r="G135" s="6"/>
      <c r="H135" s="6"/>
      <c r="I135" s="6"/>
      <c r="J135" s="6"/>
      <c r="K135" s="81"/>
      <c r="L135" s="86">
        <f t="shared" si="27"/>
        <v>103</v>
      </c>
      <c r="M135" s="86">
        <f>M136+M137+M139+M140</f>
        <v>103</v>
      </c>
      <c r="N135" s="86">
        <v>0</v>
      </c>
      <c r="O135" s="6">
        <f>O136+O137+O139+O140</f>
        <v>315</v>
      </c>
      <c r="P135" s="6">
        <f>P136+P137+P139+P140</f>
        <v>296</v>
      </c>
      <c r="Q135" s="6">
        <f>Q136+Q137+Q139+Q140</f>
        <v>1422</v>
      </c>
      <c r="R135" s="6">
        <f>R136+R137+R139+R140</f>
        <v>1236</v>
      </c>
      <c r="S135" s="6"/>
      <c r="T135" s="99"/>
      <c r="U135" s="100"/>
    </row>
    <row r="136" spans="1:21">
      <c r="A136" s="51" t="s">
        <v>307</v>
      </c>
      <c r="B136" s="50"/>
      <c r="C136" s="51" t="s">
        <v>505</v>
      </c>
      <c r="D136" s="50">
        <v>0</v>
      </c>
      <c r="E136" s="50"/>
      <c r="F136" s="50"/>
      <c r="G136" s="50"/>
      <c r="H136" s="50"/>
      <c r="I136" s="50"/>
      <c r="J136" s="50"/>
      <c r="K136" s="81"/>
      <c r="L136" s="87"/>
      <c r="M136" s="87"/>
      <c r="N136" s="87"/>
      <c r="O136" s="50">
        <v>0</v>
      </c>
      <c r="P136" s="50">
        <v>0</v>
      </c>
      <c r="Q136" s="50">
        <v>0</v>
      </c>
      <c r="R136" s="50">
        <v>0</v>
      </c>
      <c r="S136" s="50"/>
      <c r="T136" s="95"/>
      <c r="U136" s="96"/>
    </row>
    <row r="137" spans="1:21">
      <c r="A137" s="51" t="s">
        <v>308</v>
      </c>
      <c r="B137" s="50"/>
      <c r="C137" s="51" t="s">
        <v>88</v>
      </c>
      <c r="D137" s="50">
        <v>1</v>
      </c>
      <c r="E137" s="74"/>
      <c r="F137" s="50"/>
      <c r="G137" s="50"/>
      <c r="H137" s="50"/>
      <c r="I137" s="50"/>
      <c r="J137" s="50"/>
      <c r="K137" s="81"/>
      <c r="L137" s="87">
        <f>M137+N137</f>
        <v>103</v>
      </c>
      <c r="M137" s="87">
        <f>SUM(M138:M138)</f>
        <v>103</v>
      </c>
      <c r="N137" s="87"/>
      <c r="O137" s="50">
        <f>SUM(O138:O138)</f>
        <v>315</v>
      </c>
      <c r="P137" s="50">
        <f>SUM(P138:P138)</f>
        <v>296</v>
      </c>
      <c r="Q137" s="50">
        <f>SUM(Q138:Q138)</f>
        <v>1422</v>
      </c>
      <c r="R137" s="50">
        <f>SUM(R138:R138)</f>
        <v>1236</v>
      </c>
      <c r="S137" s="50"/>
      <c r="T137" s="95"/>
      <c r="U137" s="96"/>
    </row>
    <row r="138" ht="108" spans="1:21">
      <c r="A138" s="77">
        <v>1</v>
      </c>
      <c r="B138" s="50"/>
      <c r="C138" s="50"/>
      <c r="D138" s="78" t="s">
        <v>1594</v>
      </c>
      <c r="E138" s="51" t="s">
        <v>175</v>
      </c>
      <c r="F138" s="51" t="s">
        <v>507</v>
      </c>
      <c r="G138" s="76" t="s">
        <v>508</v>
      </c>
      <c r="H138" s="76" t="s">
        <v>509</v>
      </c>
      <c r="I138" s="81" t="s">
        <v>1595</v>
      </c>
      <c r="J138" s="51" t="s">
        <v>205</v>
      </c>
      <c r="K138" s="81" t="s">
        <v>1596</v>
      </c>
      <c r="L138" s="87">
        <f>M138+N138</f>
        <v>103</v>
      </c>
      <c r="M138" s="87">
        <v>103</v>
      </c>
      <c r="N138" s="87"/>
      <c r="O138" s="50">
        <v>315</v>
      </c>
      <c r="P138" s="50">
        <v>296</v>
      </c>
      <c r="Q138" s="50">
        <v>1422</v>
      </c>
      <c r="R138" s="50">
        <v>1236</v>
      </c>
      <c r="S138" s="51"/>
      <c r="T138" s="95"/>
      <c r="U138" s="96">
        <v>3</v>
      </c>
    </row>
    <row r="139" spans="1:21">
      <c r="A139" s="73" t="s">
        <v>309</v>
      </c>
      <c r="B139" s="50"/>
      <c r="C139" s="51" t="s">
        <v>89</v>
      </c>
      <c r="D139" s="50"/>
      <c r="E139" s="74"/>
      <c r="F139" s="50"/>
      <c r="G139" s="50"/>
      <c r="H139" s="50"/>
      <c r="I139" s="50"/>
      <c r="J139" s="50"/>
      <c r="K139" s="81"/>
      <c r="L139" s="87"/>
      <c r="M139" s="87"/>
      <c r="N139" s="87"/>
      <c r="O139" s="50"/>
      <c r="P139" s="50"/>
      <c r="Q139" s="50"/>
      <c r="R139" s="50"/>
      <c r="S139" s="74"/>
      <c r="T139" s="95"/>
      <c r="U139" s="96"/>
    </row>
    <row r="140" spans="1:21">
      <c r="A140" s="73" t="s">
        <v>310</v>
      </c>
      <c r="B140" s="50"/>
      <c r="C140" s="51" t="s">
        <v>90</v>
      </c>
      <c r="D140" s="50"/>
      <c r="E140" s="74"/>
      <c r="F140" s="50"/>
      <c r="G140" s="50"/>
      <c r="H140" s="50"/>
      <c r="I140" s="50"/>
      <c r="J140" s="50"/>
      <c r="K140" s="81"/>
      <c r="L140" s="87"/>
      <c r="M140" s="87"/>
      <c r="N140" s="87"/>
      <c r="O140" s="50"/>
      <c r="P140" s="50"/>
      <c r="Q140" s="50"/>
      <c r="R140" s="50"/>
      <c r="S140" s="74"/>
      <c r="T140" s="95"/>
      <c r="U140" s="96"/>
    </row>
    <row r="141" spans="1:21">
      <c r="A141" s="6" t="s">
        <v>530</v>
      </c>
      <c r="B141" s="6" t="s">
        <v>531</v>
      </c>
      <c r="C141" s="6"/>
      <c r="D141" s="6">
        <f>D142+D145+D146+D147</f>
        <v>2</v>
      </c>
      <c r="E141" s="6"/>
      <c r="F141" s="6"/>
      <c r="G141" s="6"/>
      <c r="H141" s="6"/>
      <c r="I141" s="6"/>
      <c r="J141" s="6"/>
      <c r="K141" s="81"/>
      <c r="L141" s="86">
        <f>M141+N141</f>
        <v>167</v>
      </c>
      <c r="M141" s="86">
        <f>M142+M145+M146+M147</f>
        <v>167</v>
      </c>
      <c r="N141" s="86">
        <v>0</v>
      </c>
      <c r="O141" s="6">
        <f>O142+O145+O146+O147</f>
        <v>179</v>
      </c>
      <c r="P141" s="6">
        <f>P142+P145+P146+P147</f>
        <v>118</v>
      </c>
      <c r="Q141" s="6">
        <f>Q142+Q145+Q146+Q147</f>
        <v>776</v>
      </c>
      <c r="R141" s="6">
        <f>R142+R145+R146+R147</f>
        <v>503</v>
      </c>
      <c r="S141" s="6"/>
      <c r="T141" s="99"/>
      <c r="U141" s="100"/>
    </row>
    <row r="142" spans="1:21">
      <c r="A142" s="51" t="s">
        <v>307</v>
      </c>
      <c r="B142" s="50"/>
      <c r="C142" s="51" t="s">
        <v>93</v>
      </c>
      <c r="D142" s="50">
        <v>2</v>
      </c>
      <c r="E142" s="50"/>
      <c r="F142" s="50"/>
      <c r="G142" s="50"/>
      <c r="H142" s="50"/>
      <c r="I142" s="50"/>
      <c r="J142" s="50"/>
      <c r="K142" s="81"/>
      <c r="L142" s="87">
        <f>M142+N142</f>
        <v>167</v>
      </c>
      <c r="M142" s="87">
        <f>SUM(M143:M144)</f>
        <v>167</v>
      </c>
      <c r="N142" s="87"/>
      <c r="O142" s="50">
        <f>SUM(O143:O144)</f>
        <v>179</v>
      </c>
      <c r="P142" s="50">
        <f>SUM(P143:P144)</f>
        <v>118</v>
      </c>
      <c r="Q142" s="50">
        <f>SUM(Q143:Q144)</f>
        <v>776</v>
      </c>
      <c r="R142" s="50">
        <f>SUM(R143:R144)</f>
        <v>503</v>
      </c>
      <c r="S142" s="50"/>
      <c r="T142" s="95"/>
      <c r="U142" s="96"/>
    </row>
    <row r="143" ht="36" spans="1:21">
      <c r="A143" s="77">
        <v>1</v>
      </c>
      <c r="B143" s="74"/>
      <c r="C143" s="74"/>
      <c r="D143" s="76" t="s">
        <v>1597</v>
      </c>
      <c r="E143" s="76" t="s">
        <v>175</v>
      </c>
      <c r="F143" s="76" t="s">
        <v>1598</v>
      </c>
      <c r="G143" s="76" t="s">
        <v>1599</v>
      </c>
      <c r="H143" s="76" t="s">
        <v>1600</v>
      </c>
      <c r="I143" s="76" t="s">
        <v>1601</v>
      </c>
      <c r="J143" s="76" t="s">
        <v>367</v>
      </c>
      <c r="K143" s="81" t="s">
        <v>1602</v>
      </c>
      <c r="L143" s="87">
        <f>M143+N143</f>
        <v>117</v>
      </c>
      <c r="M143" s="87">
        <v>117</v>
      </c>
      <c r="N143" s="87"/>
      <c r="O143" s="50">
        <v>60</v>
      </c>
      <c r="P143" s="50">
        <v>51</v>
      </c>
      <c r="Q143" s="50">
        <v>228</v>
      </c>
      <c r="R143" s="50">
        <v>193</v>
      </c>
      <c r="S143" s="50"/>
      <c r="T143" s="95"/>
      <c r="U143" s="96">
        <v>4</v>
      </c>
    </row>
    <row r="144" ht="24" spans="1:21">
      <c r="A144" s="77">
        <v>2</v>
      </c>
      <c r="B144" s="74"/>
      <c r="C144" s="74"/>
      <c r="D144" s="76" t="s">
        <v>1603</v>
      </c>
      <c r="E144" s="76" t="s">
        <v>175</v>
      </c>
      <c r="F144" s="76" t="s">
        <v>1604</v>
      </c>
      <c r="G144" s="76" t="s">
        <v>1605</v>
      </c>
      <c r="H144" s="76" t="s">
        <v>1606</v>
      </c>
      <c r="I144" s="76" t="s">
        <v>1607</v>
      </c>
      <c r="J144" s="76" t="s">
        <v>367</v>
      </c>
      <c r="K144" s="81" t="s">
        <v>1608</v>
      </c>
      <c r="L144" s="87">
        <f>M144+N144</f>
        <v>50</v>
      </c>
      <c r="M144" s="87">
        <v>50</v>
      </c>
      <c r="N144" s="87"/>
      <c r="O144" s="50">
        <v>119</v>
      </c>
      <c r="P144" s="50">
        <v>67</v>
      </c>
      <c r="Q144" s="50">
        <v>548</v>
      </c>
      <c r="R144" s="50">
        <v>310</v>
      </c>
      <c r="S144" s="50"/>
      <c r="T144" s="95"/>
      <c r="U144" s="96">
        <v>4</v>
      </c>
    </row>
    <row r="145" spans="1:21">
      <c r="A145" s="51" t="s">
        <v>308</v>
      </c>
      <c r="B145" s="50"/>
      <c r="C145" s="51" t="s">
        <v>94</v>
      </c>
      <c r="D145" s="50"/>
      <c r="E145" s="74"/>
      <c r="F145" s="50"/>
      <c r="G145" s="50"/>
      <c r="H145" s="50"/>
      <c r="I145" s="50"/>
      <c r="J145" s="50"/>
      <c r="K145" s="81"/>
      <c r="L145" s="87"/>
      <c r="M145" s="87"/>
      <c r="N145" s="87"/>
      <c r="O145" s="50"/>
      <c r="P145" s="50"/>
      <c r="Q145" s="50"/>
      <c r="R145" s="50"/>
      <c r="S145" s="50"/>
      <c r="T145" s="95"/>
      <c r="U145" s="96"/>
    </row>
    <row r="146" spans="1:21">
      <c r="A146" s="51" t="s">
        <v>309</v>
      </c>
      <c r="B146" s="50"/>
      <c r="C146" s="51" t="s">
        <v>95</v>
      </c>
      <c r="D146" s="50"/>
      <c r="E146" s="74"/>
      <c r="F146" s="50"/>
      <c r="G146" s="50"/>
      <c r="H146" s="50"/>
      <c r="I146" s="50"/>
      <c r="J146" s="50"/>
      <c r="K146" s="81"/>
      <c r="L146" s="87"/>
      <c r="M146" s="87"/>
      <c r="N146" s="87"/>
      <c r="O146" s="50"/>
      <c r="P146" s="50"/>
      <c r="Q146" s="50"/>
      <c r="R146" s="50"/>
      <c r="S146" s="50"/>
      <c r="T146" s="95"/>
      <c r="U146" s="96"/>
    </row>
    <row r="147" spans="1:21">
      <c r="A147" s="51" t="s">
        <v>310</v>
      </c>
      <c r="B147" s="50"/>
      <c r="C147" s="51" t="s">
        <v>96</v>
      </c>
      <c r="D147" s="50"/>
      <c r="E147" s="74"/>
      <c r="F147" s="50"/>
      <c r="G147" s="50"/>
      <c r="H147" s="50"/>
      <c r="I147" s="50"/>
      <c r="J147" s="50"/>
      <c r="K147" s="81"/>
      <c r="L147" s="87"/>
      <c r="M147" s="87"/>
      <c r="N147" s="87"/>
      <c r="O147" s="50"/>
      <c r="P147" s="50"/>
      <c r="Q147" s="50"/>
      <c r="R147" s="50"/>
      <c r="S147" s="50"/>
      <c r="T147" s="95"/>
      <c r="U147" s="96"/>
    </row>
    <row r="148" spans="1:21">
      <c r="A148" s="6" t="s">
        <v>595</v>
      </c>
      <c r="B148" s="6" t="s">
        <v>596</v>
      </c>
      <c r="C148" s="6"/>
      <c r="D148" s="6">
        <f>D149+D152+D153+D154+D155</f>
        <v>2</v>
      </c>
      <c r="E148" s="6"/>
      <c r="F148" s="6"/>
      <c r="G148" s="6"/>
      <c r="H148" s="6"/>
      <c r="I148" s="6"/>
      <c r="J148" s="6"/>
      <c r="K148" s="81"/>
      <c r="L148" s="86">
        <f t="shared" ref="L148:S148" si="28">L149+L152+L153+L154+L155</f>
        <v>193</v>
      </c>
      <c r="M148" s="86">
        <f t="shared" si="28"/>
        <v>193</v>
      </c>
      <c r="N148" s="86">
        <v>0</v>
      </c>
      <c r="O148" s="6">
        <f t="shared" si="28"/>
        <v>76</v>
      </c>
      <c r="P148" s="6">
        <f t="shared" si="28"/>
        <v>76</v>
      </c>
      <c r="Q148" s="6">
        <f t="shared" si="28"/>
        <v>359</v>
      </c>
      <c r="R148" s="6">
        <f t="shared" si="28"/>
        <v>359</v>
      </c>
      <c r="S148" s="6"/>
      <c r="T148" s="99"/>
      <c r="U148" s="100"/>
    </row>
    <row r="149" spans="1:21">
      <c r="A149" s="51" t="s">
        <v>307</v>
      </c>
      <c r="B149" s="77"/>
      <c r="C149" s="73" t="s">
        <v>99</v>
      </c>
      <c r="D149" s="77">
        <v>2</v>
      </c>
      <c r="E149" s="77"/>
      <c r="F149" s="77"/>
      <c r="G149" s="77"/>
      <c r="H149" s="77"/>
      <c r="I149" s="77"/>
      <c r="J149" s="77"/>
      <c r="K149" s="81"/>
      <c r="L149" s="87">
        <f t="shared" ref="L149:S149" si="29">SUM(L150:L151)</f>
        <v>193</v>
      </c>
      <c r="M149" s="87">
        <f t="shared" si="29"/>
        <v>193</v>
      </c>
      <c r="N149" s="87"/>
      <c r="O149" s="50">
        <f t="shared" si="29"/>
        <v>76</v>
      </c>
      <c r="P149" s="50">
        <f t="shared" si="29"/>
        <v>76</v>
      </c>
      <c r="Q149" s="50">
        <f t="shared" si="29"/>
        <v>359</v>
      </c>
      <c r="R149" s="50">
        <f t="shared" si="29"/>
        <v>359</v>
      </c>
      <c r="S149" s="77"/>
      <c r="T149" s="95"/>
      <c r="U149" s="96"/>
    </row>
    <row r="150" ht="36" spans="1:21">
      <c r="A150" s="147">
        <v>1</v>
      </c>
      <c r="B150" s="133"/>
      <c r="C150" s="133"/>
      <c r="D150" s="54" t="s">
        <v>1609</v>
      </c>
      <c r="E150" s="78" t="s">
        <v>175</v>
      </c>
      <c r="F150" s="75" t="s">
        <v>251</v>
      </c>
      <c r="G150" s="75" t="s">
        <v>1610</v>
      </c>
      <c r="H150" s="75" t="s">
        <v>1611</v>
      </c>
      <c r="I150" s="75" t="s">
        <v>1612</v>
      </c>
      <c r="J150" s="75" t="s">
        <v>205</v>
      </c>
      <c r="K150" s="81" t="s">
        <v>1613</v>
      </c>
      <c r="L150" s="132">
        <v>105</v>
      </c>
      <c r="M150" s="132">
        <v>105</v>
      </c>
      <c r="N150" s="132"/>
      <c r="O150" s="72">
        <v>28</v>
      </c>
      <c r="P150" s="72">
        <v>28</v>
      </c>
      <c r="Q150" s="72">
        <v>127</v>
      </c>
      <c r="R150" s="72">
        <v>127</v>
      </c>
      <c r="S150" s="154"/>
      <c r="T150" s="155">
        <v>3</v>
      </c>
      <c r="U150" s="156"/>
    </row>
    <row r="151" ht="24.75" spans="1:21">
      <c r="A151" s="147">
        <v>2</v>
      </c>
      <c r="B151" s="133"/>
      <c r="C151" s="133"/>
      <c r="D151" s="110" t="s">
        <v>1614</v>
      </c>
      <c r="E151" s="78" t="s">
        <v>175</v>
      </c>
      <c r="F151" s="75" t="s">
        <v>251</v>
      </c>
      <c r="G151" s="75" t="s">
        <v>1610</v>
      </c>
      <c r="H151" s="75" t="s">
        <v>1615</v>
      </c>
      <c r="I151" s="75" t="s">
        <v>1616</v>
      </c>
      <c r="J151" s="75" t="s">
        <v>205</v>
      </c>
      <c r="K151" s="81" t="s">
        <v>1617</v>
      </c>
      <c r="L151" s="132">
        <v>88</v>
      </c>
      <c r="M151" s="132">
        <v>88</v>
      </c>
      <c r="N151" s="132"/>
      <c r="O151" s="72">
        <v>48</v>
      </c>
      <c r="P151" s="72">
        <v>48</v>
      </c>
      <c r="Q151" s="72">
        <v>232</v>
      </c>
      <c r="R151" s="72">
        <v>232</v>
      </c>
      <c r="S151" s="154"/>
      <c r="T151" s="155">
        <v>3</v>
      </c>
      <c r="U151" s="156"/>
    </row>
    <row r="152" spans="1:21">
      <c r="A152" s="121" t="s">
        <v>308</v>
      </c>
      <c r="B152" s="148"/>
      <c r="C152" s="51" t="s">
        <v>100</v>
      </c>
      <c r="D152" s="77"/>
      <c r="E152" s="148"/>
      <c r="F152" s="148"/>
      <c r="G152" s="148"/>
      <c r="H152" s="148"/>
      <c r="I152" s="152"/>
      <c r="J152" s="152"/>
      <c r="K152" s="81"/>
      <c r="L152" s="87"/>
      <c r="M152" s="87"/>
      <c r="N152" s="87"/>
      <c r="O152" s="50"/>
      <c r="P152" s="50"/>
      <c r="Q152" s="50"/>
      <c r="R152" s="50"/>
      <c r="S152" s="148"/>
      <c r="T152" s="95"/>
      <c r="U152" s="96"/>
    </row>
    <row r="153" spans="1:21">
      <c r="A153" s="73" t="s">
        <v>309</v>
      </c>
      <c r="B153" s="148"/>
      <c r="C153" s="73" t="s">
        <v>101</v>
      </c>
      <c r="D153" s="77"/>
      <c r="E153" s="148"/>
      <c r="F153" s="148"/>
      <c r="G153" s="148"/>
      <c r="H153" s="148"/>
      <c r="I153" s="152"/>
      <c r="J153" s="152"/>
      <c r="K153" s="81"/>
      <c r="L153" s="87"/>
      <c r="M153" s="87"/>
      <c r="N153" s="87"/>
      <c r="O153" s="50"/>
      <c r="P153" s="50"/>
      <c r="Q153" s="50"/>
      <c r="R153" s="50"/>
      <c r="S153" s="148"/>
      <c r="T153" s="95"/>
      <c r="U153" s="96"/>
    </row>
    <row r="154" spans="1:21">
      <c r="A154" s="73" t="s">
        <v>310</v>
      </c>
      <c r="B154" s="148"/>
      <c r="C154" s="73" t="s">
        <v>102</v>
      </c>
      <c r="D154" s="77"/>
      <c r="E154" s="148"/>
      <c r="F154" s="148"/>
      <c r="G154" s="148"/>
      <c r="H154" s="148"/>
      <c r="I154" s="152"/>
      <c r="J154" s="152"/>
      <c r="K154" s="81"/>
      <c r="L154" s="87"/>
      <c r="M154" s="87"/>
      <c r="N154" s="87"/>
      <c r="O154" s="50"/>
      <c r="P154" s="50"/>
      <c r="Q154" s="50"/>
      <c r="R154" s="50"/>
      <c r="S154" s="148"/>
      <c r="T154" s="95"/>
      <c r="U154" s="96"/>
    </row>
    <row r="155" spans="1:21">
      <c r="A155" s="73" t="s">
        <v>312</v>
      </c>
      <c r="B155" s="148"/>
      <c r="C155" s="73" t="s">
        <v>103</v>
      </c>
      <c r="D155" s="77"/>
      <c r="E155" s="148"/>
      <c r="F155" s="148"/>
      <c r="G155" s="148"/>
      <c r="H155" s="148"/>
      <c r="I155" s="152"/>
      <c r="J155" s="152"/>
      <c r="K155" s="81"/>
      <c r="L155" s="87"/>
      <c r="M155" s="87"/>
      <c r="N155" s="87"/>
      <c r="O155" s="50"/>
      <c r="P155" s="50"/>
      <c r="Q155" s="50"/>
      <c r="R155" s="50"/>
      <c r="S155" s="148"/>
      <c r="T155" s="95"/>
      <c r="U155" s="96"/>
    </row>
    <row r="156" spans="1:21">
      <c r="A156" s="6" t="s">
        <v>717</v>
      </c>
      <c r="B156" s="6" t="s">
        <v>718</v>
      </c>
      <c r="C156" s="6"/>
      <c r="D156" s="149">
        <f>D157+D158+D159+D160+D161+D168+D169</f>
        <v>10</v>
      </c>
      <c r="E156" s="6"/>
      <c r="F156" s="6"/>
      <c r="G156" s="6"/>
      <c r="H156" s="6"/>
      <c r="I156" s="6"/>
      <c r="J156" s="6"/>
      <c r="K156" s="81"/>
      <c r="L156" s="153">
        <f>L157+L158+L159+L160+L161+L168+L169</f>
        <v>654</v>
      </c>
      <c r="M156" s="153">
        <f>M157+M158+M159+M160+M161+M168+M169</f>
        <v>654</v>
      </c>
      <c r="N156" s="86">
        <v>0</v>
      </c>
      <c r="O156" s="6">
        <v>85530</v>
      </c>
      <c r="P156" s="6">
        <v>79827</v>
      </c>
      <c r="Q156" s="6">
        <v>392662</v>
      </c>
      <c r="R156" s="6">
        <v>370002</v>
      </c>
      <c r="S156" s="6"/>
      <c r="T156" s="97"/>
      <c r="U156" s="98"/>
    </row>
    <row r="157" spans="1:21">
      <c r="A157" s="73" t="s">
        <v>307</v>
      </c>
      <c r="B157" s="77"/>
      <c r="C157" s="73" t="s">
        <v>106</v>
      </c>
      <c r="D157" s="77"/>
      <c r="E157" s="148"/>
      <c r="F157" s="148"/>
      <c r="G157" s="148"/>
      <c r="H157" s="148"/>
      <c r="I157" s="152"/>
      <c r="J157" s="152"/>
      <c r="K157" s="81"/>
      <c r="L157" s="87"/>
      <c r="M157" s="87"/>
      <c r="N157" s="87"/>
      <c r="O157" s="50"/>
      <c r="P157" s="50"/>
      <c r="Q157" s="50"/>
      <c r="R157" s="50"/>
      <c r="S157" s="77"/>
      <c r="T157" s="97"/>
      <c r="U157" s="98"/>
    </row>
    <row r="158" spans="1:21">
      <c r="A158" s="73" t="s">
        <v>308</v>
      </c>
      <c r="B158" s="77"/>
      <c r="C158" s="73" t="s">
        <v>107</v>
      </c>
      <c r="D158" s="77"/>
      <c r="E158" s="148"/>
      <c r="F158" s="148"/>
      <c r="G158" s="148"/>
      <c r="H158" s="148"/>
      <c r="I158" s="152"/>
      <c r="J158" s="152"/>
      <c r="K158" s="81"/>
      <c r="L158" s="87"/>
      <c r="M158" s="87"/>
      <c r="N158" s="87"/>
      <c r="O158" s="50"/>
      <c r="P158" s="50"/>
      <c r="Q158" s="50"/>
      <c r="R158" s="50"/>
      <c r="S158" s="77"/>
      <c r="T158" s="97"/>
      <c r="U158" s="98"/>
    </row>
    <row r="159" spans="1:21">
      <c r="A159" s="73" t="s">
        <v>309</v>
      </c>
      <c r="B159" s="77"/>
      <c r="C159" s="73" t="s">
        <v>735</v>
      </c>
      <c r="D159" s="77"/>
      <c r="E159" s="148"/>
      <c r="F159" s="148"/>
      <c r="G159" s="148"/>
      <c r="H159" s="148"/>
      <c r="I159" s="152"/>
      <c r="J159" s="152"/>
      <c r="K159" s="81"/>
      <c r="L159" s="87"/>
      <c r="M159" s="87"/>
      <c r="N159" s="87"/>
      <c r="O159" s="50"/>
      <c r="P159" s="50"/>
      <c r="Q159" s="50"/>
      <c r="R159" s="50"/>
      <c r="S159" s="77"/>
      <c r="T159" s="97"/>
      <c r="U159" s="98"/>
    </row>
    <row r="160" spans="1:21">
      <c r="A160" s="73" t="s">
        <v>310</v>
      </c>
      <c r="B160" s="77"/>
      <c r="C160" s="73" t="s">
        <v>109</v>
      </c>
      <c r="D160" s="77"/>
      <c r="E160" s="148"/>
      <c r="F160" s="148"/>
      <c r="G160" s="148"/>
      <c r="H160" s="148"/>
      <c r="I160" s="152"/>
      <c r="J160" s="152"/>
      <c r="K160" s="81"/>
      <c r="L160" s="87"/>
      <c r="M160" s="87"/>
      <c r="N160" s="87"/>
      <c r="O160" s="50"/>
      <c r="P160" s="50"/>
      <c r="Q160" s="50"/>
      <c r="R160" s="50"/>
      <c r="S160" s="77"/>
      <c r="T160" s="97"/>
      <c r="U160" s="98"/>
    </row>
    <row r="161" spans="1:21">
      <c r="A161" s="73" t="s">
        <v>312</v>
      </c>
      <c r="B161" s="77"/>
      <c r="C161" s="73" t="s">
        <v>110</v>
      </c>
      <c r="D161" s="150">
        <v>6</v>
      </c>
      <c r="E161" s="77"/>
      <c r="F161" s="77"/>
      <c r="G161" s="77"/>
      <c r="H161" s="77"/>
      <c r="I161" s="77"/>
      <c r="J161" s="77"/>
      <c r="K161" s="81"/>
      <c r="L161" s="135">
        <f>SUM(L162:L167)</f>
        <v>456</v>
      </c>
      <c r="M161" s="135">
        <f>SUM(M162:M167)</f>
        <v>456</v>
      </c>
      <c r="N161" s="135"/>
      <c r="O161" s="122">
        <f>SUM(O165:O167)</f>
        <v>85</v>
      </c>
      <c r="P161" s="122">
        <f>SUM(P165:P167)</f>
        <v>85</v>
      </c>
      <c r="Q161" s="122">
        <f>SUM(Q165:Q167)</f>
        <v>458</v>
      </c>
      <c r="R161" s="122">
        <f>SUM(R165:R167)</f>
        <v>458</v>
      </c>
      <c r="S161" s="77"/>
      <c r="T161" s="97"/>
      <c r="U161" s="98"/>
    </row>
    <row r="162" ht="36" spans="1:21">
      <c r="A162" s="126">
        <v>1</v>
      </c>
      <c r="B162" s="126"/>
      <c r="C162" s="126"/>
      <c r="D162" s="126" t="s">
        <v>1618</v>
      </c>
      <c r="E162" s="126" t="s">
        <v>175</v>
      </c>
      <c r="F162" s="126" t="s">
        <v>1619</v>
      </c>
      <c r="G162" s="126" t="s">
        <v>1620</v>
      </c>
      <c r="H162" s="126" t="s">
        <v>1621</v>
      </c>
      <c r="I162" s="126" t="s">
        <v>1622</v>
      </c>
      <c r="J162" s="126" t="s">
        <v>205</v>
      </c>
      <c r="K162" s="81" t="s">
        <v>1623</v>
      </c>
      <c r="L162" s="136">
        <v>48</v>
      </c>
      <c r="M162" s="136">
        <v>48</v>
      </c>
      <c r="N162" s="136">
        <v>0</v>
      </c>
      <c r="O162" s="136">
        <v>64</v>
      </c>
      <c r="P162" s="136">
        <v>64</v>
      </c>
      <c r="Q162" s="136">
        <v>314</v>
      </c>
      <c r="R162" s="136">
        <v>314</v>
      </c>
      <c r="S162" s="136"/>
      <c r="T162" s="157"/>
      <c r="U162" s="158"/>
    </row>
    <row r="163" ht="36" spans="1:21">
      <c r="A163" s="126">
        <v>2</v>
      </c>
      <c r="B163" s="126"/>
      <c r="C163" s="126"/>
      <c r="D163" s="126" t="s">
        <v>1624</v>
      </c>
      <c r="E163" s="126" t="s">
        <v>175</v>
      </c>
      <c r="F163" s="126" t="s">
        <v>1619</v>
      </c>
      <c r="G163" s="126" t="s">
        <v>1620</v>
      </c>
      <c r="H163" s="126" t="s">
        <v>1621</v>
      </c>
      <c r="I163" s="126" t="s">
        <v>1625</v>
      </c>
      <c r="J163" s="126" t="s">
        <v>205</v>
      </c>
      <c r="K163" s="81" t="s">
        <v>1626</v>
      </c>
      <c r="L163" s="136">
        <v>99</v>
      </c>
      <c r="M163" s="136">
        <v>99</v>
      </c>
      <c r="N163" s="136">
        <v>0</v>
      </c>
      <c r="O163" s="136">
        <v>85</v>
      </c>
      <c r="P163" s="136">
        <v>85</v>
      </c>
      <c r="Q163" s="136">
        <v>422</v>
      </c>
      <c r="R163" s="136">
        <v>422</v>
      </c>
      <c r="S163" s="136"/>
      <c r="T163" s="157"/>
      <c r="U163" s="158"/>
    </row>
    <row r="164" ht="36" spans="1:21">
      <c r="A164" s="126">
        <v>3</v>
      </c>
      <c r="B164" s="126"/>
      <c r="C164" s="126"/>
      <c r="D164" s="126" t="s">
        <v>1627</v>
      </c>
      <c r="E164" s="126" t="s">
        <v>175</v>
      </c>
      <c r="F164" s="126" t="s">
        <v>1619</v>
      </c>
      <c r="G164" s="126" t="s">
        <v>1620</v>
      </c>
      <c r="H164" s="126" t="s">
        <v>1621</v>
      </c>
      <c r="I164" s="126" t="s">
        <v>1628</v>
      </c>
      <c r="J164" s="126" t="s">
        <v>205</v>
      </c>
      <c r="K164" s="81" t="s">
        <v>1629</v>
      </c>
      <c r="L164" s="136">
        <v>100</v>
      </c>
      <c r="M164" s="136">
        <v>100</v>
      </c>
      <c r="N164" s="136">
        <v>0</v>
      </c>
      <c r="O164" s="136">
        <v>77</v>
      </c>
      <c r="P164" s="136">
        <v>77</v>
      </c>
      <c r="Q164" s="136">
        <v>348</v>
      </c>
      <c r="R164" s="136">
        <v>348</v>
      </c>
      <c r="S164" s="136"/>
      <c r="T164" s="157"/>
      <c r="U164" s="158"/>
    </row>
    <row r="165" ht="36.75" spans="1:21">
      <c r="A165" s="126">
        <v>4</v>
      </c>
      <c r="B165" s="77"/>
      <c r="C165" s="73"/>
      <c r="D165" s="151" t="s">
        <v>1630</v>
      </c>
      <c r="E165" s="73" t="s">
        <v>175</v>
      </c>
      <c r="F165" s="73" t="s">
        <v>494</v>
      </c>
      <c r="G165" s="73" t="s">
        <v>774</v>
      </c>
      <c r="H165" s="73" t="s">
        <v>1631</v>
      </c>
      <c r="I165" s="73" t="s">
        <v>1632</v>
      </c>
      <c r="J165" s="73" t="s">
        <v>205</v>
      </c>
      <c r="K165" s="81" t="s">
        <v>1633</v>
      </c>
      <c r="L165" s="135">
        <v>99</v>
      </c>
      <c r="M165" s="135">
        <v>99</v>
      </c>
      <c r="N165" s="135"/>
      <c r="O165" s="122">
        <v>10</v>
      </c>
      <c r="P165" s="122">
        <v>10</v>
      </c>
      <c r="Q165" s="122">
        <v>58</v>
      </c>
      <c r="R165" s="122">
        <v>58</v>
      </c>
      <c r="S165" s="73"/>
      <c r="T165" s="97"/>
      <c r="U165" s="98">
        <v>3</v>
      </c>
    </row>
    <row r="166" ht="48" spans="1:21">
      <c r="A166" s="126">
        <v>5</v>
      </c>
      <c r="B166" s="77"/>
      <c r="C166" s="73"/>
      <c r="D166" s="151" t="s">
        <v>1634</v>
      </c>
      <c r="E166" s="73" t="s">
        <v>175</v>
      </c>
      <c r="F166" s="73" t="s">
        <v>494</v>
      </c>
      <c r="G166" s="73" t="s">
        <v>774</v>
      </c>
      <c r="H166" s="73" t="s">
        <v>1635</v>
      </c>
      <c r="I166" s="73" t="s">
        <v>1636</v>
      </c>
      <c r="J166" s="73" t="s">
        <v>205</v>
      </c>
      <c r="K166" s="81" t="s">
        <v>1637</v>
      </c>
      <c r="L166" s="135">
        <v>55</v>
      </c>
      <c r="M166" s="135">
        <v>55</v>
      </c>
      <c r="N166" s="135"/>
      <c r="O166" s="122">
        <v>61</v>
      </c>
      <c r="P166" s="122">
        <v>61</v>
      </c>
      <c r="Q166" s="122">
        <v>334</v>
      </c>
      <c r="R166" s="122">
        <v>334</v>
      </c>
      <c r="S166" s="77"/>
      <c r="T166" s="97"/>
      <c r="U166" s="98">
        <v>3</v>
      </c>
    </row>
    <row r="167" ht="84" spans="1:21">
      <c r="A167" s="126">
        <v>6</v>
      </c>
      <c r="B167" s="77"/>
      <c r="C167" s="73"/>
      <c r="D167" s="151" t="s">
        <v>1638</v>
      </c>
      <c r="E167" s="73" t="s">
        <v>175</v>
      </c>
      <c r="F167" s="73" t="s">
        <v>789</v>
      </c>
      <c r="G167" s="73" t="s">
        <v>790</v>
      </c>
      <c r="H167" s="73" t="s">
        <v>1639</v>
      </c>
      <c r="I167" s="73" t="s">
        <v>1640</v>
      </c>
      <c r="J167" s="73" t="s">
        <v>205</v>
      </c>
      <c r="K167" s="81" t="s">
        <v>1641</v>
      </c>
      <c r="L167" s="135">
        <v>55</v>
      </c>
      <c r="M167" s="135">
        <v>55</v>
      </c>
      <c r="N167" s="135"/>
      <c r="O167" s="122">
        <v>14</v>
      </c>
      <c r="P167" s="122">
        <v>14</v>
      </c>
      <c r="Q167" s="122">
        <v>66</v>
      </c>
      <c r="R167" s="122">
        <v>66</v>
      </c>
      <c r="S167" s="77"/>
      <c r="T167" s="97"/>
      <c r="U167" s="98">
        <v>3</v>
      </c>
    </row>
    <row r="168" spans="1:21">
      <c r="A168" s="73" t="s">
        <v>313</v>
      </c>
      <c r="B168" s="77"/>
      <c r="C168" s="73" t="s">
        <v>111</v>
      </c>
      <c r="D168" s="150"/>
      <c r="E168" s="77"/>
      <c r="F168" s="77"/>
      <c r="G168" s="77"/>
      <c r="H168" s="77"/>
      <c r="I168" s="77"/>
      <c r="J168" s="77"/>
      <c r="K168" s="81"/>
      <c r="L168" s="135"/>
      <c r="M168" s="135"/>
      <c r="N168" s="135"/>
      <c r="O168" s="122"/>
      <c r="P168" s="122"/>
      <c r="Q168" s="122"/>
      <c r="R168" s="122"/>
      <c r="S168" s="77"/>
      <c r="T168" s="97"/>
      <c r="U168" s="98"/>
    </row>
    <row r="169" spans="1:21">
      <c r="A169" s="73" t="s">
        <v>314</v>
      </c>
      <c r="B169" s="77"/>
      <c r="C169" s="73" t="s">
        <v>112</v>
      </c>
      <c r="D169" s="150">
        <v>4</v>
      </c>
      <c r="E169" s="77"/>
      <c r="F169" s="77"/>
      <c r="G169" s="77"/>
      <c r="H169" s="77"/>
      <c r="I169" s="77"/>
      <c r="J169" s="77"/>
      <c r="K169" s="81"/>
      <c r="L169" s="135">
        <f t="shared" ref="L169:S169" si="30">SUM(L170:L173)</f>
        <v>198</v>
      </c>
      <c r="M169" s="135">
        <f t="shared" si="30"/>
        <v>198</v>
      </c>
      <c r="N169" s="135"/>
      <c r="O169" s="122">
        <f t="shared" si="30"/>
        <v>186</v>
      </c>
      <c r="P169" s="122">
        <f t="shared" si="30"/>
        <v>186</v>
      </c>
      <c r="Q169" s="122">
        <f t="shared" si="30"/>
        <v>929</v>
      </c>
      <c r="R169" s="122">
        <f t="shared" si="30"/>
        <v>929</v>
      </c>
      <c r="S169" s="77"/>
      <c r="T169" s="97"/>
      <c r="U169" s="98"/>
    </row>
    <row r="170" ht="36" spans="1:21">
      <c r="A170" s="150">
        <v>1</v>
      </c>
      <c r="B170" s="150"/>
      <c r="C170" s="151"/>
      <c r="D170" s="151" t="s">
        <v>1642</v>
      </c>
      <c r="E170" s="151" t="s">
        <v>175</v>
      </c>
      <c r="F170" s="151" t="s">
        <v>1643</v>
      </c>
      <c r="G170" s="151" t="s">
        <v>1644</v>
      </c>
      <c r="H170" s="151" t="s">
        <v>1645</v>
      </c>
      <c r="I170" s="151" t="s">
        <v>1646</v>
      </c>
      <c r="J170" s="151" t="s">
        <v>205</v>
      </c>
      <c r="K170" s="81" t="s">
        <v>1647</v>
      </c>
      <c r="L170" s="137">
        <v>41</v>
      </c>
      <c r="M170" s="137">
        <v>41</v>
      </c>
      <c r="N170" s="137"/>
      <c r="O170" s="123">
        <v>53</v>
      </c>
      <c r="P170" s="123">
        <v>53</v>
      </c>
      <c r="Q170" s="123">
        <v>253</v>
      </c>
      <c r="R170" s="123">
        <v>253</v>
      </c>
      <c r="S170" s="151"/>
      <c r="T170" s="97">
        <v>4</v>
      </c>
      <c r="U170" s="159"/>
    </row>
    <row r="171" ht="36" spans="1:21">
      <c r="A171" s="150">
        <v>2</v>
      </c>
      <c r="B171" s="150"/>
      <c r="C171" s="151"/>
      <c r="D171" s="151" t="s">
        <v>1648</v>
      </c>
      <c r="E171" s="151" t="s">
        <v>175</v>
      </c>
      <c r="F171" s="151" t="s">
        <v>1643</v>
      </c>
      <c r="G171" s="151" t="s">
        <v>1644</v>
      </c>
      <c r="H171" s="151" t="s">
        <v>1649</v>
      </c>
      <c r="I171" s="151" t="s">
        <v>1650</v>
      </c>
      <c r="J171" s="151" t="s">
        <v>205</v>
      </c>
      <c r="K171" s="81" t="s">
        <v>1651</v>
      </c>
      <c r="L171" s="137">
        <v>60</v>
      </c>
      <c r="M171" s="137">
        <v>60</v>
      </c>
      <c r="N171" s="137"/>
      <c r="O171" s="123">
        <v>52</v>
      </c>
      <c r="P171" s="123">
        <v>52</v>
      </c>
      <c r="Q171" s="123">
        <v>265</v>
      </c>
      <c r="R171" s="123">
        <v>265</v>
      </c>
      <c r="S171" s="151"/>
      <c r="T171" s="97">
        <v>4</v>
      </c>
      <c r="U171" s="159"/>
    </row>
    <row r="172" ht="36" spans="1:21">
      <c r="A172" s="150">
        <v>3</v>
      </c>
      <c r="B172" s="150"/>
      <c r="C172" s="151"/>
      <c r="D172" s="151" t="s">
        <v>1652</v>
      </c>
      <c r="E172" s="151" t="s">
        <v>175</v>
      </c>
      <c r="F172" s="151" t="s">
        <v>813</v>
      </c>
      <c r="G172" s="151" t="s">
        <v>814</v>
      </c>
      <c r="H172" s="151" t="s">
        <v>815</v>
      </c>
      <c r="I172" s="151" t="s">
        <v>1653</v>
      </c>
      <c r="J172" s="151" t="s">
        <v>205</v>
      </c>
      <c r="K172" s="81" t="s">
        <v>1654</v>
      </c>
      <c r="L172" s="137">
        <v>48</v>
      </c>
      <c r="M172" s="137">
        <v>48</v>
      </c>
      <c r="N172" s="137"/>
      <c r="O172" s="123">
        <v>45</v>
      </c>
      <c r="P172" s="123">
        <v>45</v>
      </c>
      <c r="Q172" s="123">
        <v>216</v>
      </c>
      <c r="R172" s="123">
        <v>216</v>
      </c>
      <c r="S172" s="151"/>
      <c r="T172" s="97">
        <v>4</v>
      </c>
      <c r="U172" s="159"/>
    </row>
    <row r="173" ht="36" spans="1:21">
      <c r="A173" s="150">
        <v>4</v>
      </c>
      <c r="B173" s="150"/>
      <c r="C173" s="151"/>
      <c r="D173" s="151" t="s">
        <v>1655</v>
      </c>
      <c r="E173" s="151" t="s">
        <v>175</v>
      </c>
      <c r="F173" s="151" t="s">
        <v>813</v>
      </c>
      <c r="G173" s="151" t="s">
        <v>814</v>
      </c>
      <c r="H173" s="151" t="s">
        <v>815</v>
      </c>
      <c r="I173" s="151" t="s">
        <v>1656</v>
      </c>
      <c r="J173" s="151" t="s">
        <v>205</v>
      </c>
      <c r="K173" s="81" t="s">
        <v>1657</v>
      </c>
      <c r="L173" s="137">
        <v>49</v>
      </c>
      <c r="M173" s="137">
        <v>49</v>
      </c>
      <c r="N173" s="137"/>
      <c r="O173" s="123">
        <v>36</v>
      </c>
      <c r="P173" s="123">
        <v>36</v>
      </c>
      <c r="Q173" s="123">
        <v>195</v>
      </c>
      <c r="R173" s="123">
        <v>195</v>
      </c>
      <c r="S173" s="151"/>
      <c r="T173" s="97">
        <v>4</v>
      </c>
      <c r="U173" s="159"/>
    </row>
    <row r="174" spans="1:21">
      <c r="A174" s="6" t="s">
        <v>818</v>
      </c>
      <c r="B174" s="6" t="s">
        <v>819</v>
      </c>
      <c r="C174" s="6"/>
      <c r="D174" s="6">
        <f>D175+D177+D180+D181+D182+D184+D188+D189+D190+D191+D192+D196</f>
        <v>10</v>
      </c>
      <c r="E174" s="6"/>
      <c r="F174" s="6"/>
      <c r="G174" s="6"/>
      <c r="H174" s="6"/>
      <c r="I174" s="6"/>
      <c r="J174" s="6"/>
      <c r="K174" s="81"/>
      <c r="L174" s="86">
        <f t="shared" ref="L174:S174" si="31">L175+L177+L180+L181+L182+L184+L188+L189+L190+L191+L192+L196</f>
        <v>910</v>
      </c>
      <c r="M174" s="86">
        <f t="shared" si="31"/>
        <v>910</v>
      </c>
      <c r="N174" s="86">
        <v>0</v>
      </c>
      <c r="O174" s="6">
        <f t="shared" si="31"/>
        <v>824</v>
      </c>
      <c r="P174" s="6">
        <f t="shared" si="31"/>
        <v>443</v>
      </c>
      <c r="Q174" s="6">
        <f t="shared" si="31"/>
        <v>3286</v>
      </c>
      <c r="R174" s="6">
        <f t="shared" si="31"/>
        <v>1953</v>
      </c>
      <c r="S174" s="6"/>
      <c r="T174" s="99"/>
      <c r="U174" s="100"/>
    </row>
    <row r="175" spans="1:21">
      <c r="A175" s="51" t="s">
        <v>307</v>
      </c>
      <c r="B175" s="50"/>
      <c r="C175" s="51" t="s">
        <v>115</v>
      </c>
      <c r="D175" s="50">
        <v>1</v>
      </c>
      <c r="E175" s="50"/>
      <c r="F175" s="50"/>
      <c r="G175" s="50"/>
      <c r="H175" s="50"/>
      <c r="I175" s="50"/>
      <c r="J175" s="50"/>
      <c r="K175" s="81"/>
      <c r="L175" s="87">
        <f t="shared" ref="L175:S175" si="32">SUM(L176:L176)</f>
        <v>146</v>
      </c>
      <c r="M175" s="87">
        <f t="shared" si="32"/>
        <v>146</v>
      </c>
      <c r="N175" s="87"/>
      <c r="O175" s="50">
        <f t="shared" si="32"/>
        <v>76</v>
      </c>
      <c r="P175" s="50">
        <f t="shared" si="32"/>
        <v>76</v>
      </c>
      <c r="Q175" s="50">
        <f t="shared" si="32"/>
        <v>305</v>
      </c>
      <c r="R175" s="50">
        <f t="shared" si="32"/>
        <v>305</v>
      </c>
      <c r="S175" s="50"/>
      <c r="T175" s="95"/>
      <c r="U175" s="96"/>
    </row>
    <row r="176" ht="72" spans="1:21">
      <c r="A176" s="50">
        <v>1</v>
      </c>
      <c r="B176" s="50"/>
      <c r="C176" s="50"/>
      <c r="D176" s="76" t="s">
        <v>1658</v>
      </c>
      <c r="E176" s="51" t="s">
        <v>175</v>
      </c>
      <c r="F176" s="76" t="s">
        <v>842</v>
      </c>
      <c r="G176" s="51" t="s">
        <v>1659</v>
      </c>
      <c r="H176" s="51" t="s">
        <v>1660</v>
      </c>
      <c r="I176" s="51" t="s">
        <v>1661</v>
      </c>
      <c r="J176" s="51" t="s">
        <v>367</v>
      </c>
      <c r="K176" s="81" t="s">
        <v>1662</v>
      </c>
      <c r="L176" s="87">
        <v>146</v>
      </c>
      <c r="M176" s="87">
        <v>146</v>
      </c>
      <c r="N176" s="87"/>
      <c r="O176" s="50">
        <v>76</v>
      </c>
      <c r="P176" s="50">
        <v>76</v>
      </c>
      <c r="Q176" s="50">
        <v>305</v>
      </c>
      <c r="R176" s="50">
        <v>305</v>
      </c>
      <c r="S176" s="53"/>
      <c r="T176" s="95"/>
      <c r="U176" s="96"/>
    </row>
    <row r="177" spans="1:21">
      <c r="A177" s="51" t="s">
        <v>308</v>
      </c>
      <c r="B177" s="50"/>
      <c r="C177" s="51" t="s">
        <v>116</v>
      </c>
      <c r="D177" s="50">
        <v>2</v>
      </c>
      <c r="E177" s="50"/>
      <c r="F177" s="50"/>
      <c r="G177" s="50"/>
      <c r="H177" s="50"/>
      <c r="I177" s="50"/>
      <c r="J177" s="50"/>
      <c r="K177" s="81"/>
      <c r="L177" s="87">
        <f>M177+N177</f>
        <v>156</v>
      </c>
      <c r="M177" s="87">
        <f>SUM(M178:M179)</f>
        <v>156</v>
      </c>
      <c r="N177" s="87"/>
      <c r="O177" s="50">
        <f>SUM(O178:O179)</f>
        <v>443</v>
      </c>
      <c r="P177" s="50">
        <f>SUM(P178:P179)</f>
        <v>43</v>
      </c>
      <c r="Q177" s="50">
        <f>SUM(Q178:Q179)</f>
        <v>1595</v>
      </c>
      <c r="R177" s="50">
        <f>SUM(R178:R179)</f>
        <v>125</v>
      </c>
      <c r="S177" s="50"/>
      <c r="T177" s="95"/>
      <c r="U177" s="96"/>
    </row>
    <row r="178" ht="48" spans="1:21">
      <c r="A178" s="74">
        <v>1</v>
      </c>
      <c r="B178" s="74"/>
      <c r="C178" s="74"/>
      <c r="D178" s="76" t="s">
        <v>1663</v>
      </c>
      <c r="E178" s="51" t="s">
        <v>175</v>
      </c>
      <c r="F178" s="76" t="s">
        <v>1664</v>
      </c>
      <c r="G178" s="76" t="s">
        <v>1665</v>
      </c>
      <c r="H178" s="76" t="s">
        <v>1666</v>
      </c>
      <c r="I178" s="76" t="s">
        <v>1667</v>
      </c>
      <c r="J178" s="76" t="s">
        <v>205</v>
      </c>
      <c r="K178" s="81" t="s">
        <v>1668</v>
      </c>
      <c r="L178" s="87">
        <f>M178+N178</f>
        <v>71</v>
      </c>
      <c r="M178" s="135">
        <v>71</v>
      </c>
      <c r="N178" s="87"/>
      <c r="O178" s="122">
        <v>46</v>
      </c>
      <c r="P178" s="122">
        <v>7</v>
      </c>
      <c r="Q178" s="122">
        <v>168</v>
      </c>
      <c r="R178" s="122">
        <v>20</v>
      </c>
      <c r="S178" s="74"/>
      <c r="T178" s="160"/>
      <c r="U178" s="161"/>
    </row>
    <row r="179" ht="60" spans="1:21">
      <c r="A179" s="74">
        <v>2</v>
      </c>
      <c r="B179" s="74"/>
      <c r="C179" s="74"/>
      <c r="D179" s="76" t="s">
        <v>1669</v>
      </c>
      <c r="E179" s="51" t="s">
        <v>175</v>
      </c>
      <c r="F179" s="76" t="s">
        <v>1670</v>
      </c>
      <c r="G179" s="51" t="s">
        <v>1671</v>
      </c>
      <c r="H179" s="51" t="s">
        <v>1672</v>
      </c>
      <c r="I179" s="51" t="s">
        <v>1673</v>
      </c>
      <c r="J179" s="76" t="s">
        <v>205</v>
      </c>
      <c r="K179" s="81" t="s">
        <v>1674</v>
      </c>
      <c r="L179" s="87">
        <f>M179+N179</f>
        <v>85</v>
      </c>
      <c r="M179" s="135">
        <v>85</v>
      </c>
      <c r="N179" s="87"/>
      <c r="O179" s="122">
        <v>397</v>
      </c>
      <c r="P179" s="122">
        <v>36</v>
      </c>
      <c r="Q179" s="122">
        <v>1427</v>
      </c>
      <c r="R179" s="122">
        <v>105</v>
      </c>
      <c r="S179" s="53"/>
      <c r="T179" s="162"/>
      <c r="U179" s="163"/>
    </row>
    <row r="180" spans="1:21">
      <c r="A180" s="51" t="s">
        <v>309</v>
      </c>
      <c r="B180" s="50"/>
      <c r="C180" s="51" t="s">
        <v>117</v>
      </c>
      <c r="D180" s="50"/>
      <c r="E180" s="50"/>
      <c r="F180" s="50"/>
      <c r="G180" s="50"/>
      <c r="H180" s="50"/>
      <c r="I180" s="50"/>
      <c r="J180" s="50"/>
      <c r="K180" s="81"/>
      <c r="L180" s="87"/>
      <c r="M180" s="87"/>
      <c r="N180" s="87"/>
      <c r="O180" s="50"/>
      <c r="P180" s="50"/>
      <c r="Q180" s="50"/>
      <c r="R180" s="50"/>
      <c r="S180" s="50"/>
      <c r="T180" s="95"/>
      <c r="U180" s="96"/>
    </row>
    <row r="181" spans="1:21">
      <c r="A181" s="51" t="s">
        <v>310</v>
      </c>
      <c r="B181" s="50"/>
      <c r="C181" s="51" t="s">
        <v>118</v>
      </c>
      <c r="D181" s="50">
        <v>0</v>
      </c>
      <c r="E181" s="50"/>
      <c r="F181" s="50"/>
      <c r="G181" s="50"/>
      <c r="H181" s="50"/>
      <c r="I181" s="50"/>
      <c r="J181" s="50"/>
      <c r="K181" s="81"/>
      <c r="L181" s="87"/>
      <c r="M181" s="87"/>
      <c r="N181" s="87"/>
      <c r="O181" s="50">
        <v>0</v>
      </c>
      <c r="P181" s="50">
        <v>0</v>
      </c>
      <c r="Q181" s="50">
        <v>0</v>
      </c>
      <c r="R181" s="50">
        <v>0</v>
      </c>
      <c r="S181" s="50"/>
      <c r="T181" s="95"/>
      <c r="U181" s="96"/>
    </row>
    <row r="182" spans="1:21">
      <c r="A182" s="51" t="s">
        <v>312</v>
      </c>
      <c r="B182" s="50"/>
      <c r="C182" s="51" t="s">
        <v>119</v>
      </c>
      <c r="D182" s="50">
        <v>1</v>
      </c>
      <c r="E182" s="50"/>
      <c r="F182" s="50"/>
      <c r="G182" s="50"/>
      <c r="H182" s="50"/>
      <c r="I182" s="50"/>
      <c r="J182" s="50"/>
      <c r="K182" s="81"/>
      <c r="L182" s="87">
        <f t="shared" ref="L182:L187" si="33">M182+N182</f>
        <v>54</v>
      </c>
      <c r="M182" s="87">
        <f>SUM(M183:M183)</f>
        <v>54</v>
      </c>
      <c r="N182" s="87"/>
      <c r="O182" s="50">
        <f>SUM(O183:O183)</f>
        <v>0</v>
      </c>
      <c r="P182" s="50">
        <f>SUM(P183:P183)</f>
        <v>53</v>
      </c>
      <c r="Q182" s="50">
        <f>SUM(Q183:Q183)</f>
        <v>2</v>
      </c>
      <c r="R182" s="50">
        <f>SUM(R183:R183)</f>
        <v>281</v>
      </c>
      <c r="S182" s="50"/>
      <c r="T182" s="95"/>
      <c r="U182" s="96"/>
    </row>
    <row r="183" ht="48" spans="1:21">
      <c r="A183" s="50">
        <v>1</v>
      </c>
      <c r="B183" s="50"/>
      <c r="C183" s="50"/>
      <c r="D183" s="51" t="s">
        <v>1675</v>
      </c>
      <c r="E183" s="51" t="s">
        <v>175</v>
      </c>
      <c r="F183" s="76" t="s">
        <v>1676</v>
      </c>
      <c r="G183" s="76" t="s">
        <v>1677</v>
      </c>
      <c r="H183" s="76" t="s">
        <v>1678</v>
      </c>
      <c r="I183" s="76" t="s">
        <v>1679</v>
      </c>
      <c r="J183" s="76" t="s">
        <v>205</v>
      </c>
      <c r="K183" s="81" t="s">
        <v>1680</v>
      </c>
      <c r="L183" s="87">
        <f t="shared" si="33"/>
        <v>54</v>
      </c>
      <c r="M183" s="87">
        <v>54</v>
      </c>
      <c r="N183" s="87"/>
      <c r="O183" s="50">
        <v>0</v>
      </c>
      <c r="P183" s="50">
        <v>53</v>
      </c>
      <c r="Q183" s="50">
        <v>2</v>
      </c>
      <c r="R183" s="50">
        <v>281</v>
      </c>
      <c r="S183" s="53"/>
      <c r="T183" s="95"/>
      <c r="U183" s="96"/>
    </row>
    <row r="184" spans="1:21">
      <c r="A184" s="51" t="s">
        <v>313</v>
      </c>
      <c r="B184" s="50"/>
      <c r="C184" s="51" t="s">
        <v>120</v>
      </c>
      <c r="D184" s="50">
        <v>3</v>
      </c>
      <c r="E184" s="50"/>
      <c r="F184" s="50"/>
      <c r="G184" s="50"/>
      <c r="H184" s="50"/>
      <c r="I184" s="50"/>
      <c r="J184" s="50"/>
      <c r="K184" s="81"/>
      <c r="L184" s="87">
        <f t="shared" si="33"/>
        <v>134</v>
      </c>
      <c r="M184" s="87">
        <f>SUM(M185:M187)</f>
        <v>134</v>
      </c>
      <c r="N184" s="87"/>
      <c r="O184" s="50">
        <f>SUM(O185:O187)</f>
        <v>160</v>
      </c>
      <c r="P184" s="50">
        <f>SUM(P185:P187)</f>
        <v>126</v>
      </c>
      <c r="Q184" s="50">
        <f>SUM(Q185:Q187)</f>
        <v>692</v>
      </c>
      <c r="R184" s="50">
        <f>SUM(R185:R187)</f>
        <v>550</v>
      </c>
      <c r="S184" s="50"/>
      <c r="T184" s="95"/>
      <c r="U184" s="96"/>
    </row>
    <row r="185" ht="48" spans="1:21">
      <c r="A185" s="50">
        <v>1</v>
      </c>
      <c r="B185" s="50"/>
      <c r="C185" s="50"/>
      <c r="D185" s="51" t="s">
        <v>1681</v>
      </c>
      <c r="E185" s="51" t="s">
        <v>175</v>
      </c>
      <c r="F185" s="76" t="s">
        <v>1682</v>
      </c>
      <c r="G185" s="76" t="s">
        <v>1683</v>
      </c>
      <c r="H185" s="76" t="s">
        <v>1684</v>
      </c>
      <c r="I185" s="76" t="s">
        <v>1685</v>
      </c>
      <c r="J185" s="76" t="s">
        <v>205</v>
      </c>
      <c r="K185" s="81" t="s">
        <v>1686</v>
      </c>
      <c r="L185" s="87">
        <f t="shared" si="33"/>
        <v>83</v>
      </c>
      <c r="M185" s="87">
        <v>83</v>
      </c>
      <c r="N185" s="87"/>
      <c r="O185" s="50">
        <v>53</v>
      </c>
      <c r="P185" s="50">
        <v>45</v>
      </c>
      <c r="Q185" s="50">
        <v>202</v>
      </c>
      <c r="R185" s="50">
        <v>100</v>
      </c>
      <c r="S185" s="164"/>
      <c r="T185" s="95"/>
      <c r="U185" s="96"/>
    </row>
    <row r="186" ht="36" spans="1:21">
      <c r="A186" s="50">
        <v>2</v>
      </c>
      <c r="B186" s="50"/>
      <c r="C186" s="50"/>
      <c r="D186" s="51" t="s">
        <v>1687</v>
      </c>
      <c r="E186" s="51" t="s">
        <v>175</v>
      </c>
      <c r="F186" s="76" t="s">
        <v>1682</v>
      </c>
      <c r="G186" s="76" t="s">
        <v>1683</v>
      </c>
      <c r="H186" s="76" t="s">
        <v>1684</v>
      </c>
      <c r="I186" s="76" t="s">
        <v>1688</v>
      </c>
      <c r="J186" s="76" t="s">
        <v>205</v>
      </c>
      <c r="K186" s="81" t="s">
        <v>1689</v>
      </c>
      <c r="L186" s="87">
        <f t="shared" si="33"/>
        <v>30</v>
      </c>
      <c r="M186" s="87">
        <v>30</v>
      </c>
      <c r="N186" s="87"/>
      <c r="O186" s="50">
        <v>4</v>
      </c>
      <c r="P186" s="50">
        <v>4</v>
      </c>
      <c r="Q186" s="50">
        <v>24</v>
      </c>
      <c r="R186" s="50">
        <v>24</v>
      </c>
      <c r="S186" s="164"/>
      <c r="T186" s="95"/>
      <c r="U186" s="96"/>
    </row>
    <row r="187" ht="48" spans="1:21">
      <c r="A187" s="50">
        <v>3</v>
      </c>
      <c r="B187" s="50"/>
      <c r="C187" s="50"/>
      <c r="D187" s="51" t="s">
        <v>1690</v>
      </c>
      <c r="E187" s="51" t="s">
        <v>175</v>
      </c>
      <c r="F187" s="76" t="s">
        <v>858</v>
      </c>
      <c r="G187" s="76" t="s">
        <v>859</v>
      </c>
      <c r="H187" s="76" t="s">
        <v>1691</v>
      </c>
      <c r="I187" s="76" t="s">
        <v>1692</v>
      </c>
      <c r="J187" s="76" t="s">
        <v>205</v>
      </c>
      <c r="K187" s="81" t="s">
        <v>1693</v>
      </c>
      <c r="L187" s="87">
        <f t="shared" si="33"/>
        <v>21</v>
      </c>
      <c r="M187" s="87">
        <v>21</v>
      </c>
      <c r="N187" s="87"/>
      <c r="O187" s="50">
        <v>103</v>
      </c>
      <c r="P187" s="50">
        <v>77</v>
      </c>
      <c r="Q187" s="50">
        <v>466</v>
      </c>
      <c r="R187" s="50">
        <v>426</v>
      </c>
      <c r="S187" s="50"/>
      <c r="T187" s="95"/>
      <c r="U187" s="96"/>
    </row>
    <row r="188" spans="1:21">
      <c r="A188" s="51" t="s">
        <v>314</v>
      </c>
      <c r="B188" s="50"/>
      <c r="C188" s="51" t="s">
        <v>126</v>
      </c>
      <c r="D188" s="50">
        <v>0</v>
      </c>
      <c r="E188" s="50"/>
      <c r="F188" s="50"/>
      <c r="G188" s="50"/>
      <c r="H188" s="50"/>
      <c r="I188" s="50"/>
      <c r="J188" s="50"/>
      <c r="K188" s="81"/>
      <c r="L188" s="87"/>
      <c r="M188" s="87"/>
      <c r="N188" s="87"/>
      <c r="O188" s="50">
        <v>0</v>
      </c>
      <c r="P188" s="50">
        <v>0</v>
      </c>
      <c r="Q188" s="50">
        <v>0</v>
      </c>
      <c r="R188" s="50">
        <v>0</v>
      </c>
      <c r="S188" s="50"/>
      <c r="T188" s="95"/>
      <c r="U188" s="96"/>
    </row>
    <row r="189" spans="1:21">
      <c r="A189" s="51" t="s">
        <v>321</v>
      </c>
      <c r="B189" s="50"/>
      <c r="C189" s="51" t="s">
        <v>121</v>
      </c>
      <c r="D189" s="50">
        <v>0</v>
      </c>
      <c r="E189" s="50"/>
      <c r="F189" s="50"/>
      <c r="G189" s="50"/>
      <c r="H189" s="50"/>
      <c r="I189" s="50"/>
      <c r="J189" s="50"/>
      <c r="K189" s="81"/>
      <c r="L189" s="87"/>
      <c r="M189" s="87"/>
      <c r="N189" s="87"/>
      <c r="O189" s="50"/>
      <c r="P189" s="50"/>
      <c r="Q189" s="50"/>
      <c r="R189" s="50"/>
      <c r="S189" s="50"/>
      <c r="T189" s="95"/>
      <c r="U189" s="96"/>
    </row>
    <row r="190" spans="1:21">
      <c r="A190" s="51" t="s">
        <v>322</v>
      </c>
      <c r="B190" s="50"/>
      <c r="C190" s="51" t="s">
        <v>122</v>
      </c>
      <c r="D190" s="50">
        <v>0</v>
      </c>
      <c r="E190" s="50"/>
      <c r="F190" s="50"/>
      <c r="G190" s="50"/>
      <c r="H190" s="50"/>
      <c r="I190" s="50"/>
      <c r="J190" s="50"/>
      <c r="K190" s="81"/>
      <c r="L190" s="87"/>
      <c r="M190" s="87"/>
      <c r="N190" s="87"/>
      <c r="O190" s="50"/>
      <c r="P190" s="50"/>
      <c r="Q190" s="50"/>
      <c r="R190" s="50"/>
      <c r="S190" s="50"/>
      <c r="T190" s="95"/>
      <c r="U190" s="96"/>
    </row>
    <row r="191" spans="1:21">
      <c r="A191" s="51" t="s">
        <v>323</v>
      </c>
      <c r="B191" s="50"/>
      <c r="C191" s="51" t="s">
        <v>123</v>
      </c>
      <c r="D191" s="50"/>
      <c r="E191" s="50"/>
      <c r="F191" s="50"/>
      <c r="G191" s="50"/>
      <c r="H191" s="50"/>
      <c r="I191" s="50"/>
      <c r="J191" s="50"/>
      <c r="K191" s="81"/>
      <c r="L191" s="87"/>
      <c r="M191" s="87"/>
      <c r="N191" s="87"/>
      <c r="O191" s="50"/>
      <c r="P191" s="50"/>
      <c r="Q191" s="50"/>
      <c r="R191" s="50"/>
      <c r="S191" s="50"/>
      <c r="T191" s="95"/>
      <c r="U191" s="96"/>
    </row>
    <row r="192" spans="1:21">
      <c r="A192" s="51" t="s">
        <v>324</v>
      </c>
      <c r="B192" s="50"/>
      <c r="C192" s="51" t="s">
        <v>124</v>
      </c>
      <c r="D192" s="50">
        <v>3</v>
      </c>
      <c r="E192" s="50"/>
      <c r="F192" s="50"/>
      <c r="G192" s="50"/>
      <c r="H192" s="50"/>
      <c r="I192" s="50"/>
      <c r="J192" s="50"/>
      <c r="K192" s="81"/>
      <c r="L192" s="87">
        <f>M192+N192</f>
        <v>420</v>
      </c>
      <c r="M192" s="87">
        <f>SUM(M193:M195)</f>
        <v>420</v>
      </c>
      <c r="N192" s="87"/>
      <c r="O192" s="50">
        <f>SUM(O193:O195)</f>
        <v>145</v>
      </c>
      <c r="P192" s="50">
        <f>SUM(P193:P195)</f>
        <v>145</v>
      </c>
      <c r="Q192" s="50">
        <f>SUM(Q193:Q195)</f>
        <v>692</v>
      </c>
      <c r="R192" s="50">
        <f>SUM(R193:R195)</f>
        <v>692</v>
      </c>
      <c r="S192" s="50"/>
      <c r="T192" s="95"/>
      <c r="U192" s="96"/>
    </row>
    <row r="193" ht="48" spans="1:21">
      <c r="A193" s="50">
        <v>1</v>
      </c>
      <c r="B193" s="50"/>
      <c r="C193" s="50"/>
      <c r="D193" s="51" t="s">
        <v>1694</v>
      </c>
      <c r="E193" s="51" t="s">
        <v>175</v>
      </c>
      <c r="F193" s="76" t="s">
        <v>884</v>
      </c>
      <c r="G193" s="76" t="s">
        <v>874</v>
      </c>
      <c r="H193" s="76" t="s">
        <v>879</v>
      </c>
      <c r="I193" s="76" t="s">
        <v>1695</v>
      </c>
      <c r="J193" s="76" t="s">
        <v>205</v>
      </c>
      <c r="K193" s="81" t="s">
        <v>1696</v>
      </c>
      <c r="L193" s="87">
        <f>M193+N193</f>
        <v>188</v>
      </c>
      <c r="M193" s="87">
        <v>188</v>
      </c>
      <c r="N193" s="87"/>
      <c r="O193" s="50">
        <v>57</v>
      </c>
      <c r="P193" s="50">
        <v>57</v>
      </c>
      <c r="Q193" s="50">
        <v>280</v>
      </c>
      <c r="R193" s="50">
        <v>280</v>
      </c>
      <c r="S193" s="50"/>
      <c r="T193" s="95"/>
      <c r="U193" s="96"/>
    </row>
    <row r="194" ht="84" spans="1:21">
      <c r="A194" s="50">
        <v>2</v>
      </c>
      <c r="B194" s="50"/>
      <c r="C194" s="50"/>
      <c r="D194" s="51" t="s">
        <v>1697</v>
      </c>
      <c r="E194" s="51" t="s">
        <v>175</v>
      </c>
      <c r="F194" s="76" t="s">
        <v>884</v>
      </c>
      <c r="G194" s="76" t="s">
        <v>1698</v>
      </c>
      <c r="H194" s="76" t="s">
        <v>1699</v>
      </c>
      <c r="I194" s="76" t="s">
        <v>1700</v>
      </c>
      <c r="J194" s="76" t="s">
        <v>205</v>
      </c>
      <c r="K194" s="81" t="s">
        <v>1701</v>
      </c>
      <c r="L194" s="87">
        <f>M194+N194</f>
        <v>126</v>
      </c>
      <c r="M194" s="87">
        <v>126</v>
      </c>
      <c r="N194" s="87"/>
      <c r="O194" s="50">
        <v>30</v>
      </c>
      <c r="P194" s="50">
        <v>30</v>
      </c>
      <c r="Q194" s="50">
        <v>136</v>
      </c>
      <c r="R194" s="50">
        <v>136</v>
      </c>
      <c r="S194" s="164"/>
      <c r="T194" s="95"/>
      <c r="U194" s="96"/>
    </row>
    <row r="195" ht="84" spans="1:21">
      <c r="A195" s="50">
        <v>3</v>
      </c>
      <c r="B195" s="50"/>
      <c r="C195" s="50"/>
      <c r="D195" s="51" t="s">
        <v>1702</v>
      </c>
      <c r="E195" s="51" t="s">
        <v>175</v>
      </c>
      <c r="F195" s="76" t="s">
        <v>884</v>
      </c>
      <c r="G195" s="76" t="s">
        <v>874</v>
      </c>
      <c r="H195" s="76" t="s">
        <v>1703</v>
      </c>
      <c r="I195" s="76" t="s">
        <v>1704</v>
      </c>
      <c r="J195" s="76" t="s">
        <v>205</v>
      </c>
      <c r="K195" s="81" t="s">
        <v>1705</v>
      </c>
      <c r="L195" s="87">
        <f>M195+N195</f>
        <v>106</v>
      </c>
      <c r="M195" s="87">
        <v>106</v>
      </c>
      <c r="N195" s="87"/>
      <c r="O195" s="50">
        <v>58</v>
      </c>
      <c r="P195" s="50">
        <v>58</v>
      </c>
      <c r="Q195" s="50">
        <v>276</v>
      </c>
      <c r="R195" s="50">
        <v>276</v>
      </c>
      <c r="S195" s="164"/>
      <c r="T195" s="95"/>
      <c r="U195" s="96"/>
    </row>
    <row r="196" ht="24" spans="1:21">
      <c r="A196" s="51" t="s">
        <v>325</v>
      </c>
      <c r="B196" s="50"/>
      <c r="C196" s="51" t="s">
        <v>882</v>
      </c>
      <c r="D196" s="50"/>
      <c r="E196" s="50"/>
      <c r="F196" s="50"/>
      <c r="G196" s="50"/>
      <c r="H196" s="50"/>
      <c r="I196" s="50"/>
      <c r="J196" s="50"/>
      <c r="K196" s="81"/>
      <c r="L196" s="87"/>
      <c r="M196" s="87"/>
      <c r="N196" s="87"/>
      <c r="O196" s="50"/>
      <c r="P196" s="50"/>
      <c r="Q196" s="50"/>
      <c r="R196" s="50"/>
      <c r="S196" s="50"/>
      <c r="T196" s="95"/>
      <c r="U196" s="96"/>
    </row>
    <row r="197" spans="1:21">
      <c r="A197" s="165" t="s">
        <v>889</v>
      </c>
      <c r="B197" s="165" t="s">
        <v>890</v>
      </c>
      <c r="C197" s="165"/>
      <c r="D197" s="165">
        <f>D198+D202+D203+D210+D211</f>
        <v>14</v>
      </c>
      <c r="E197" s="166"/>
      <c r="F197" s="166"/>
      <c r="G197" s="166"/>
      <c r="H197" s="166"/>
      <c r="I197" s="170"/>
      <c r="J197" s="170"/>
      <c r="K197" s="81"/>
      <c r="L197" s="165">
        <f>L198+L202+L203+L210+L211</f>
        <v>753</v>
      </c>
      <c r="M197" s="165">
        <f>M198+M202+M203+M210+M211</f>
        <v>753</v>
      </c>
      <c r="N197" s="86">
        <v>0</v>
      </c>
      <c r="O197" s="119">
        <f>SUM(O198,O202,O203,O210,O211)</f>
        <v>2084</v>
      </c>
      <c r="P197" s="119">
        <f>SUM(P198,P202,P203,P210,P211)</f>
        <v>989</v>
      </c>
      <c r="Q197" s="119">
        <f>SUM(Q198,Q202,Q203,Q210,Q211)</f>
        <v>9625</v>
      </c>
      <c r="R197" s="119">
        <f>SUM(R198,R202,R203,R210,R211)</f>
        <v>4983</v>
      </c>
      <c r="S197" s="166"/>
      <c r="T197" s="99"/>
      <c r="U197" s="100"/>
    </row>
    <row r="198" spans="1:21">
      <c r="A198" s="73" t="s">
        <v>307</v>
      </c>
      <c r="B198" s="148"/>
      <c r="C198" s="73" t="s">
        <v>129</v>
      </c>
      <c r="D198" s="77">
        <v>3</v>
      </c>
      <c r="E198" s="148"/>
      <c r="F198" s="148"/>
      <c r="G198" s="148"/>
      <c r="H198" s="148"/>
      <c r="I198" s="152"/>
      <c r="J198" s="152"/>
      <c r="K198" s="81"/>
      <c r="L198" s="135">
        <f>M198+N198</f>
        <v>236</v>
      </c>
      <c r="M198" s="135">
        <f>SUM(M199:M201)</f>
        <v>236</v>
      </c>
      <c r="N198" s="135"/>
      <c r="O198" s="122">
        <f>SUM(O199:O201)</f>
        <v>113</v>
      </c>
      <c r="P198" s="122">
        <f>SUM(P199:P201)</f>
        <v>113</v>
      </c>
      <c r="Q198" s="122">
        <f>SUM(Q199:Q201)</f>
        <v>557</v>
      </c>
      <c r="R198" s="122">
        <f>SUM(R199:R201)</f>
        <v>557</v>
      </c>
      <c r="S198" s="148"/>
      <c r="T198" s="95"/>
      <c r="U198" s="96"/>
    </row>
    <row r="199" ht="54" customHeight="1" spans="1:21">
      <c r="A199" s="77">
        <v>1</v>
      </c>
      <c r="B199" s="77"/>
      <c r="C199" s="77"/>
      <c r="D199" s="107" t="s">
        <v>1706</v>
      </c>
      <c r="E199" s="51" t="s">
        <v>175</v>
      </c>
      <c r="F199" s="51" t="s">
        <v>892</v>
      </c>
      <c r="G199" s="51" t="s">
        <v>1707</v>
      </c>
      <c r="H199" s="51" t="s">
        <v>1708</v>
      </c>
      <c r="I199" s="50" t="s">
        <v>1709</v>
      </c>
      <c r="J199" s="51" t="s">
        <v>367</v>
      </c>
      <c r="K199" s="81" t="s">
        <v>1710</v>
      </c>
      <c r="L199" s="87">
        <f>M199+N199</f>
        <v>63</v>
      </c>
      <c r="M199" s="87">
        <v>63</v>
      </c>
      <c r="N199" s="129"/>
      <c r="O199" s="50">
        <v>17</v>
      </c>
      <c r="P199" s="50">
        <v>17</v>
      </c>
      <c r="Q199" s="50">
        <v>81</v>
      </c>
      <c r="R199" s="50">
        <v>81</v>
      </c>
      <c r="S199" s="148"/>
      <c r="T199" s="95"/>
      <c r="U199" s="96"/>
    </row>
    <row r="200" ht="54" customHeight="1" spans="1:21">
      <c r="A200" s="77">
        <v>2</v>
      </c>
      <c r="B200" s="77"/>
      <c r="C200" s="77"/>
      <c r="D200" s="81" t="s">
        <v>1711</v>
      </c>
      <c r="E200" s="51" t="s">
        <v>175</v>
      </c>
      <c r="F200" s="51" t="s">
        <v>892</v>
      </c>
      <c r="G200" s="76" t="s">
        <v>1712</v>
      </c>
      <c r="H200" s="81" t="s">
        <v>1713</v>
      </c>
      <c r="I200" s="81" t="s">
        <v>1714</v>
      </c>
      <c r="J200" s="51" t="s">
        <v>205</v>
      </c>
      <c r="K200" s="81" t="s">
        <v>1715</v>
      </c>
      <c r="L200" s="87">
        <f>M200+N200</f>
        <v>39</v>
      </c>
      <c r="M200" s="87">
        <v>39</v>
      </c>
      <c r="N200" s="129"/>
      <c r="O200" s="50">
        <v>84</v>
      </c>
      <c r="P200" s="50">
        <v>84</v>
      </c>
      <c r="Q200" s="50">
        <v>421</v>
      </c>
      <c r="R200" s="50">
        <v>421</v>
      </c>
      <c r="S200" s="148"/>
      <c r="T200" s="95"/>
      <c r="U200" s="96"/>
    </row>
    <row r="201" ht="60" spans="1:21">
      <c r="A201" s="77">
        <v>3</v>
      </c>
      <c r="B201" s="77"/>
      <c r="C201" s="77"/>
      <c r="D201" s="107" t="s">
        <v>1716</v>
      </c>
      <c r="E201" s="51" t="s">
        <v>175</v>
      </c>
      <c r="F201" s="51" t="s">
        <v>892</v>
      </c>
      <c r="G201" s="51" t="s">
        <v>1717</v>
      </c>
      <c r="H201" s="51" t="s">
        <v>1718</v>
      </c>
      <c r="I201" s="51" t="s">
        <v>1719</v>
      </c>
      <c r="J201" s="51" t="s">
        <v>367</v>
      </c>
      <c r="K201" s="81" t="s">
        <v>1720</v>
      </c>
      <c r="L201" s="87">
        <f>M201+N201</f>
        <v>134</v>
      </c>
      <c r="M201" s="87">
        <v>134</v>
      </c>
      <c r="N201" s="129"/>
      <c r="O201" s="50">
        <v>12</v>
      </c>
      <c r="P201" s="50">
        <v>12</v>
      </c>
      <c r="Q201" s="50">
        <v>55</v>
      </c>
      <c r="R201" s="50">
        <v>55</v>
      </c>
      <c r="S201" s="148"/>
      <c r="T201" s="95"/>
      <c r="U201" s="96"/>
    </row>
    <row r="202" spans="1:21">
      <c r="A202" s="73" t="s">
        <v>308</v>
      </c>
      <c r="B202" s="148"/>
      <c r="C202" s="73" t="s">
        <v>133</v>
      </c>
      <c r="D202" s="77"/>
      <c r="E202" s="148"/>
      <c r="F202" s="148"/>
      <c r="G202" s="148"/>
      <c r="H202" s="148"/>
      <c r="I202" s="152"/>
      <c r="J202" s="152"/>
      <c r="K202" s="81"/>
      <c r="L202" s="135"/>
      <c r="M202" s="135"/>
      <c r="N202" s="135"/>
      <c r="O202" s="135"/>
      <c r="P202" s="135"/>
      <c r="Q202" s="135"/>
      <c r="R202" s="135"/>
      <c r="S202" s="148"/>
      <c r="T202" s="95"/>
      <c r="U202" s="96"/>
    </row>
    <row r="203" spans="1:21">
      <c r="A203" s="73" t="s">
        <v>309</v>
      </c>
      <c r="B203" s="148"/>
      <c r="C203" s="73" t="s">
        <v>131</v>
      </c>
      <c r="D203" s="77">
        <v>6</v>
      </c>
      <c r="E203" s="148"/>
      <c r="F203" s="148"/>
      <c r="G203" s="148"/>
      <c r="H203" s="148"/>
      <c r="I203" s="152"/>
      <c r="J203" s="152"/>
      <c r="K203" s="81"/>
      <c r="L203" s="87">
        <f>SUM(L204:L209)</f>
        <v>330</v>
      </c>
      <c r="M203" s="87">
        <f t="shared" ref="M203:S203" si="34">SUM(M204:M209)</f>
        <v>330</v>
      </c>
      <c r="N203" s="87">
        <f t="shared" si="34"/>
        <v>0</v>
      </c>
      <c r="O203" s="122">
        <f t="shared" si="34"/>
        <v>1007</v>
      </c>
      <c r="P203" s="122">
        <f t="shared" si="34"/>
        <v>96</v>
      </c>
      <c r="Q203" s="122">
        <f t="shared" si="34"/>
        <v>4207</v>
      </c>
      <c r="R203" s="122">
        <f t="shared" si="34"/>
        <v>510</v>
      </c>
      <c r="S203" s="148"/>
      <c r="T203" s="95"/>
      <c r="U203" s="96"/>
    </row>
    <row r="204" ht="48" spans="1:21">
      <c r="A204" s="73">
        <v>1</v>
      </c>
      <c r="B204" s="148"/>
      <c r="C204" s="73"/>
      <c r="D204" s="77" t="s">
        <v>1721</v>
      </c>
      <c r="E204" s="148" t="s">
        <v>175</v>
      </c>
      <c r="F204" s="148" t="s">
        <v>916</v>
      </c>
      <c r="G204" s="148" t="s">
        <v>917</v>
      </c>
      <c r="H204" s="148" t="s">
        <v>1722</v>
      </c>
      <c r="I204" s="152" t="s">
        <v>1723</v>
      </c>
      <c r="J204" s="152" t="s">
        <v>367</v>
      </c>
      <c r="K204" s="81" t="s">
        <v>1724</v>
      </c>
      <c r="L204" s="87">
        <v>94</v>
      </c>
      <c r="M204" s="135">
        <v>94</v>
      </c>
      <c r="N204" s="135"/>
      <c r="O204" s="122">
        <v>304</v>
      </c>
      <c r="P204" s="122">
        <v>24</v>
      </c>
      <c r="Q204" s="122">
        <v>1450</v>
      </c>
      <c r="R204" s="122">
        <v>97</v>
      </c>
      <c r="S204" s="148"/>
      <c r="T204" s="95"/>
      <c r="U204" s="96"/>
    </row>
    <row r="205" ht="36" spans="1:21">
      <c r="A205" s="73">
        <v>2</v>
      </c>
      <c r="B205" s="148"/>
      <c r="C205" s="73"/>
      <c r="D205" s="77" t="s">
        <v>1725</v>
      </c>
      <c r="E205" s="148" t="s">
        <v>175</v>
      </c>
      <c r="F205" s="148" t="s">
        <v>916</v>
      </c>
      <c r="G205" s="148" t="s">
        <v>925</v>
      </c>
      <c r="H205" s="148" t="s">
        <v>1726</v>
      </c>
      <c r="I205" s="152" t="s">
        <v>1727</v>
      </c>
      <c r="J205" s="152" t="s">
        <v>205</v>
      </c>
      <c r="K205" s="81" t="s">
        <v>1728</v>
      </c>
      <c r="L205" s="87">
        <v>17</v>
      </c>
      <c r="M205" s="135">
        <v>17</v>
      </c>
      <c r="N205" s="135">
        <v>0</v>
      </c>
      <c r="O205" s="122">
        <v>41</v>
      </c>
      <c r="P205" s="122">
        <v>41</v>
      </c>
      <c r="Q205" s="122">
        <v>249</v>
      </c>
      <c r="R205" s="122">
        <v>249</v>
      </c>
      <c r="S205" s="148"/>
      <c r="T205" s="95"/>
      <c r="U205" s="96"/>
    </row>
    <row r="206" ht="48" spans="1:21">
      <c r="A206" s="73">
        <v>3</v>
      </c>
      <c r="B206" s="148"/>
      <c r="C206" s="73"/>
      <c r="D206" s="77" t="s">
        <v>1729</v>
      </c>
      <c r="E206" s="148" t="s">
        <v>175</v>
      </c>
      <c r="F206" s="148" t="s">
        <v>916</v>
      </c>
      <c r="G206" s="148" t="s">
        <v>925</v>
      </c>
      <c r="H206" s="148" t="s">
        <v>1730</v>
      </c>
      <c r="I206" s="152" t="s">
        <v>1731</v>
      </c>
      <c r="J206" s="152" t="s">
        <v>205</v>
      </c>
      <c r="K206" s="81" t="s">
        <v>1732</v>
      </c>
      <c r="L206" s="87">
        <v>44</v>
      </c>
      <c r="M206" s="135">
        <v>44</v>
      </c>
      <c r="N206" s="135"/>
      <c r="O206" s="122">
        <v>65</v>
      </c>
      <c r="P206" s="122">
        <v>3</v>
      </c>
      <c r="Q206" s="122">
        <v>300</v>
      </c>
      <c r="R206" s="122">
        <v>15</v>
      </c>
      <c r="S206" s="148"/>
      <c r="T206" s="95"/>
      <c r="U206" s="96"/>
    </row>
    <row r="207" ht="36" spans="1:21">
      <c r="A207" s="73">
        <v>4</v>
      </c>
      <c r="B207" s="148"/>
      <c r="C207" s="73"/>
      <c r="D207" s="77" t="s">
        <v>1733</v>
      </c>
      <c r="E207" s="148" t="s">
        <v>175</v>
      </c>
      <c r="F207" s="148" t="s">
        <v>916</v>
      </c>
      <c r="G207" s="148" t="s">
        <v>917</v>
      </c>
      <c r="H207" s="148" t="s">
        <v>917</v>
      </c>
      <c r="I207" s="152" t="s">
        <v>1734</v>
      </c>
      <c r="J207" s="152" t="s">
        <v>205</v>
      </c>
      <c r="K207" s="81" t="s">
        <v>1735</v>
      </c>
      <c r="L207" s="87">
        <v>41</v>
      </c>
      <c r="M207" s="135">
        <v>41</v>
      </c>
      <c r="N207" s="135"/>
      <c r="O207" s="122">
        <v>199</v>
      </c>
      <c r="P207" s="122">
        <v>11</v>
      </c>
      <c r="Q207" s="122">
        <v>933</v>
      </c>
      <c r="R207" s="122">
        <v>64</v>
      </c>
      <c r="S207" s="148"/>
      <c r="T207" s="95"/>
      <c r="U207" s="96"/>
    </row>
    <row r="208" ht="48" spans="1:21">
      <c r="A208" s="73">
        <v>5</v>
      </c>
      <c r="B208" s="148"/>
      <c r="C208" s="73"/>
      <c r="D208" s="77" t="s">
        <v>1736</v>
      </c>
      <c r="E208" s="148" t="s">
        <v>175</v>
      </c>
      <c r="F208" s="148" t="s">
        <v>916</v>
      </c>
      <c r="G208" s="148" t="s">
        <v>925</v>
      </c>
      <c r="H208" s="148" t="s">
        <v>1737</v>
      </c>
      <c r="I208" s="152" t="s">
        <v>1738</v>
      </c>
      <c r="J208" s="152" t="s">
        <v>367</v>
      </c>
      <c r="K208" s="81" t="s">
        <v>1739</v>
      </c>
      <c r="L208" s="87">
        <v>80</v>
      </c>
      <c r="M208" s="135">
        <v>80</v>
      </c>
      <c r="N208" s="135"/>
      <c r="O208" s="122">
        <v>266</v>
      </c>
      <c r="P208" s="122">
        <v>9</v>
      </c>
      <c r="Q208" s="122">
        <v>670</v>
      </c>
      <c r="R208" s="122">
        <v>46</v>
      </c>
      <c r="S208" s="148"/>
      <c r="T208" s="95"/>
      <c r="U208" s="96"/>
    </row>
    <row r="209" ht="36" spans="1:21">
      <c r="A209" s="73">
        <v>6</v>
      </c>
      <c r="B209" s="148"/>
      <c r="C209" s="73"/>
      <c r="D209" s="77" t="s">
        <v>1740</v>
      </c>
      <c r="E209" s="148" t="s">
        <v>175</v>
      </c>
      <c r="F209" s="148" t="s">
        <v>1741</v>
      </c>
      <c r="G209" s="148" t="s">
        <v>1742</v>
      </c>
      <c r="H209" s="148" t="s">
        <v>1742</v>
      </c>
      <c r="I209" s="152" t="s">
        <v>1743</v>
      </c>
      <c r="J209" s="152" t="s">
        <v>205</v>
      </c>
      <c r="K209" s="81" t="s">
        <v>1744</v>
      </c>
      <c r="L209" s="87">
        <v>54</v>
      </c>
      <c r="M209" s="135">
        <v>54</v>
      </c>
      <c r="N209" s="135"/>
      <c r="O209" s="122">
        <v>132</v>
      </c>
      <c r="P209" s="122">
        <v>8</v>
      </c>
      <c r="Q209" s="122">
        <v>605</v>
      </c>
      <c r="R209" s="122">
        <v>39</v>
      </c>
      <c r="S209" s="148"/>
      <c r="T209" s="95"/>
      <c r="U209" s="96"/>
    </row>
    <row r="210" spans="1:21">
      <c r="A210" s="73" t="s">
        <v>310</v>
      </c>
      <c r="B210" s="148"/>
      <c r="C210" s="73" t="s">
        <v>937</v>
      </c>
      <c r="D210" s="77"/>
      <c r="E210" s="148"/>
      <c r="F210" s="148"/>
      <c r="G210" s="148"/>
      <c r="H210" s="148"/>
      <c r="I210" s="152"/>
      <c r="J210" s="152"/>
      <c r="K210" s="81"/>
      <c r="L210" s="135"/>
      <c r="M210" s="135"/>
      <c r="N210" s="135"/>
      <c r="O210" s="122"/>
      <c r="P210" s="122"/>
      <c r="Q210" s="122"/>
      <c r="R210" s="122"/>
      <c r="S210" s="148"/>
      <c r="T210" s="95"/>
      <c r="U210" s="96"/>
    </row>
    <row r="211" spans="1:21">
      <c r="A211" s="73" t="s">
        <v>312</v>
      </c>
      <c r="B211" s="148"/>
      <c r="C211" s="73" t="s">
        <v>130</v>
      </c>
      <c r="D211" s="77">
        <v>5</v>
      </c>
      <c r="E211" s="148"/>
      <c r="F211" s="148"/>
      <c r="G211" s="148"/>
      <c r="H211" s="148"/>
      <c r="I211" s="152"/>
      <c r="J211" s="152"/>
      <c r="K211" s="81"/>
      <c r="L211" s="135">
        <f t="shared" ref="L211:L217" si="35">M211+N211</f>
        <v>187</v>
      </c>
      <c r="M211" s="135">
        <f>SUM(M212:M216)</f>
        <v>187</v>
      </c>
      <c r="N211" s="135"/>
      <c r="O211" s="122">
        <f>SUM(O212:O216)</f>
        <v>964</v>
      </c>
      <c r="P211" s="122">
        <f>SUM(P212:P216)</f>
        <v>780</v>
      </c>
      <c r="Q211" s="122">
        <f>SUM(Q212:Q216)</f>
        <v>4861</v>
      </c>
      <c r="R211" s="122">
        <f>SUM(R212:R216)</f>
        <v>3916</v>
      </c>
      <c r="S211" s="148"/>
      <c r="T211" s="95"/>
      <c r="U211" s="96"/>
    </row>
    <row r="212" ht="67" customHeight="1" spans="1:21">
      <c r="A212" s="77">
        <v>1</v>
      </c>
      <c r="B212" s="77"/>
      <c r="C212" s="77"/>
      <c r="D212" s="51" t="s">
        <v>1745</v>
      </c>
      <c r="E212" s="76" t="s">
        <v>175</v>
      </c>
      <c r="F212" s="51" t="s">
        <v>955</v>
      </c>
      <c r="G212" s="51" t="s">
        <v>956</v>
      </c>
      <c r="H212" s="51" t="s">
        <v>956</v>
      </c>
      <c r="I212" s="51" t="s">
        <v>1746</v>
      </c>
      <c r="J212" s="51" t="s">
        <v>205</v>
      </c>
      <c r="K212" s="81" t="s">
        <v>1747</v>
      </c>
      <c r="L212" s="87">
        <f t="shared" si="35"/>
        <v>43</v>
      </c>
      <c r="M212" s="87">
        <v>43</v>
      </c>
      <c r="N212" s="129"/>
      <c r="O212" s="50">
        <v>413</v>
      </c>
      <c r="P212" s="50">
        <v>413</v>
      </c>
      <c r="Q212" s="50">
        <v>1989</v>
      </c>
      <c r="R212" s="50">
        <v>1989</v>
      </c>
      <c r="S212" s="171"/>
      <c r="T212" s="95"/>
      <c r="U212" s="96"/>
    </row>
    <row r="213" ht="36" spans="1:21">
      <c r="A213" s="77">
        <v>2</v>
      </c>
      <c r="B213" s="77"/>
      <c r="C213" s="77"/>
      <c r="D213" s="51" t="s">
        <v>1748</v>
      </c>
      <c r="E213" s="76" t="s">
        <v>175</v>
      </c>
      <c r="F213" s="51" t="s">
        <v>1749</v>
      </c>
      <c r="G213" s="51" t="s">
        <v>1750</v>
      </c>
      <c r="H213" s="51" t="s">
        <v>1751</v>
      </c>
      <c r="I213" s="51" t="s">
        <v>1752</v>
      </c>
      <c r="J213" s="51" t="s">
        <v>367</v>
      </c>
      <c r="K213" s="81" t="s">
        <v>1753</v>
      </c>
      <c r="L213" s="87">
        <f t="shared" si="35"/>
        <v>9</v>
      </c>
      <c r="M213" s="87">
        <v>9</v>
      </c>
      <c r="N213" s="129"/>
      <c r="O213" s="50">
        <v>11</v>
      </c>
      <c r="P213" s="50">
        <v>11</v>
      </c>
      <c r="Q213" s="50">
        <v>52</v>
      </c>
      <c r="R213" s="50">
        <v>52</v>
      </c>
      <c r="S213" s="148"/>
      <c r="T213" s="95"/>
      <c r="U213" s="96"/>
    </row>
    <row r="214" ht="36" spans="1:21">
      <c r="A214" s="77">
        <v>3</v>
      </c>
      <c r="B214" s="77"/>
      <c r="C214" s="77"/>
      <c r="D214" s="51" t="s">
        <v>1754</v>
      </c>
      <c r="E214" s="76" t="s">
        <v>175</v>
      </c>
      <c r="F214" s="51" t="s">
        <v>1755</v>
      </c>
      <c r="G214" s="51" t="s">
        <v>1756</v>
      </c>
      <c r="H214" s="51" t="s">
        <v>1757</v>
      </c>
      <c r="I214" s="51" t="s">
        <v>1758</v>
      </c>
      <c r="J214" s="51" t="s">
        <v>205</v>
      </c>
      <c r="K214" s="81" t="s">
        <v>1759</v>
      </c>
      <c r="L214" s="87">
        <f t="shared" si="35"/>
        <v>38</v>
      </c>
      <c r="M214" s="87">
        <v>38</v>
      </c>
      <c r="N214" s="129"/>
      <c r="O214" s="50">
        <v>37</v>
      </c>
      <c r="P214" s="50">
        <v>37</v>
      </c>
      <c r="Q214" s="50">
        <v>174</v>
      </c>
      <c r="R214" s="50">
        <v>174</v>
      </c>
      <c r="S214" s="148"/>
      <c r="T214" s="95"/>
      <c r="U214" s="96"/>
    </row>
    <row r="215" ht="36" spans="1:21">
      <c r="A215" s="77">
        <v>4</v>
      </c>
      <c r="B215" s="77"/>
      <c r="C215" s="77"/>
      <c r="D215" s="51" t="s">
        <v>1760</v>
      </c>
      <c r="E215" s="76" t="s">
        <v>175</v>
      </c>
      <c r="F215" s="51" t="s">
        <v>955</v>
      </c>
      <c r="G215" s="51" t="s">
        <v>956</v>
      </c>
      <c r="H215" s="51" t="s">
        <v>854</v>
      </c>
      <c r="I215" s="51" t="s">
        <v>1761</v>
      </c>
      <c r="J215" s="51" t="s">
        <v>205</v>
      </c>
      <c r="K215" s="81" t="s">
        <v>1762</v>
      </c>
      <c r="L215" s="87">
        <f t="shared" si="35"/>
        <v>18</v>
      </c>
      <c r="M215" s="87">
        <v>18</v>
      </c>
      <c r="N215" s="129"/>
      <c r="O215" s="50">
        <v>81</v>
      </c>
      <c r="P215" s="50">
        <v>81</v>
      </c>
      <c r="Q215" s="50">
        <v>439</v>
      </c>
      <c r="R215" s="50">
        <v>439</v>
      </c>
      <c r="S215" s="148"/>
      <c r="T215" s="95"/>
      <c r="U215" s="96"/>
    </row>
    <row r="216" ht="57" customHeight="1" spans="1:21">
      <c r="A216" s="77">
        <v>5</v>
      </c>
      <c r="B216" s="77"/>
      <c r="C216" s="77"/>
      <c r="D216" s="51" t="s">
        <v>1763</v>
      </c>
      <c r="E216" s="76" t="s">
        <v>175</v>
      </c>
      <c r="F216" s="51" t="s">
        <v>1764</v>
      </c>
      <c r="G216" s="51" t="s">
        <v>1765</v>
      </c>
      <c r="H216" s="51" t="s">
        <v>1766</v>
      </c>
      <c r="I216" s="76" t="s">
        <v>1767</v>
      </c>
      <c r="J216" s="51" t="s">
        <v>205</v>
      </c>
      <c r="K216" s="81" t="s">
        <v>1768</v>
      </c>
      <c r="L216" s="87">
        <f t="shared" si="35"/>
        <v>79</v>
      </c>
      <c r="M216" s="87">
        <v>79</v>
      </c>
      <c r="N216" s="129"/>
      <c r="O216" s="50">
        <v>422</v>
      </c>
      <c r="P216" s="50">
        <v>238</v>
      </c>
      <c r="Q216" s="50">
        <v>2207</v>
      </c>
      <c r="R216" s="50">
        <v>1262</v>
      </c>
      <c r="S216" s="148"/>
      <c r="T216" s="95"/>
      <c r="U216" s="96"/>
    </row>
    <row r="217" spans="1:21">
      <c r="A217" s="6" t="s">
        <v>965</v>
      </c>
      <c r="B217" s="6" t="s">
        <v>966</v>
      </c>
      <c r="C217" s="6"/>
      <c r="D217" s="6">
        <f>D218+D221+D223+D229+D231+D232+D236+D237+D238+D245+D246</f>
        <v>19</v>
      </c>
      <c r="E217" s="167"/>
      <c r="F217" s="6"/>
      <c r="G217" s="6"/>
      <c r="H217" s="6"/>
      <c r="I217" s="6"/>
      <c r="J217" s="6"/>
      <c r="K217" s="81"/>
      <c r="L217" s="86">
        <f t="shared" si="35"/>
        <v>2546</v>
      </c>
      <c r="M217" s="86">
        <f>M218+M221+M223+M229+M231+M232+M236+M237+M238+M245+M246</f>
        <v>2546</v>
      </c>
      <c r="N217" s="86">
        <v>0</v>
      </c>
      <c r="O217" s="6">
        <f>O218+O221+O223+O229+O231+O232+O236+O237+O238+O245+O246</f>
        <v>1725</v>
      </c>
      <c r="P217" s="6">
        <f>P218+P221+P223+P229+P231+P232+P236+P237+P238+P245+P246</f>
        <v>1522</v>
      </c>
      <c r="Q217" s="6">
        <f>Q218+Q221+Q223+Q229+Q231+Q232+Q236+Q237+Q238+Q245+Q246</f>
        <v>6943</v>
      </c>
      <c r="R217" s="6">
        <f>R218+R221+R223+R229+R231+R232+R236+R237+R238+R245+R246</f>
        <v>5902</v>
      </c>
      <c r="S217" s="170"/>
      <c r="T217" s="99"/>
      <c r="U217" s="100"/>
    </row>
    <row r="218" spans="1:21">
      <c r="A218" s="51" t="s">
        <v>307</v>
      </c>
      <c r="B218" s="50"/>
      <c r="C218" s="51" t="s">
        <v>136</v>
      </c>
      <c r="D218" s="50">
        <v>2</v>
      </c>
      <c r="E218" s="50"/>
      <c r="F218" s="50"/>
      <c r="G218" s="50"/>
      <c r="H218" s="50"/>
      <c r="I218" s="50"/>
      <c r="J218" s="50"/>
      <c r="K218" s="81"/>
      <c r="L218" s="87">
        <f t="shared" ref="L218:S218" si="36">SUM(L219:L220)</f>
        <v>332</v>
      </c>
      <c r="M218" s="87">
        <f t="shared" si="36"/>
        <v>332</v>
      </c>
      <c r="N218" s="87"/>
      <c r="O218" s="50">
        <f t="shared" si="36"/>
        <v>233</v>
      </c>
      <c r="P218" s="50">
        <f t="shared" si="36"/>
        <v>233</v>
      </c>
      <c r="Q218" s="50">
        <f t="shared" si="36"/>
        <v>813</v>
      </c>
      <c r="R218" s="50">
        <f t="shared" si="36"/>
        <v>813</v>
      </c>
      <c r="S218" s="152"/>
      <c r="T218" s="99"/>
      <c r="U218" s="100"/>
    </row>
    <row r="219" ht="48" spans="1:21">
      <c r="A219" s="50">
        <v>1</v>
      </c>
      <c r="B219" s="50"/>
      <c r="C219" s="51"/>
      <c r="D219" s="51" t="s">
        <v>1769</v>
      </c>
      <c r="E219" s="76" t="s">
        <v>175</v>
      </c>
      <c r="F219" s="51" t="s">
        <v>1770</v>
      </c>
      <c r="G219" s="51" t="s">
        <v>1771</v>
      </c>
      <c r="H219" s="51" t="s">
        <v>1772</v>
      </c>
      <c r="I219" s="51" t="s">
        <v>1773</v>
      </c>
      <c r="J219" s="51" t="s">
        <v>205</v>
      </c>
      <c r="K219" s="81" t="s">
        <v>1774</v>
      </c>
      <c r="L219" s="87">
        <v>73</v>
      </c>
      <c r="M219" s="87">
        <v>73</v>
      </c>
      <c r="N219" s="87"/>
      <c r="O219" s="50">
        <v>116</v>
      </c>
      <c r="P219" s="50">
        <v>116</v>
      </c>
      <c r="Q219" s="50">
        <v>406</v>
      </c>
      <c r="R219" s="50">
        <v>406</v>
      </c>
      <c r="S219" s="169"/>
      <c r="T219" s="172"/>
      <c r="U219" s="173">
        <v>4</v>
      </c>
    </row>
    <row r="220" ht="60" spans="1:21">
      <c r="A220" s="50">
        <v>2</v>
      </c>
      <c r="B220" s="50"/>
      <c r="C220" s="51"/>
      <c r="D220" s="51" t="s">
        <v>1775</v>
      </c>
      <c r="E220" s="76" t="s">
        <v>175</v>
      </c>
      <c r="F220" s="51" t="s">
        <v>1770</v>
      </c>
      <c r="G220" s="51" t="s">
        <v>1771</v>
      </c>
      <c r="H220" s="51" t="s">
        <v>1776</v>
      </c>
      <c r="I220" s="51" t="s">
        <v>1777</v>
      </c>
      <c r="J220" s="51" t="s">
        <v>205</v>
      </c>
      <c r="K220" s="81" t="s">
        <v>1778</v>
      </c>
      <c r="L220" s="87">
        <v>259</v>
      </c>
      <c r="M220" s="87">
        <v>259</v>
      </c>
      <c r="N220" s="87"/>
      <c r="O220" s="50">
        <v>117</v>
      </c>
      <c r="P220" s="50">
        <v>117</v>
      </c>
      <c r="Q220" s="50">
        <v>407</v>
      </c>
      <c r="R220" s="50">
        <v>407</v>
      </c>
      <c r="S220" s="169"/>
      <c r="T220" s="172"/>
      <c r="U220" s="173">
        <v>4</v>
      </c>
    </row>
    <row r="221" spans="1:21">
      <c r="A221" s="51" t="s">
        <v>308</v>
      </c>
      <c r="B221" s="53"/>
      <c r="C221" s="51" t="s">
        <v>146</v>
      </c>
      <c r="D221" s="50">
        <v>1</v>
      </c>
      <c r="E221" s="164"/>
      <c r="F221" s="50"/>
      <c r="G221" s="50"/>
      <c r="H221" s="50"/>
      <c r="I221" s="50"/>
      <c r="J221" s="50"/>
      <c r="K221" s="81"/>
      <c r="L221" s="87">
        <v>350</v>
      </c>
      <c r="M221" s="87">
        <v>350</v>
      </c>
      <c r="N221" s="87"/>
      <c r="O221" s="50">
        <v>651</v>
      </c>
      <c r="P221" s="50">
        <v>213</v>
      </c>
      <c r="Q221" s="50">
        <v>2356</v>
      </c>
      <c r="R221" s="50">
        <v>970</v>
      </c>
      <c r="S221" s="53"/>
      <c r="T221" s="174"/>
      <c r="U221" s="175"/>
    </row>
    <row r="222" ht="144" spans="1:21">
      <c r="A222" s="50">
        <v>1</v>
      </c>
      <c r="B222" s="53"/>
      <c r="C222" s="51"/>
      <c r="D222" s="51" t="s">
        <v>1779</v>
      </c>
      <c r="E222" s="114" t="s">
        <v>175</v>
      </c>
      <c r="F222" s="51" t="s">
        <v>1780</v>
      </c>
      <c r="G222" s="51" t="s">
        <v>1781</v>
      </c>
      <c r="H222" s="51" t="s">
        <v>1782</v>
      </c>
      <c r="I222" s="51" t="s">
        <v>1783</v>
      </c>
      <c r="J222" s="51" t="s">
        <v>205</v>
      </c>
      <c r="K222" s="81" t="s">
        <v>1784</v>
      </c>
      <c r="L222" s="87">
        <v>350</v>
      </c>
      <c r="M222" s="87">
        <v>350</v>
      </c>
      <c r="N222" s="87"/>
      <c r="O222" s="50">
        <v>651</v>
      </c>
      <c r="P222" s="50">
        <v>213</v>
      </c>
      <c r="Q222" s="50">
        <v>2356</v>
      </c>
      <c r="R222" s="50">
        <v>970</v>
      </c>
      <c r="S222" s="53"/>
      <c r="T222" s="172"/>
      <c r="U222" s="173">
        <v>3</v>
      </c>
    </row>
    <row r="223" ht="24.75" spans="1:21">
      <c r="A223" s="51" t="s">
        <v>309</v>
      </c>
      <c r="B223" s="53"/>
      <c r="C223" s="51" t="s">
        <v>967</v>
      </c>
      <c r="D223" s="50">
        <v>5</v>
      </c>
      <c r="E223" s="164"/>
      <c r="F223" s="164"/>
      <c r="G223" s="164"/>
      <c r="H223" s="164"/>
      <c r="I223" s="164"/>
      <c r="J223" s="164"/>
      <c r="K223" s="81"/>
      <c r="L223" s="87">
        <f t="shared" ref="L223:S223" si="37">SUM(L224:L228)</f>
        <v>116</v>
      </c>
      <c r="M223" s="87">
        <f t="shared" si="37"/>
        <v>116</v>
      </c>
      <c r="N223" s="87"/>
      <c r="O223" s="50">
        <f t="shared" si="37"/>
        <v>0</v>
      </c>
      <c r="P223" s="50">
        <f t="shared" si="37"/>
        <v>601</v>
      </c>
      <c r="Q223" s="50">
        <f t="shared" si="37"/>
        <v>56</v>
      </c>
      <c r="R223" s="50">
        <f t="shared" si="37"/>
        <v>2374</v>
      </c>
      <c r="S223" s="176"/>
      <c r="T223" s="174"/>
      <c r="U223" s="175"/>
    </row>
    <row r="224" ht="36" spans="1:21">
      <c r="A224" s="50">
        <v>1</v>
      </c>
      <c r="B224" s="168"/>
      <c r="C224" s="51"/>
      <c r="D224" s="51" t="s">
        <v>1785</v>
      </c>
      <c r="E224" s="114" t="s">
        <v>175</v>
      </c>
      <c r="F224" s="76" t="s">
        <v>1786</v>
      </c>
      <c r="G224" s="76" t="s">
        <v>1787</v>
      </c>
      <c r="H224" s="51" t="s">
        <v>1788</v>
      </c>
      <c r="I224" s="51" t="s">
        <v>1789</v>
      </c>
      <c r="J224" s="51" t="s">
        <v>1498</v>
      </c>
      <c r="K224" s="81" t="s">
        <v>1790</v>
      </c>
      <c r="L224" s="87">
        <v>24</v>
      </c>
      <c r="M224" s="87">
        <v>24</v>
      </c>
      <c r="N224" s="87"/>
      <c r="O224" s="50">
        <v>0</v>
      </c>
      <c r="P224" s="50">
        <v>130</v>
      </c>
      <c r="Q224" s="50">
        <v>8</v>
      </c>
      <c r="R224" s="50">
        <v>550</v>
      </c>
      <c r="S224" s="81"/>
      <c r="T224" s="172"/>
      <c r="U224" s="173">
        <v>4</v>
      </c>
    </row>
    <row r="225" ht="48" spans="1:21">
      <c r="A225" s="50">
        <v>2</v>
      </c>
      <c r="B225" s="53"/>
      <c r="C225" s="51"/>
      <c r="D225" s="76" t="s">
        <v>1791</v>
      </c>
      <c r="E225" s="114" t="s">
        <v>175</v>
      </c>
      <c r="F225" s="76" t="s">
        <v>1792</v>
      </c>
      <c r="G225" s="76" t="s">
        <v>1793</v>
      </c>
      <c r="H225" s="76" t="s">
        <v>1794</v>
      </c>
      <c r="I225" s="76" t="s">
        <v>1794</v>
      </c>
      <c r="J225" s="51" t="s">
        <v>1498</v>
      </c>
      <c r="K225" s="81" t="s">
        <v>1795</v>
      </c>
      <c r="L225" s="87">
        <v>21</v>
      </c>
      <c r="M225" s="87">
        <v>21</v>
      </c>
      <c r="N225" s="87"/>
      <c r="O225" s="50">
        <v>0</v>
      </c>
      <c r="P225" s="50">
        <v>71</v>
      </c>
      <c r="Q225" s="50">
        <v>1</v>
      </c>
      <c r="R225" s="50">
        <v>300</v>
      </c>
      <c r="S225" s="81"/>
      <c r="T225" s="172"/>
      <c r="U225" s="173">
        <v>4</v>
      </c>
    </row>
    <row r="226" ht="36" spans="1:21">
      <c r="A226" s="50">
        <v>3</v>
      </c>
      <c r="B226" s="53"/>
      <c r="C226" s="51"/>
      <c r="D226" s="76" t="s">
        <v>1796</v>
      </c>
      <c r="E226" s="114" t="s">
        <v>175</v>
      </c>
      <c r="F226" s="76" t="s">
        <v>1786</v>
      </c>
      <c r="G226" s="76" t="s">
        <v>1787</v>
      </c>
      <c r="H226" s="76" t="s">
        <v>1788</v>
      </c>
      <c r="I226" s="76" t="s">
        <v>1797</v>
      </c>
      <c r="J226" s="50"/>
      <c r="K226" s="81" t="s">
        <v>1798</v>
      </c>
      <c r="L226" s="87">
        <v>11</v>
      </c>
      <c r="M226" s="87">
        <v>11</v>
      </c>
      <c r="N226" s="87"/>
      <c r="O226" s="50">
        <v>0</v>
      </c>
      <c r="P226" s="50">
        <v>152</v>
      </c>
      <c r="Q226" s="50">
        <v>7</v>
      </c>
      <c r="R226" s="50">
        <v>550</v>
      </c>
      <c r="S226" s="81"/>
      <c r="T226" s="172"/>
      <c r="U226" s="173">
        <v>4</v>
      </c>
    </row>
    <row r="227" ht="36" spans="1:21">
      <c r="A227" s="50">
        <v>4</v>
      </c>
      <c r="B227" s="53"/>
      <c r="C227" s="51"/>
      <c r="D227" s="76" t="s">
        <v>1799</v>
      </c>
      <c r="E227" s="114" t="s">
        <v>175</v>
      </c>
      <c r="F227" s="76" t="s">
        <v>1800</v>
      </c>
      <c r="G227" s="76" t="s">
        <v>1801</v>
      </c>
      <c r="H227" s="76" t="s">
        <v>1802</v>
      </c>
      <c r="I227" s="76" t="s">
        <v>1803</v>
      </c>
      <c r="J227" s="51" t="s">
        <v>1498</v>
      </c>
      <c r="K227" s="81" t="s">
        <v>1804</v>
      </c>
      <c r="L227" s="87">
        <v>30</v>
      </c>
      <c r="M227" s="87">
        <v>30</v>
      </c>
      <c r="N227" s="87"/>
      <c r="O227" s="50">
        <v>0</v>
      </c>
      <c r="P227" s="50">
        <v>118</v>
      </c>
      <c r="Q227" s="50">
        <v>32</v>
      </c>
      <c r="R227" s="50">
        <v>424</v>
      </c>
      <c r="S227" s="81"/>
      <c r="T227" s="172"/>
      <c r="U227" s="173">
        <v>3</v>
      </c>
    </row>
    <row r="228" ht="48" spans="1:21">
      <c r="A228" s="50">
        <v>5</v>
      </c>
      <c r="B228" s="53"/>
      <c r="C228" s="51"/>
      <c r="D228" s="76" t="s">
        <v>1805</v>
      </c>
      <c r="E228" s="114" t="s">
        <v>175</v>
      </c>
      <c r="F228" s="76" t="s">
        <v>1786</v>
      </c>
      <c r="G228" s="76" t="s">
        <v>1787</v>
      </c>
      <c r="H228" s="76" t="s">
        <v>1788</v>
      </c>
      <c r="I228" s="76" t="s">
        <v>1789</v>
      </c>
      <c r="J228" s="51" t="s">
        <v>205</v>
      </c>
      <c r="K228" s="81" t="s">
        <v>1806</v>
      </c>
      <c r="L228" s="87">
        <v>30</v>
      </c>
      <c r="M228" s="87">
        <v>30</v>
      </c>
      <c r="N228" s="87"/>
      <c r="O228" s="50">
        <v>0</v>
      </c>
      <c r="P228" s="50">
        <v>130</v>
      </c>
      <c r="Q228" s="50">
        <v>8</v>
      </c>
      <c r="R228" s="50">
        <v>550</v>
      </c>
      <c r="S228" s="81"/>
      <c r="T228" s="172"/>
      <c r="U228" s="173">
        <v>4</v>
      </c>
    </row>
    <row r="229" ht="24.75" spans="1:21">
      <c r="A229" s="76" t="s">
        <v>310</v>
      </c>
      <c r="B229" s="50"/>
      <c r="C229" s="51" t="s">
        <v>968</v>
      </c>
      <c r="D229" s="50">
        <v>1</v>
      </c>
      <c r="E229" s="74"/>
      <c r="F229" s="50"/>
      <c r="G229" s="50"/>
      <c r="H229" s="50"/>
      <c r="I229" s="50"/>
      <c r="J229" s="50"/>
      <c r="K229" s="81"/>
      <c r="L229" s="87">
        <f t="shared" ref="L229:S229" si="38">SUM(L230)</f>
        <v>403</v>
      </c>
      <c r="M229" s="87">
        <f t="shared" si="38"/>
        <v>403</v>
      </c>
      <c r="N229" s="87"/>
      <c r="O229" s="50">
        <f t="shared" si="38"/>
        <v>0</v>
      </c>
      <c r="P229" s="50">
        <f t="shared" si="38"/>
        <v>52</v>
      </c>
      <c r="Q229" s="50">
        <f t="shared" si="38"/>
        <v>52</v>
      </c>
      <c r="R229" s="50">
        <f t="shared" si="38"/>
        <v>195</v>
      </c>
      <c r="S229" s="152"/>
      <c r="T229" s="174"/>
      <c r="U229" s="175"/>
    </row>
    <row r="230" ht="48" spans="1:21">
      <c r="A230" s="50">
        <v>1</v>
      </c>
      <c r="B230" s="53"/>
      <c r="C230" s="51"/>
      <c r="D230" s="107" t="s">
        <v>1807</v>
      </c>
      <c r="E230" s="114" t="s">
        <v>175</v>
      </c>
      <c r="F230" s="51" t="s">
        <v>1792</v>
      </c>
      <c r="G230" s="51" t="s">
        <v>1808</v>
      </c>
      <c r="H230" s="51" t="s">
        <v>1809</v>
      </c>
      <c r="I230" s="51" t="s">
        <v>1810</v>
      </c>
      <c r="J230" s="51" t="s">
        <v>205</v>
      </c>
      <c r="K230" s="81" t="s">
        <v>1811</v>
      </c>
      <c r="L230" s="87">
        <v>403</v>
      </c>
      <c r="M230" s="87">
        <v>403</v>
      </c>
      <c r="N230" s="87"/>
      <c r="O230" s="50">
        <v>0</v>
      </c>
      <c r="P230" s="50">
        <v>52</v>
      </c>
      <c r="Q230" s="50">
        <v>52</v>
      </c>
      <c r="R230" s="50">
        <v>195</v>
      </c>
      <c r="S230" s="139"/>
      <c r="T230" s="172"/>
      <c r="U230" s="173">
        <v>4</v>
      </c>
    </row>
    <row r="231" spans="1:21">
      <c r="A231" s="51" t="s">
        <v>312</v>
      </c>
      <c r="B231" s="168"/>
      <c r="C231" s="51" t="s">
        <v>137</v>
      </c>
      <c r="D231" s="50"/>
      <c r="E231" s="164"/>
      <c r="F231" s="50"/>
      <c r="G231" s="50"/>
      <c r="H231" s="50"/>
      <c r="I231" s="50"/>
      <c r="J231" s="50"/>
      <c r="K231" s="81"/>
      <c r="L231" s="87"/>
      <c r="M231" s="87"/>
      <c r="N231" s="87"/>
      <c r="O231" s="50"/>
      <c r="P231" s="50"/>
      <c r="Q231" s="50"/>
      <c r="R231" s="50"/>
      <c r="S231" s="101"/>
      <c r="T231" s="174"/>
      <c r="U231" s="175"/>
    </row>
    <row r="232" spans="1:21">
      <c r="A232" s="73" t="s">
        <v>313</v>
      </c>
      <c r="B232" s="53"/>
      <c r="C232" s="51" t="s">
        <v>138</v>
      </c>
      <c r="D232" s="50">
        <v>3</v>
      </c>
      <c r="E232" s="164"/>
      <c r="F232" s="77"/>
      <c r="G232" s="77"/>
      <c r="H232" s="77"/>
      <c r="I232" s="77"/>
      <c r="J232" s="77"/>
      <c r="K232" s="81"/>
      <c r="L232" s="87">
        <f>SUM(L233:L235)</f>
        <v>1025</v>
      </c>
      <c r="M232" s="87">
        <f>SUM(M233:M235)</f>
        <v>1025</v>
      </c>
      <c r="N232" s="87"/>
      <c r="O232" s="50">
        <f>SUM(O233:O235)</f>
        <v>188</v>
      </c>
      <c r="P232" s="50">
        <f>SUM(P233:P235)</f>
        <v>135</v>
      </c>
      <c r="Q232" s="50">
        <f>SUM(Q233:Q235)</f>
        <v>842</v>
      </c>
      <c r="R232" s="50">
        <f>SUM(R233:R235)</f>
        <v>637</v>
      </c>
      <c r="S232" s="53"/>
      <c r="T232" s="174"/>
      <c r="U232" s="175"/>
    </row>
    <row r="233" ht="36" spans="1:21">
      <c r="A233" s="77">
        <v>1</v>
      </c>
      <c r="B233" s="53"/>
      <c r="C233" s="51"/>
      <c r="D233" s="169" t="s">
        <v>1812</v>
      </c>
      <c r="E233" s="114" t="s">
        <v>175</v>
      </c>
      <c r="F233" s="76" t="s">
        <v>976</v>
      </c>
      <c r="G233" s="76" t="s">
        <v>1813</v>
      </c>
      <c r="H233" s="76" t="s">
        <v>1814</v>
      </c>
      <c r="I233" s="76" t="s">
        <v>1815</v>
      </c>
      <c r="J233" s="114" t="s">
        <v>205</v>
      </c>
      <c r="K233" s="81" t="s">
        <v>1816</v>
      </c>
      <c r="L233" s="87">
        <v>464</v>
      </c>
      <c r="M233" s="135">
        <v>464</v>
      </c>
      <c r="N233" s="87"/>
      <c r="O233" s="122">
        <v>55</v>
      </c>
      <c r="P233" s="122">
        <v>55</v>
      </c>
      <c r="Q233" s="122">
        <v>246</v>
      </c>
      <c r="R233" s="122">
        <v>246</v>
      </c>
      <c r="S233" s="139"/>
      <c r="T233" s="177">
        <v>3</v>
      </c>
      <c r="U233" s="178"/>
    </row>
    <row r="234" ht="48" spans="1:21">
      <c r="A234" s="77">
        <v>2</v>
      </c>
      <c r="B234" s="53"/>
      <c r="C234" s="51"/>
      <c r="D234" s="107" t="s">
        <v>1817</v>
      </c>
      <c r="E234" s="114" t="s">
        <v>175</v>
      </c>
      <c r="F234" s="51" t="s">
        <v>976</v>
      </c>
      <c r="G234" s="51" t="s">
        <v>1813</v>
      </c>
      <c r="H234" s="51" t="s">
        <v>1814</v>
      </c>
      <c r="I234" s="51" t="s">
        <v>1818</v>
      </c>
      <c r="J234" s="114" t="s">
        <v>205</v>
      </c>
      <c r="K234" s="81" t="s">
        <v>1819</v>
      </c>
      <c r="L234" s="87">
        <v>425</v>
      </c>
      <c r="M234" s="87">
        <v>425</v>
      </c>
      <c r="N234" s="87"/>
      <c r="O234" s="50">
        <v>75</v>
      </c>
      <c r="P234" s="50">
        <v>75</v>
      </c>
      <c r="Q234" s="50">
        <v>331</v>
      </c>
      <c r="R234" s="50">
        <v>331</v>
      </c>
      <c r="S234" s="139"/>
      <c r="T234" s="172"/>
      <c r="U234" s="173">
        <v>3</v>
      </c>
    </row>
    <row r="235" ht="72" spans="1:21">
      <c r="A235" s="77">
        <v>3</v>
      </c>
      <c r="B235" s="53"/>
      <c r="C235" s="51"/>
      <c r="D235" s="107" t="s">
        <v>1820</v>
      </c>
      <c r="E235" s="114" t="s">
        <v>1821</v>
      </c>
      <c r="F235" s="51" t="s">
        <v>976</v>
      </c>
      <c r="G235" s="51" t="s">
        <v>1234</v>
      </c>
      <c r="H235" s="51" t="s">
        <v>1822</v>
      </c>
      <c r="I235" s="51" t="s">
        <v>1823</v>
      </c>
      <c r="J235" s="114" t="s">
        <v>205</v>
      </c>
      <c r="K235" s="81" t="s">
        <v>1824</v>
      </c>
      <c r="L235" s="87">
        <v>136</v>
      </c>
      <c r="M235" s="87">
        <v>136</v>
      </c>
      <c r="N235" s="87"/>
      <c r="O235" s="50">
        <v>58</v>
      </c>
      <c r="P235" s="50">
        <v>5</v>
      </c>
      <c r="Q235" s="50">
        <v>265</v>
      </c>
      <c r="R235" s="50">
        <v>60</v>
      </c>
      <c r="S235" s="139"/>
      <c r="T235" s="172"/>
      <c r="U235" s="173"/>
    </row>
    <row r="236" spans="1:21">
      <c r="A236" s="73" t="s">
        <v>314</v>
      </c>
      <c r="B236" s="53"/>
      <c r="C236" s="51" t="s">
        <v>140</v>
      </c>
      <c r="D236" s="101"/>
      <c r="E236" s="164"/>
      <c r="F236" s="50"/>
      <c r="G236" s="50"/>
      <c r="H236" s="50"/>
      <c r="I236" s="50"/>
      <c r="J236" s="50"/>
      <c r="K236" s="81"/>
      <c r="L236" s="87"/>
      <c r="M236" s="87"/>
      <c r="N236" s="87"/>
      <c r="O236" s="50"/>
      <c r="P236" s="50"/>
      <c r="Q236" s="50"/>
      <c r="R236" s="50"/>
      <c r="S236" s="168"/>
      <c r="T236" s="174"/>
      <c r="U236" s="175"/>
    </row>
    <row r="237" ht="24.75" spans="1:21">
      <c r="A237" s="73" t="s">
        <v>321</v>
      </c>
      <c r="B237" s="53"/>
      <c r="C237" s="51" t="s">
        <v>1015</v>
      </c>
      <c r="D237" s="101"/>
      <c r="E237" s="164"/>
      <c r="F237" s="77"/>
      <c r="G237" s="77"/>
      <c r="H237" s="77"/>
      <c r="I237" s="77"/>
      <c r="J237" s="77"/>
      <c r="K237" s="81"/>
      <c r="L237" s="87"/>
      <c r="M237" s="87"/>
      <c r="N237" s="87"/>
      <c r="O237" s="87"/>
      <c r="P237" s="87"/>
      <c r="Q237" s="87"/>
      <c r="R237" s="87"/>
      <c r="S237" s="168"/>
      <c r="T237" s="174"/>
      <c r="U237" s="175"/>
    </row>
    <row r="238" spans="1:21">
      <c r="A238" s="73" t="s">
        <v>322</v>
      </c>
      <c r="B238" s="53"/>
      <c r="C238" s="51" t="s">
        <v>139</v>
      </c>
      <c r="D238" s="53">
        <v>6</v>
      </c>
      <c r="E238" s="164"/>
      <c r="F238" s="74"/>
      <c r="G238" s="74"/>
      <c r="H238" s="74"/>
      <c r="I238" s="74"/>
      <c r="J238" s="164"/>
      <c r="K238" s="81"/>
      <c r="L238" s="87">
        <f t="shared" ref="L238:S238" si="39">SUM(L239:L244)</f>
        <v>151</v>
      </c>
      <c r="M238" s="87">
        <f t="shared" si="39"/>
        <v>151</v>
      </c>
      <c r="N238" s="87"/>
      <c r="O238" s="50">
        <f t="shared" si="39"/>
        <v>293</v>
      </c>
      <c r="P238" s="50">
        <f t="shared" si="39"/>
        <v>145</v>
      </c>
      <c r="Q238" s="50">
        <f t="shared" si="39"/>
        <v>1272</v>
      </c>
      <c r="R238" s="50">
        <f t="shared" si="39"/>
        <v>388</v>
      </c>
      <c r="S238" s="152"/>
      <c r="T238" s="174"/>
      <c r="U238" s="175"/>
    </row>
    <row r="239" ht="36" spans="1:21">
      <c r="A239" s="77">
        <v>1</v>
      </c>
      <c r="B239" s="53"/>
      <c r="C239" s="51"/>
      <c r="D239" s="107" t="s">
        <v>1825</v>
      </c>
      <c r="E239" s="114" t="s">
        <v>175</v>
      </c>
      <c r="F239" s="51" t="s">
        <v>1826</v>
      </c>
      <c r="G239" s="51" t="s">
        <v>1827</v>
      </c>
      <c r="H239" s="51" t="s">
        <v>1828</v>
      </c>
      <c r="I239" s="50">
        <v>2</v>
      </c>
      <c r="J239" s="51" t="s">
        <v>205</v>
      </c>
      <c r="K239" s="81" t="s">
        <v>1829</v>
      </c>
      <c r="L239" s="87">
        <v>12</v>
      </c>
      <c r="M239" s="87">
        <v>12</v>
      </c>
      <c r="N239" s="87"/>
      <c r="O239" s="50">
        <v>10</v>
      </c>
      <c r="P239" s="50">
        <v>10</v>
      </c>
      <c r="Q239" s="50">
        <v>48</v>
      </c>
      <c r="R239" s="50">
        <v>48</v>
      </c>
      <c r="S239" s="81"/>
      <c r="T239" s="172"/>
      <c r="U239" s="173">
        <v>4</v>
      </c>
    </row>
    <row r="240" ht="36" spans="1:21">
      <c r="A240" s="77">
        <v>2</v>
      </c>
      <c r="B240" s="53"/>
      <c r="C240" s="51"/>
      <c r="D240" s="107" t="s">
        <v>1830</v>
      </c>
      <c r="E240" s="114" t="s">
        <v>175</v>
      </c>
      <c r="F240" s="51" t="s">
        <v>1826</v>
      </c>
      <c r="G240" s="51" t="s">
        <v>1827</v>
      </c>
      <c r="H240" s="51" t="s">
        <v>1831</v>
      </c>
      <c r="I240" s="50">
        <v>9</v>
      </c>
      <c r="J240" s="51" t="s">
        <v>367</v>
      </c>
      <c r="K240" s="81" t="s">
        <v>1832</v>
      </c>
      <c r="L240" s="87">
        <v>13</v>
      </c>
      <c r="M240" s="87">
        <v>13</v>
      </c>
      <c r="N240" s="87"/>
      <c r="O240" s="50">
        <v>78</v>
      </c>
      <c r="P240" s="50">
        <v>4</v>
      </c>
      <c r="Q240" s="50">
        <v>312</v>
      </c>
      <c r="R240" s="50">
        <v>18</v>
      </c>
      <c r="S240" s="81"/>
      <c r="T240" s="172"/>
      <c r="U240" s="173">
        <v>4</v>
      </c>
    </row>
    <row r="241" ht="36" spans="1:21">
      <c r="A241" s="77">
        <v>3</v>
      </c>
      <c r="B241" s="53"/>
      <c r="C241" s="51"/>
      <c r="D241" s="107" t="s">
        <v>1833</v>
      </c>
      <c r="E241" s="114" t="s">
        <v>175</v>
      </c>
      <c r="F241" s="51" t="s">
        <v>1826</v>
      </c>
      <c r="G241" s="51" t="s">
        <v>1827</v>
      </c>
      <c r="H241" s="51" t="s">
        <v>1831</v>
      </c>
      <c r="I241" s="50" t="s">
        <v>1834</v>
      </c>
      <c r="J241" s="51" t="s">
        <v>205</v>
      </c>
      <c r="K241" s="81" t="s">
        <v>1835</v>
      </c>
      <c r="L241" s="87">
        <v>50</v>
      </c>
      <c r="M241" s="87">
        <v>50</v>
      </c>
      <c r="N241" s="87"/>
      <c r="O241" s="50">
        <v>85</v>
      </c>
      <c r="P241" s="50">
        <v>85</v>
      </c>
      <c r="Q241" s="50">
        <v>372</v>
      </c>
      <c r="R241" s="50">
        <v>149</v>
      </c>
      <c r="S241" s="53"/>
      <c r="T241" s="172"/>
      <c r="U241" s="173">
        <v>4</v>
      </c>
    </row>
    <row r="242" ht="24" spans="1:21">
      <c r="A242" s="77">
        <v>4</v>
      </c>
      <c r="B242" s="53"/>
      <c r="C242" s="51"/>
      <c r="D242" s="107" t="s">
        <v>1836</v>
      </c>
      <c r="E242" s="114" t="s">
        <v>175</v>
      </c>
      <c r="F242" s="51" t="s">
        <v>1826</v>
      </c>
      <c r="G242" s="51" t="s">
        <v>1827</v>
      </c>
      <c r="H242" s="51" t="s">
        <v>1828</v>
      </c>
      <c r="I242" s="50">
        <v>5</v>
      </c>
      <c r="J242" s="51" t="s">
        <v>367</v>
      </c>
      <c r="K242" s="81" t="s">
        <v>1837</v>
      </c>
      <c r="L242" s="87">
        <v>50</v>
      </c>
      <c r="M242" s="87">
        <v>50</v>
      </c>
      <c r="N242" s="87"/>
      <c r="O242" s="50">
        <v>24</v>
      </c>
      <c r="P242" s="50">
        <v>24</v>
      </c>
      <c r="Q242" s="50">
        <v>118</v>
      </c>
      <c r="R242" s="50">
        <v>77</v>
      </c>
      <c r="S242" s="81"/>
      <c r="T242" s="172"/>
      <c r="U242" s="173">
        <v>4</v>
      </c>
    </row>
    <row r="243" ht="36" spans="1:21">
      <c r="A243" s="77">
        <v>5</v>
      </c>
      <c r="B243" s="53"/>
      <c r="C243" s="51"/>
      <c r="D243" s="107" t="s">
        <v>1838</v>
      </c>
      <c r="E243" s="114" t="s">
        <v>175</v>
      </c>
      <c r="F243" s="51" t="s">
        <v>1826</v>
      </c>
      <c r="G243" s="51" t="s">
        <v>1827</v>
      </c>
      <c r="H243" s="51" t="s">
        <v>1831</v>
      </c>
      <c r="I243" s="50" t="s">
        <v>1839</v>
      </c>
      <c r="J243" s="51" t="s">
        <v>1840</v>
      </c>
      <c r="K243" s="81" t="s">
        <v>1841</v>
      </c>
      <c r="L243" s="87">
        <v>7</v>
      </c>
      <c r="M243" s="87">
        <v>7</v>
      </c>
      <c r="N243" s="87"/>
      <c r="O243" s="50">
        <v>78</v>
      </c>
      <c r="P243" s="50">
        <v>4</v>
      </c>
      <c r="Q243" s="50">
        <v>312</v>
      </c>
      <c r="R243" s="50">
        <v>18</v>
      </c>
      <c r="S243" s="81"/>
      <c r="T243" s="172"/>
      <c r="U243" s="173">
        <v>3</v>
      </c>
    </row>
    <row r="244" ht="36" spans="1:21">
      <c r="A244" s="77">
        <v>6</v>
      </c>
      <c r="B244" s="168"/>
      <c r="C244" s="51"/>
      <c r="D244" s="107" t="s">
        <v>1842</v>
      </c>
      <c r="E244" s="114" t="s">
        <v>175</v>
      </c>
      <c r="F244" s="51" t="s">
        <v>1826</v>
      </c>
      <c r="G244" s="51" t="s">
        <v>1827</v>
      </c>
      <c r="H244" s="51" t="s">
        <v>1828</v>
      </c>
      <c r="I244" s="50">
        <v>4</v>
      </c>
      <c r="J244" s="51" t="s">
        <v>205</v>
      </c>
      <c r="K244" s="81" t="s">
        <v>1843</v>
      </c>
      <c r="L244" s="87">
        <v>19</v>
      </c>
      <c r="M244" s="87">
        <v>19</v>
      </c>
      <c r="N244" s="87"/>
      <c r="O244" s="50">
        <v>18</v>
      </c>
      <c r="P244" s="50">
        <v>18</v>
      </c>
      <c r="Q244" s="50">
        <v>110</v>
      </c>
      <c r="R244" s="50">
        <v>78</v>
      </c>
      <c r="S244" s="81"/>
      <c r="T244" s="172"/>
      <c r="U244" s="173">
        <v>3</v>
      </c>
    </row>
    <row r="245" ht="24.75" spans="1:21">
      <c r="A245" s="73" t="s">
        <v>323</v>
      </c>
      <c r="B245" s="168"/>
      <c r="C245" s="51" t="s">
        <v>1022</v>
      </c>
      <c r="D245" s="101"/>
      <c r="E245" s="164"/>
      <c r="F245" s="50"/>
      <c r="G245" s="50"/>
      <c r="H245" s="50"/>
      <c r="I245" s="50"/>
      <c r="J245" s="50"/>
      <c r="K245" s="81"/>
      <c r="L245" s="87"/>
      <c r="M245" s="87"/>
      <c r="N245" s="87"/>
      <c r="O245" s="50"/>
      <c r="P245" s="50"/>
      <c r="Q245" s="50"/>
      <c r="R245" s="50"/>
      <c r="S245" s="53"/>
      <c r="T245" s="174"/>
      <c r="U245" s="175"/>
    </row>
    <row r="246" ht="24.75" spans="1:21">
      <c r="A246" s="73" t="s">
        <v>324</v>
      </c>
      <c r="B246" s="53"/>
      <c r="C246" s="51" t="s">
        <v>1041</v>
      </c>
      <c r="D246" s="50">
        <v>1</v>
      </c>
      <c r="E246" s="164"/>
      <c r="F246" s="77"/>
      <c r="G246" s="77"/>
      <c r="H246" s="77"/>
      <c r="I246" s="77"/>
      <c r="J246" s="77"/>
      <c r="K246" s="81"/>
      <c r="L246" s="87">
        <f t="shared" ref="L246:S246" si="40">SUM(L247:L247)</f>
        <v>169</v>
      </c>
      <c r="M246" s="87">
        <f t="shared" si="40"/>
        <v>169</v>
      </c>
      <c r="N246" s="87"/>
      <c r="O246" s="50">
        <f t="shared" si="40"/>
        <v>360</v>
      </c>
      <c r="P246" s="50">
        <f t="shared" si="40"/>
        <v>143</v>
      </c>
      <c r="Q246" s="50">
        <f t="shared" si="40"/>
        <v>1552</v>
      </c>
      <c r="R246" s="50">
        <f t="shared" si="40"/>
        <v>525</v>
      </c>
      <c r="S246" s="176"/>
      <c r="T246" s="179"/>
      <c r="U246" s="180"/>
    </row>
    <row r="247" ht="72" spans="1:21">
      <c r="A247" s="77">
        <v>1</v>
      </c>
      <c r="B247" s="168"/>
      <c r="C247" s="51"/>
      <c r="D247" s="107" t="s">
        <v>1844</v>
      </c>
      <c r="E247" s="114" t="s">
        <v>175</v>
      </c>
      <c r="F247" s="73" t="s">
        <v>1043</v>
      </c>
      <c r="G247" s="73" t="s">
        <v>1044</v>
      </c>
      <c r="H247" s="73" t="s">
        <v>1044</v>
      </c>
      <c r="I247" s="73" t="s">
        <v>1070</v>
      </c>
      <c r="J247" s="73" t="s">
        <v>1845</v>
      </c>
      <c r="K247" s="81" t="s">
        <v>1846</v>
      </c>
      <c r="L247" s="87">
        <v>169</v>
      </c>
      <c r="M247" s="87">
        <v>169</v>
      </c>
      <c r="N247" s="87"/>
      <c r="O247" s="50">
        <v>360</v>
      </c>
      <c r="P247" s="50">
        <v>143</v>
      </c>
      <c r="Q247" s="50">
        <v>1552</v>
      </c>
      <c r="R247" s="50">
        <v>525</v>
      </c>
      <c r="S247" s="152"/>
      <c r="T247" s="172"/>
      <c r="U247" s="173">
        <v>3</v>
      </c>
    </row>
    <row r="248" spans="1:21">
      <c r="A248" s="6" t="s">
        <v>1079</v>
      </c>
      <c r="B248" s="6" t="s">
        <v>1080</v>
      </c>
      <c r="C248" s="6"/>
      <c r="D248" s="6">
        <f>D249+D250+D252+D253+D254+D255+D256</f>
        <v>1</v>
      </c>
      <c r="E248" s="6"/>
      <c r="F248" s="6"/>
      <c r="G248" s="6"/>
      <c r="H248" s="6"/>
      <c r="I248" s="6"/>
      <c r="J248" s="6"/>
      <c r="K248" s="81"/>
      <c r="L248" s="86">
        <f t="shared" ref="L248:S248" si="41">L249+L250+L252+L253+L254+L255+L256</f>
        <v>50</v>
      </c>
      <c r="M248" s="86">
        <f t="shared" si="41"/>
        <v>50</v>
      </c>
      <c r="N248" s="86">
        <v>0</v>
      </c>
      <c r="O248" s="86">
        <f t="shared" si="41"/>
        <v>128</v>
      </c>
      <c r="P248" s="86">
        <f t="shared" si="41"/>
        <v>91</v>
      </c>
      <c r="Q248" s="86">
        <f t="shared" si="41"/>
        <v>510</v>
      </c>
      <c r="R248" s="86">
        <f t="shared" si="41"/>
        <v>49</v>
      </c>
      <c r="S248" s="6"/>
      <c r="T248" s="99"/>
      <c r="U248" s="100"/>
    </row>
    <row r="249" spans="1:21">
      <c r="A249" s="51" t="s">
        <v>307</v>
      </c>
      <c r="B249" s="50"/>
      <c r="C249" s="51" t="s">
        <v>149</v>
      </c>
      <c r="D249" s="50"/>
      <c r="E249" s="88"/>
      <c r="F249" s="50"/>
      <c r="G249" s="50"/>
      <c r="H249" s="50"/>
      <c r="I249" s="50"/>
      <c r="J249" s="50"/>
      <c r="K249" s="81"/>
      <c r="L249" s="87"/>
      <c r="M249" s="87"/>
      <c r="N249" s="87"/>
      <c r="O249" s="50"/>
      <c r="P249" s="50"/>
      <c r="Q249" s="50"/>
      <c r="R249" s="50"/>
      <c r="S249" s="50"/>
      <c r="T249" s="181"/>
      <c r="U249" s="182"/>
    </row>
    <row r="250" spans="1:21">
      <c r="A250" s="51" t="s">
        <v>308</v>
      </c>
      <c r="B250" s="50"/>
      <c r="C250" s="51" t="s">
        <v>150</v>
      </c>
      <c r="D250" s="50">
        <v>1</v>
      </c>
      <c r="E250" s="74"/>
      <c r="F250" s="50"/>
      <c r="G250" s="50"/>
      <c r="H250" s="50"/>
      <c r="I250" s="50"/>
      <c r="J250" s="50"/>
      <c r="K250" s="81"/>
      <c r="L250" s="87">
        <f t="shared" ref="L250:S250" si="42">SUM(L251:L251)</f>
        <v>50</v>
      </c>
      <c r="M250" s="87">
        <f t="shared" si="42"/>
        <v>50</v>
      </c>
      <c r="N250" s="87"/>
      <c r="O250" s="50">
        <f t="shared" si="42"/>
        <v>128</v>
      </c>
      <c r="P250" s="50">
        <f t="shared" si="42"/>
        <v>91</v>
      </c>
      <c r="Q250" s="50">
        <f t="shared" si="42"/>
        <v>510</v>
      </c>
      <c r="R250" s="50">
        <f t="shared" si="42"/>
        <v>49</v>
      </c>
      <c r="S250" s="77"/>
      <c r="T250" s="95"/>
      <c r="U250" s="96"/>
    </row>
    <row r="251" ht="36" spans="1:21">
      <c r="A251" s="50"/>
      <c r="B251" s="50"/>
      <c r="C251" s="50"/>
      <c r="D251" s="51" t="s">
        <v>1847</v>
      </c>
      <c r="E251" s="51" t="s">
        <v>175</v>
      </c>
      <c r="F251" s="51" t="s">
        <v>1024</v>
      </c>
      <c r="G251" s="51" t="s">
        <v>1848</v>
      </c>
      <c r="H251" s="51" t="s">
        <v>1849</v>
      </c>
      <c r="I251" s="51" t="s">
        <v>1850</v>
      </c>
      <c r="J251" s="51" t="s">
        <v>1851</v>
      </c>
      <c r="K251" s="81" t="s">
        <v>1852</v>
      </c>
      <c r="L251" s="87">
        <v>50</v>
      </c>
      <c r="M251" s="87">
        <v>50</v>
      </c>
      <c r="N251" s="87"/>
      <c r="O251" s="50">
        <v>128</v>
      </c>
      <c r="P251" s="50">
        <v>91</v>
      </c>
      <c r="Q251" s="50">
        <v>510</v>
      </c>
      <c r="R251" s="50">
        <v>49</v>
      </c>
      <c r="S251" s="50"/>
      <c r="T251" s="181"/>
      <c r="U251" s="182">
        <v>3</v>
      </c>
    </row>
    <row r="252" spans="1:21">
      <c r="A252" s="51" t="s">
        <v>309</v>
      </c>
      <c r="B252" s="50"/>
      <c r="C252" s="51" t="s">
        <v>151</v>
      </c>
      <c r="D252" s="50"/>
      <c r="E252" s="74"/>
      <c r="F252" s="50"/>
      <c r="G252" s="50"/>
      <c r="H252" s="50"/>
      <c r="I252" s="50"/>
      <c r="J252" s="50"/>
      <c r="K252" s="81"/>
      <c r="L252" s="87"/>
      <c r="M252" s="87"/>
      <c r="N252" s="87"/>
      <c r="O252" s="50"/>
      <c r="P252" s="50"/>
      <c r="Q252" s="50"/>
      <c r="R252" s="50"/>
      <c r="S252" s="77"/>
      <c r="T252" s="95"/>
      <c r="U252" s="96"/>
    </row>
    <row r="253" spans="1:21">
      <c r="A253" s="51" t="s">
        <v>310</v>
      </c>
      <c r="B253" s="50"/>
      <c r="C253" s="51" t="s">
        <v>152</v>
      </c>
      <c r="D253" s="50"/>
      <c r="E253" s="74"/>
      <c r="F253" s="50"/>
      <c r="G253" s="50"/>
      <c r="H253" s="50"/>
      <c r="I253" s="50"/>
      <c r="J253" s="50"/>
      <c r="K253" s="81"/>
      <c r="L253" s="87"/>
      <c r="M253" s="87"/>
      <c r="N253" s="87"/>
      <c r="O253" s="87"/>
      <c r="P253" s="87"/>
      <c r="Q253" s="87"/>
      <c r="R253" s="87"/>
      <c r="S253" s="77"/>
      <c r="T253" s="95"/>
      <c r="U253" s="96"/>
    </row>
    <row r="254" spans="1:21">
      <c r="A254" s="51" t="s">
        <v>312</v>
      </c>
      <c r="B254" s="50"/>
      <c r="C254" s="51" t="s">
        <v>1112</v>
      </c>
      <c r="D254" s="50"/>
      <c r="E254" s="74"/>
      <c r="F254" s="50"/>
      <c r="G254" s="50"/>
      <c r="H254" s="50"/>
      <c r="I254" s="50"/>
      <c r="J254" s="50"/>
      <c r="K254" s="81"/>
      <c r="L254" s="87"/>
      <c r="M254" s="87"/>
      <c r="N254" s="87"/>
      <c r="O254" s="50"/>
      <c r="P254" s="50"/>
      <c r="Q254" s="50"/>
      <c r="R254" s="50"/>
      <c r="S254" s="77"/>
      <c r="T254" s="95"/>
      <c r="U254" s="96"/>
    </row>
    <row r="255" spans="1:21">
      <c r="A255" s="51" t="s">
        <v>313</v>
      </c>
      <c r="B255" s="50"/>
      <c r="C255" s="51" t="s">
        <v>154</v>
      </c>
      <c r="D255" s="50"/>
      <c r="E255" s="74"/>
      <c r="F255" s="50"/>
      <c r="G255" s="50"/>
      <c r="H255" s="50"/>
      <c r="I255" s="50"/>
      <c r="J255" s="50"/>
      <c r="K255" s="81"/>
      <c r="L255" s="87"/>
      <c r="M255" s="87"/>
      <c r="N255" s="87"/>
      <c r="O255" s="50"/>
      <c r="P255" s="50"/>
      <c r="Q255" s="50"/>
      <c r="R255" s="50"/>
      <c r="S255" s="77"/>
      <c r="T255" s="95"/>
      <c r="U255" s="96"/>
    </row>
    <row r="256" spans="1:21">
      <c r="A256" s="51" t="s">
        <v>314</v>
      </c>
      <c r="B256" s="50"/>
      <c r="C256" s="51" t="s">
        <v>1113</v>
      </c>
      <c r="D256" s="50">
        <v>0</v>
      </c>
      <c r="E256" s="74"/>
      <c r="F256" s="50"/>
      <c r="G256" s="50"/>
      <c r="H256" s="50"/>
      <c r="I256" s="50"/>
      <c r="J256" s="50"/>
      <c r="K256" s="81"/>
      <c r="L256" s="87"/>
      <c r="M256" s="87"/>
      <c r="N256" s="87"/>
      <c r="O256" s="50"/>
      <c r="P256" s="50"/>
      <c r="Q256" s="50"/>
      <c r="R256" s="50"/>
      <c r="S256" s="77"/>
      <c r="T256" s="95"/>
      <c r="U256" s="96"/>
    </row>
    <row r="257" spans="1:21">
      <c r="A257" s="6" t="s">
        <v>1114</v>
      </c>
      <c r="B257" s="6" t="s">
        <v>1115</v>
      </c>
      <c r="C257" s="6"/>
      <c r="D257" s="6">
        <f>D258+D259+D260+D261+D262</f>
        <v>0</v>
      </c>
      <c r="E257" s="6"/>
      <c r="F257" s="6"/>
      <c r="G257" s="6"/>
      <c r="H257" s="6"/>
      <c r="I257" s="6"/>
      <c r="J257" s="6"/>
      <c r="K257" s="81"/>
      <c r="L257" s="86">
        <f t="shared" ref="L257:S257" si="43">L258+L259+L260+L261+L262</f>
        <v>0</v>
      </c>
      <c r="M257" s="86">
        <f t="shared" si="43"/>
        <v>0</v>
      </c>
      <c r="N257" s="86">
        <v>0</v>
      </c>
      <c r="O257" s="6">
        <f t="shared" si="43"/>
        <v>0</v>
      </c>
      <c r="P257" s="6">
        <f t="shared" si="43"/>
        <v>0</v>
      </c>
      <c r="Q257" s="6">
        <f t="shared" si="43"/>
        <v>0</v>
      </c>
      <c r="R257" s="6">
        <f t="shared" si="43"/>
        <v>0</v>
      </c>
      <c r="S257" s="184"/>
      <c r="T257" s="185"/>
      <c r="U257" s="186"/>
    </row>
    <row r="258" spans="1:21">
      <c r="A258" s="51" t="s">
        <v>307</v>
      </c>
      <c r="B258" s="50"/>
      <c r="C258" s="51" t="s">
        <v>158</v>
      </c>
      <c r="D258" s="50"/>
      <c r="E258" s="88"/>
      <c r="F258" s="50"/>
      <c r="G258" s="50"/>
      <c r="H258" s="50"/>
      <c r="I258" s="50"/>
      <c r="J258" s="50"/>
      <c r="K258" s="81"/>
      <c r="L258" s="87"/>
      <c r="M258" s="87"/>
      <c r="N258" s="87"/>
      <c r="O258" s="50"/>
      <c r="P258" s="50"/>
      <c r="Q258" s="50"/>
      <c r="R258" s="50"/>
      <c r="S258" s="148"/>
      <c r="T258" s="95"/>
      <c r="U258" s="96"/>
    </row>
    <row r="259" spans="1:21">
      <c r="A259" s="183" t="s">
        <v>308</v>
      </c>
      <c r="B259" s="79"/>
      <c r="C259" s="51" t="s">
        <v>161</v>
      </c>
      <c r="D259" s="79">
        <v>0</v>
      </c>
      <c r="E259" s="74"/>
      <c r="F259" s="79"/>
      <c r="G259" s="79"/>
      <c r="H259" s="79"/>
      <c r="I259" s="79"/>
      <c r="J259" s="79"/>
      <c r="K259" s="81"/>
      <c r="L259" s="87"/>
      <c r="M259" s="87"/>
      <c r="N259" s="87"/>
      <c r="O259" s="50"/>
      <c r="P259" s="50"/>
      <c r="Q259" s="50"/>
      <c r="R259" s="50"/>
      <c r="S259" s="148"/>
      <c r="T259" s="95"/>
      <c r="U259" s="96"/>
    </row>
    <row r="260" spans="1:21">
      <c r="A260" s="183" t="s">
        <v>309</v>
      </c>
      <c r="B260" s="79"/>
      <c r="C260" s="51" t="s">
        <v>162</v>
      </c>
      <c r="D260" s="79">
        <v>0</v>
      </c>
      <c r="E260" s="74"/>
      <c r="F260" s="79"/>
      <c r="G260" s="79"/>
      <c r="H260" s="79"/>
      <c r="I260" s="79"/>
      <c r="J260" s="79"/>
      <c r="K260" s="81"/>
      <c r="L260" s="87"/>
      <c r="M260" s="87"/>
      <c r="N260" s="87"/>
      <c r="O260" s="50"/>
      <c r="P260" s="50"/>
      <c r="Q260" s="50"/>
      <c r="R260" s="50"/>
      <c r="S260" s="148"/>
      <c r="T260" s="95"/>
      <c r="U260" s="96"/>
    </row>
    <row r="261" spans="1:21">
      <c r="A261" s="183" t="s">
        <v>310</v>
      </c>
      <c r="B261" s="79"/>
      <c r="C261" s="51" t="s">
        <v>160</v>
      </c>
      <c r="D261" s="79">
        <v>0</v>
      </c>
      <c r="E261" s="74"/>
      <c r="F261" s="79"/>
      <c r="G261" s="79"/>
      <c r="H261" s="79"/>
      <c r="I261" s="79"/>
      <c r="J261" s="79"/>
      <c r="K261" s="81"/>
      <c r="L261" s="87"/>
      <c r="M261" s="87"/>
      <c r="N261" s="87"/>
      <c r="O261" s="50"/>
      <c r="P261" s="50"/>
      <c r="Q261" s="50"/>
      <c r="R261" s="50"/>
      <c r="S261" s="148"/>
      <c r="T261" s="95"/>
      <c r="U261" s="96"/>
    </row>
    <row r="262" spans="1:21">
      <c r="A262" s="183" t="s">
        <v>312</v>
      </c>
      <c r="B262" s="79"/>
      <c r="C262" s="183" t="s">
        <v>157</v>
      </c>
      <c r="D262" s="79">
        <v>0</v>
      </c>
      <c r="E262" s="74"/>
      <c r="F262" s="79"/>
      <c r="G262" s="79"/>
      <c r="H262" s="79"/>
      <c r="I262" s="79"/>
      <c r="J262" s="79"/>
      <c r="K262" s="81"/>
      <c r="L262" s="87"/>
      <c r="M262" s="87"/>
      <c r="N262" s="87"/>
      <c r="O262" s="50"/>
      <c r="P262" s="50"/>
      <c r="Q262" s="50"/>
      <c r="R262" s="50"/>
      <c r="S262" s="148"/>
      <c r="T262" s="95"/>
      <c r="U262" s="96"/>
    </row>
  </sheetData>
  <autoFilter xmlns:etc="http://www.wps.cn/officeDocument/2017/etCustomData" ref="A4:U262" etc:filterBottomFollowUsedRange="0">
    <extLst/>
  </autoFilter>
  <mergeCells count="17">
    <mergeCell ref="A1:R1"/>
    <mergeCell ref="A2:S2"/>
    <mergeCell ref="T2:U2"/>
    <mergeCell ref="G3:I3"/>
    <mergeCell ref="L3:N3"/>
    <mergeCell ref="O3:R3"/>
    <mergeCell ref="A6:B6"/>
    <mergeCell ref="A3:A4"/>
    <mergeCell ref="B3:B4"/>
    <mergeCell ref="C3:C4"/>
    <mergeCell ref="D3:D4"/>
    <mergeCell ref="E3:E4"/>
    <mergeCell ref="F3:F4"/>
    <mergeCell ref="J3:J4"/>
    <mergeCell ref="S3:S4"/>
    <mergeCell ref="T3:T4"/>
    <mergeCell ref="U3:U4"/>
  </mergeCells>
  <pageMargins left="0.75" right="0.75" top="1" bottom="1" header="0.5" footer="0.5"/>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233"/>
  <sheetViews>
    <sheetView topLeftCell="A172" workbookViewId="0">
      <selection activeCell="U172" sqref="U172"/>
    </sheetView>
  </sheetViews>
  <sheetFormatPr defaultColWidth="9" defaultRowHeight="13.5"/>
  <cols>
    <col min="11" max="11" width="19.075" customWidth="1"/>
    <col min="12" max="13" width="9.25"/>
  </cols>
  <sheetData>
    <row r="1" ht="14.25" spans="1:18">
      <c r="A1" s="2" t="s">
        <v>1853</v>
      </c>
      <c r="B1" s="2"/>
      <c r="C1" s="2"/>
      <c r="D1" s="2"/>
      <c r="E1" s="2"/>
      <c r="F1" s="2"/>
      <c r="G1" s="2"/>
      <c r="H1" s="2"/>
      <c r="I1" s="2"/>
      <c r="J1" s="2"/>
      <c r="K1" s="2"/>
      <c r="L1" s="2"/>
      <c r="M1" s="2"/>
      <c r="N1" s="2"/>
      <c r="O1" s="2"/>
      <c r="P1" s="2"/>
      <c r="Q1" s="2"/>
      <c r="R1" s="2"/>
    </row>
    <row r="2" ht="27" spans="1:18">
      <c r="A2" s="3" t="s">
        <v>1854</v>
      </c>
      <c r="B2" s="3"/>
      <c r="C2" s="3"/>
      <c r="D2" s="3"/>
      <c r="E2" s="3"/>
      <c r="F2" s="3"/>
      <c r="G2" s="3"/>
      <c r="H2" s="3"/>
      <c r="I2" s="3"/>
      <c r="J2" s="3"/>
      <c r="K2" s="3"/>
      <c r="L2" s="3"/>
      <c r="M2" s="3"/>
      <c r="N2" s="3"/>
      <c r="O2" s="3"/>
      <c r="P2" s="3"/>
      <c r="Q2" s="3"/>
      <c r="R2" s="3"/>
    </row>
    <row r="3" spans="1:18">
      <c r="A3" s="4" t="s">
        <v>1</v>
      </c>
      <c r="B3" s="4" t="s">
        <v>27</v>
      </c>
      <c r="C3" s="5" t="s">
        <v>1855</v>
      </c>
      <c r="D3" s="5" t="s">
        <v>181</v>
      </c>
      <c r="E3" s="5" t="s">
        <v>182</v>
      </c>
      <c r="F3" s="4" t="s">
        <v>1856</v>
      </c>
      <c r="G3" s="4" t="s">
        <v>184</v>
      </c>
      <c r="H3" s="4"/>
      <c r="I3" s="4"/>
      <c r="J3" s="4" t="s">
        <v>1166</v>
      </c>
      <c r="K3" s="4" t="s">
        <v>1167</v>
      </c>
      <c r="L3" s="28" t="s">
        <v>187</v>
      </c>
      <c r="M3" s="28"/>
      <c r="N3" s="28"/>
      <c r="O3" s="29" t="s">
        <v>188</v>
      </c>
      <c r="P3" s="29"/>
      <c r="Q3" s="29"/>
      <c r="R3" s="29"/>
    </row>
    <row r="4" ht="24" spans="1:18">
      <c r="A4" s="4"/>
      <c r="B4" s="4"/>
      <c r="C4" s="5"/>
      <c r="D4" s="5"/>
      <c r="E4" s="5"/>
      <c r="F4" s="4"/>
      <c r="G4" s="4" t="s">
        <v>189</v>
      </c>
      <c r="H4" s="4" t="s">
        <v>190</v>
      </c>
      <c r="I4" s="4" t="s">
        <v>191</v>
      </c>
      <c r="J4" s="4"/>
      <c r="K4" s="4" t="s">
        <v>192</v>
      </c>
      <c r="L4" s="28" t="s">
        <v>26</v>
      </c>
      <c r="M4" s="28" t="s">
        <v>1168</v>
      </c>
      <c r="N4" s="28" t="s">
        <v>1169</v>
      </c>
      <c r="O4" s="29" t="s">
        <v>1857</v>
      </c>
      <c r="P4" s="29" t="s">
        <v>1858</v>
      </c>
      <c r="Q4" s="29" t="s">
        <v>1859</v>
      </c>
      <c r="R4" s="29" t="s">
        <v>1860</v>
      </c>
    </row>
    <row r="5" spans="1:18">
      <c r="A5" s="6">
        <v>1</v>
      </c>
      <c r="B5" s="6">
        <v>2</v>
      </c>
      <c r="C5" s="6">
        <v>3</v>
      </c>
      <c r="D5" s="6">
        <v>4</v>
      </c>
      <c r="E5" s="6">
        <v>5</v>
      </c>
      <c r="F5" s="6">
        <v>6</v>
      </c>
      <c r="G5" s="6">
        <v>7</v>
      </c>
      <c r="H5" s="6">
        <v>8</v>
      </c>
      <c r="I5" s="6">
        <v>9</v>
      </c>
      <c r="J5" s="6">
        <v>10</v>
      </c>
      <c r="K5" s="6">
        <v>11</v>
      </c>
      <c r="L5" s="6">
        <v>12</v>
      </c>
      <c r="M5" s="6">
        <v>13</v>
      </c>
      <c r="N5" s="6">
        <v>14</v>
      </c>
      <c r="O5" s="6">
        <v>15</v>
      </c>
      <c r="P5" s="6">
        <v>16</v>
      </c>
      <c r="Q5" s="6">
        <v>17</v>
      </c>
      <c r="R5" s="6">
        <v>18</v>
      </c>
    </row>
    <row r="6" spans="1:18">
      <c r="A6" s="5" t="s">
        <v>1170</v>
      </c>
      <c r="B6" s="5"/>
      <c r="C6" s="5"/>
      <c r="D6" s="5">
        <f>D7+D48+D60+D71+D74+D75+D83+D111+D18+D142+D149+D170+D226+D229</f>
        <v>180</v>
      </c>
      <c r="E6" s="5"/>
      <c r="F6" s="5"/>
      <c r="G6" s="5"/>
      <c r="H6" s="5"/>
      <c r="I6" s="5"/>
      <c r="J6" s="5"/>
      <c r="K6" s="5"/>
      <c r="L6" s="5">
        <f t="shared" ref="L6:S6" si="0">L7+L48+L60+L71+L74+L75+L83+L111+L18+L142+L149+L170+L226+L229</f>
        <v>10015</v>
      </c>
      <c r="M6" s="5">
        <f t="shared" si="0"/>
        <v>10015</v>
      </c>
      <c r="N6" s="5">
        <f t="shared" si="0"/>
        <v>0</v>
      </c>
      <c r="O6" s="5">
        <f t="shared" si="0"/>
        <v>11407</v>
      </c>
      <c r="P6" s="5">
        <f t="shared" si="0"/>
        <v>8938</v>
      </c>
      <c r="Q6" s="5">
        <f t="shared" si="0"/>
        <v>47032</v>
      </c>
      <c r="R6" s="5">
        <f t="shared" si="0"/>
        <v>28894</v>
      </c>
    </row>
    <row r="7" spans="1:18">
      <c r="A7" s="5" t="s">
        <v>29</v>
      </c>
      <c r="B7" s="5" t="s">
        <v>30</v>
      </c>
      <c r="C7" s="5"/>
      <c r="D7" s="5">
        <f>D8+D12</f>
        <v>8</v>
      </c>
      <c r="E7" s="5"/>
      <c r="F7" s="5"/>
      <c r="G7" s="5"/>
      <c r="H7" s="5"/>
      <c r="I7" s="5"/>
      <c r="J7" s="5"/>
      <c r="K7" s="5"/>
      <c r="L7" s="5">
        <f t="shared" ref="L7:S7" si="1">L8+L12</f>
        <v>178</v>
      </c>
      <c r="M7" s="5">
        <f t="shared" si="1"/>
        <v>178</v>
      </c>
      <c r="N7" s="5">
        <f t="shared" si="1"/>
        <v>0</v>
      </c>
      <c r="O7" s="5">
        <f t="shared" si="1"/>
        <v>715</v>
      </c>
      <c r="P7" s="5">
        <f t="shared" si="1"/>
        <v>606</v>
      </c>
      <c r="Q7" s="5">
        <f t="shared" si="1"/>
        <v>3289</v>
      </c>
      <c r="R7" s="5">
        <f t="shared" si="1"/>
        <v>2556</v>
      </c>
    </row>
    <row r="8" spans="1:18">
      <c r="A8" s="7" t="s">
        <v>307</v>
      </c>
      <c r="B8" s="7"/>
      <c r="C8" s="7" t="s">
        <v>41</v>
      </c>
      <c r="D8" s="7">
        <v>3</v>
      </c>
      <c r="E8" s="7"/>
      <c r="F8" s="7"/>
      <c r="G8" s="7"/>
      <c r="H8" s="7"/>
      <c r="I8" s="7"/>
      <c r="J8" s="7"/>
      <c r="K8" s="7"/>
      <c r="L8" s="30">
        <v>40</v>
      </c>
      <c r="M8" s="30">
        <v>40</v>
      </c>
      <c r="N8" s="30">
        <v>0</v>
      </c>
      <c r="O8" s="30">
        <v>227</v>
      </c>
      <c r="P8" s="30">
        <v>118</v>
      </c>
      <c r="Q8" s="30">
        <v>1118</v>
      </c>
      <c r="R8" s="30">
        <v>385</v>
      </c>
    </row>
    <row r="9" ht="48" spans="1:18">
      <c r="A9" s="7">
        <v>1</v>
      </c>
      <c r="B9" s="7"/>
      <c r="C9" s="7"/>
      <c r="D9" s="7" t="s">
        <v>1861</v>
      </c>
      <c r="E9" s="7" t="s">
        <v>200</v>
      </c>
      <c r="F9" s="7" t="s">
        <v>1862</v>
      </c>
      <c r="G9" s="7" t="s">
        <v>1863</v>
      </c>
      <c r="H9" s="7" t="s">
        <v>1864</v>
      </c>
      <c r="I9" s="7" t="s">
        <v>1865</v>
      </c>
      <c r="J9" s="7" t="s">
        <v>367</v>
      </c>
      <c r="K9" s="7" t="s">
        <v>1866</v>
      </c>
      <c r="L9" s="30">
        <v>12</v>
      </c>
      <c r="M9" s="30">
        <v>12</v>
      </c>
      <c r="N9" s="30">
        <v>0</v>
      </c>
      <c r="O9" s="30">
        <v>117</v>
      </c>
      <c r="P9" s="30">
        <v>8</v>
      </c>
      <c r="Q9" s="30">
        <v>658</v>
      </c>
      <c r="R9" s="30">
        <v>18</v>
      </c>
    </row>
    <row r="10" ht="36" spans="1:18">
      <c r="A10" s="7">
        <v>2</v>
      </c>
      <c r="B10" s="7"/>
      <c r="C10" s="7"/>
      <c r="D10" s="7" t="s">
        <v>1867</v>
      </c>
      <c r="E10" s="7" t="s">
        <v>200</v>
      </c>
      <c r="F10" s="7" t="s">
        <v>1317</v>
      </c>
      <c r="G10" s="7" t="s">
        <v>1868</v>
      </c>
      <c r="H10" s="7" t="s">
        <v>1869</v>
      </c>
      <c r="I10" s="7" t="s">
        <v>1870</v>
      </c>
      <c r="J10" s="7" t="s">
        <v>367</v>
      </c>
      <c r="K10" s="7" t="s">
        <v>1871</v>
      </c>
      <c r="L10" s="30">
        <v>10</v>
      </c>
      <c r="M10" s="30">
        <v>10</v>
      </c>
      <c r="N10" s="30">
        <v>0</v>
      </c>
      <c r="O10" s="30">
        <v>65</v>
      </c>
      <c r="P10" s="30">
        <v>65</v>
      </c>
      <c r="Q10" s="30">
        <v>293</v>
      </c>
      <c r="R10" s="30">
        <v>200</v>
      </c>
    </row>
    <row r="11" ht="36" spans="1:18">
      <c r="A11" s="7">
        <v>3</v>
      </c>
      <c r="B11" s="7"/>
      <c r="C11" s="7"/>
      <c r="D11" s="7" t="s">
        <v>1872</v>
      </c>
      <c r="E11" s="7" t="s">
        <v>200</v>
      </c>
      <c r="F11" s="7" t="s">
        <v>1323</v>
      </c>
      <c r="G11" s="7" t="s">
        <v>1324</v>
      </c>
      <c r="H11" s="7" t="s">
        <v>1325</v>
      </c>
      <c r="I11" s="7" t="s">
        <v>1873</v>
      </c>
      <c r="J11" s="7" t="s">
        <v>367</v>
      </c>
      <c r="K11" s="7" t="s">
        <v>1874</v>
      </c>
      <c r="L11" s="30">
        <v>18</v>
      </c>
      <c r="M11" s="30">
        <v>18</v>
      </c>
      <c r="N11" s="30">
        <v>0</v>
      </c>
      <c r="O11" s="30">
        <v>45</v>
      </c>
      <c r="P11" s="30">
        <v>45</v>
      </c>
      <c r="Q11" s="30">
        <v>167</v>
      </c>
      <c r="R11" s="30">
        <v>167</v>
      </c>
    </row>
    <row r="12" spans="1:18">
      <c r="A12" s="7" t="s">
        <v>308</v>
      </c>
      <c r="B12" s="7"/>
      <c r="C12" s="7" t="s">
        <v>43</v>
      </c>
      <c r="D12" s="7">
        <v>5</v>
      </c>
      <c r="E12" s="7"/>
      <c r="F12" s="7"/>
      <c r="G12" s="7"/>
      <c r="H12" s="7"/>
      <c r="I12" s="7"/>
      <c r="J12" s="7"/>
      <c r="K12" s="7"/>
      <c r="L12" s="30">
        <v>138</v>
      </c>
      <c r="M12" s="30">
        <v>138</v>
      </c>
      <c r="N12" s="30">
        <v>0</v>
      </c>
      <c r="O12" s="30">
        <v>488</v>
      </c>
      <c r="P12" s="30">
        <v>488</v>
      </c>
      <c r="Q12" s="30">
        <v>2171</v>
      </c>
      <c r="R12" s="30">
        <v>2171</v>
      </c>
    </row>
    <row r="13" ht="48" spans="1:18">
      <c r="A13" s="7">
        <v>1</v>
      </c>
      <c r="B13" s="7"/>
      <c r="C13" s="7"/>
      <c r="D13" s="7" t="s">
        <v>1875</v>
      </c>
      <c r="E13" s="7" t="s">
        <v>200</v>
      </c>
      <c r="F13" s="7" t="s">
        <v>1331</v>
      </c>
      <c r="G13" s="7" t="s">
        <v>1876</v>
      </c>
      <c r="H13" s="7" t="s">
        <v>1877</v>
      </c>
      <c r="I13" s="7" t="s">
        <v>1878</v>
      </c>
      <c r="J13" s="7" t="s">
        <v>205</v>
      </c>
      <c r="K13" s="7" t="s">
        <v>1879</v>
      </c>
      <c r="L13" s="30">
        <v>38</v>
      </c>
      <c r="M13" s="30">
        <v>38</v>
      </c>
      <c r="N13" s="30"/>
      <c r="O13" s="30">
        <v>116</v>
      </c>
      <c r="P13" s="30">
        <v>116</v>
      </c>
      <c r="Q13" s="30">
        <v>493</v>
      </c>
      <c r="R13" s="30">
        <v>493</v>
      </c>
    </row>
    <row r="14" ht="48" spans="1:18">
      <c r="A14" s="7">
        <v>2</v>
      </c>
      <c r="B14" s="7"/>
      <c r="C14" s="7"/>
      <c r="D14" s="7" t="s">
        <v>1880</v>
      </c>
      <c r="E14" s="7" t="s">
        <v>200</v>
      </c>
      <c r="F14" s="7" t="s">
        <v>1331</v>
      </c>
      <c r="G14" s="7" t="s">
        <v>1876</v>
      </c>
      <c r="H14" s="7" t="s">
        <v>1877</v>
      </c>
      <c r="I14" s="7" t="s">
        <v>1881</v>
      </c>
      <c r="J14" s="7" t="s">
        <v>205</v>
      </c>
      <c r="K14" s="7" t="s">
        <v>1882</v>
      </c>
      <c r="L14" s="30">
        <v>26</v>
      </c>
      <c r="M14" s="30">
        <v>26</v>
      </c>
      <c r="N14" s="30"/>
      <c r="O14" s="30">
        <v>124</v>
      </c>
      <c r="P14" s="30">
        <v>124</v>
      </c>
      <c r="Q14" s="30">
        <v>527</v>
      </c>
      <c r="R14" s="30">
        <v>527</v>
      </c>
    </row>
    <row r="15" ht="48" spans="1:18">
      <c r="A15" s="7">
        <v>3</v>
      </c>
      <c r="B15" s="7"/>
      <c r="C15" s="7"/>
      <c r="D15" s="7" t="s">
        <v>1883</v>
      </c>
      <c r="E15" s="7" t="s">
        <v>200</v>
      </c>
      <c r="F15" s="7" t="s">
        <v>1331</v>
      </c>
      <c r="G15" s="7" t="s">
        <v>1876</v>
      </c>
      <c r="H15" s="7" t="s">
        <v>1877</v>
      </c>
      <c r="I15" s="7" t="s">
        <v>1884</v>
      </c>
      <c r="J15" s="7" t="s">
        <v>205</v>
      </c>
      <c r="K15" s="7" t="s">
        <v>1885</v>
      </c>
      <c r="L15" s="30">
        <v>16</v>
      </c>
      <c r="M15" s="30">
        <v>16</v>
      </c>
      <c r="N15" s="30"/>
      <c r="O15" s="30">
        <v>103</v>
      </c>
      <c r="P15" s="30">
        <v>103</v>
      </c>
      <c r="Q15" s="30">
        <v>459</v>
      </c>
      <c r="R15" s="30">
        <v>459</v>
      </c>
    </row>
    <row r="16" ht="48" spans="1:18">
      <c r="A16" s="7">
        <v>4</v>
      </c>
      <c r="B16" s="7"/>
      <c r="C16" s="7"/>
      <c r="D16" s="7" t="s">
        <v>1886</v>
      </c>
      <c r="E16" s="7" t="s">
        <v>200</v>
      </c>
      <c r="F16" s="7" t="s">
        <v>1887</v>
      </c>
      <c r="G16" s="7" t="s">
        <v>1888</v>
      </c>
      <c r="H16" s="7" t="s">
        <v>1889</v>
      </c>
      <c r="I16" s="7" t="s">
        <v>1890</v>
      </c>
      <c r="J16" s="7" t="s">
        <v>205</v>
      </c>
      <c r="K16" s="7" t="s">
        <v>1891</v>
      </c>
      <c r="L16" s="30">
        <v>14</v>
      </c>
      <c r="M16" s="30">
        <v>14</v>
      </c>
      <c r="N16" s="30"/>
      <c r="O16" s="30">
        <v>52</v>
      </c>
      <c r="P16" s="30">
        <v>52</v>
      </c>
      <c r="Q16" s="30">
        <v>239</v>
      </c>
      <c r="R16" s="30">
        <v>239</v>
      </c>
    </row>
    <row r="17" ht="48" spans="1:18">
      <c r="A17" s="7">
        <v>5</v>
      </c>
      <c r="B17" s="7"/>
      <c r="C17" s="7"/>
      <c r="D17" s="7" t="s">
        <v>1892</v>
      </c>
      <c r="E17" s="7" t="s">
        <v>200</v>
      </c>
      <c r="F17" s="7" t="s">
        <v>1331</v>
      </c>
      <c r="G17" s="7" t="s">
        <v>1893</v>
      </c>
      <c r="H17" s="7" t="s">
        <v>1894</v>
      </c>
      <c r="I17" s="7" t="s">
        <v>1895</v>
      </c>
      <c r="J17" s="7" t="s">
        <v>205</v>
      </c>
      <c r="K17" s="7" t="s">
        <v>1896</v>
      </c>
      <c r="L17" s="30">
        <v>44</v>
      </c>
      <c r="M17" s="30">
        <v>44</v>
      </c>
      <c r="N17" s="30"/>
      <c r="O17" s="30">
        <v>93</v>
      </c>
      <c r="P17" s="30">
        <v>93</v>
      </c>
      <c r="Q17" s="30">
        <v>453</v>
      </c>
      <c r="R17" s="30">
        <v>453</v>
      </c>
    </row>
    <row r="18" spans="1:18">
      <c r="A18" s="5" t="s">
        <v>45</v>
      </c>
      <c r="B18" s="5" t="s">
        <v>46</v>
      </c>
      <c r="C18" s="5"/>
      <c r="D18" s="5">
        <f>D19+D23+D43</f>
        <v>26</v>
      </c>
      <c r="E18" s="5"/>
      <c r="F18" s="5"/>
      <c r="G18" s="5"/>
      <c r="H18" s="5"/>
      <c r="I18" s="5"/>
      <c r="J18" s="5"/>
      <c r="K18" s="7"/>
      <c r="L18" s="5">
        <f t="shared" ref="L18:S18" si="2">L19+L23+L43</f>
        <v>1090</v>
      </c>
      <c r="M18" s="5">
        <f t="shared" si="2"/>
        <v>1090</v>
      </c>
      <c r="N18" s="5">
        <f t="shared" si="2"/>
        <v>0</v>
      </c>
      <c r="O18" s="5">
        <f t="shared" si="2"/>
        <v>1513</v>
      </c>
      <c r="P18" s="5">
        <f t="shared" si="2"/>
        <v>2892</v>
      </c>
      <c r="Q18" s="5">
        <f t="shared" si="2"/>
        <v>5738</v>
      </c>
      <c r="R18" s="5">
        <f t="shared" si="2"/>
        <v>4477</v>
      </c>
    </row>
    <row r="19" spans="1:18">
      <c r="A19" s="7" t="s">
        <v>307</v>
      </c>
      <c r="B19" s="7"/>
      <c r="C19" s="7" t="s">
        <v>1897</v>
      </c>
      <c r="D19" s="7">
        <v>3</v>
      </c>
      <c r="E19" s="7"/>
      <c r="F19" s="7"/>
      <c r="G19" s="7"/>
      <c r="H19" s="7"/>
      <c r="I19" s="7"/>
      <c r="J19" s="7"/>
      <c r="K19" s="7"/>
      <c r="L19" s="30">
        <v>201</v>
      </c>
      <c r="M19" s="30">
        <v>201</v>
      </c>
      <c r="N19" s="30">
        <v>0</v>
      </c>
      <c r="O19" s="30">
        <v>382</v>
      </c>
      <c r="P19" s="30">
        <v>382</v>
      </c>
      <c r="Q19" s="30">
        <v>1674</v>
      </c>
      <c r="R19" s="30">
        <v>413</v>
      </c>
    </row>
    <row r="20" ht="132" spans="1:18">
      <c r="A20" s="7">
        <v>1</v>
      </c>
      <c r="B20" s="7"/>
      <c r="C20" s="7"/>
      <c r="D20" s="8" t="s">
        <v>1898</v>
      </c>
      <c r="E20" s="7" t="s">
        <v>200</v>
      </c>
      <c r="F20" s="8" t="s">
        <v>251</v>
      </c>
      <c r="G20" s="8" t="s">
        <v>1899</v>
      </c>
      <c r="H20" s="8" t="s">
        <v>1900</v>
      </c>
      <c r="I20" s="8" t="s">
        <v>1901</v>
      </c>
      <c r="J20" s="8" t="s">
        <v>367</v>
      </c>
      <c r="K20" s="7" t="s">
        <v>1902</v>
      </c>
      <c r="L20" s="31">
        <v>31</v>
      </c>
      <c r="M20" s="31">
        <v>31</v>
      </c>
      <c r="N20" s="31">
        <v>0</v>
      </c>
      <c r="O20" s="31">
        <v>21</v>
      </c>
      <c r="P20" s="31">
        <v>21</v>
      </c>
      <c r="Q20" s="31">
        <v>64</v>
      </c>
      <c r="R20" s="31">
        <v>64</v>
      </c>
    </row>
    <row r="21" ht="67.5" spans="1:18">
      <c r="A21" s="7">
        <v>2</v>
      </c>
      <c r="B21" s="7"/>
      <c r="C21" s="7"/>
      <c r="D21" s="8" t="s">
        <v>1903</v>
      </c>
      <c r="E21" s="7" t="s">
        <v>200</v>
      </c>
      <c r="F21" s="9" t="s">
        <v>225</v>
      </c>
      <c r="G21" s="9" t="s">
        <v>1904</v>
      </c>
      <c r="H21" s="9" t="s">
        <v>1905</v>
      </c>
      <c r="I21" s="8" t="s">
        <v>1906</v>
      </c>
      <c r="J21" s="8" t="s">
        <v>367</v>
      </c>
      <c r="K21" s="7" t="s">
        <v>1907</v>
      </c>
      <c r="L21" s="31">
        <v>12</v>
      </c>
      <c r="M21" s="32">
        <v>12</v>
      </c>
      <c r="N21" s="31">
        <v>0</v>
      </c>
      <c r="O21" s="31">
        <v>52</v>
      </c>
      <c r="P21" s="31">
        <v>52</v>
      </c>
      <c r="Q21" s="31">
        <v>185</v>
      </c>
      <c r="R21" s="31">
        <v>158</v>
      </c>
    </row>
    <row r="22" ht="132" spans="1:18">
      <c r="A22" s="7">
        <v>3</v>
      </c>
      <c r="B22" s="7"/>
      <c r="C22" s="7"/>
      <c r="D22" s="8" t="s">
        <v>1908</v>
      </c>
      <c r="E22" s="7" t="s">
        <v>200</v>
      </c>
      <c r="F22" s="9" t="s">
        <v>1909</v>
      </c>
      <c r="G22" s="9" t="s">
        <v>1910</v>
      </c>
      <c r="H22" s="9" t="s">
        <v>1911</v>
      </c>
      <c r="I22" s="8" t="s">
        <v>1912</v>
      </c>
      <c r="J22" s="8" t="s">
        <v>367</v>
      </c>
      <c r="K22" s="7" t="s">
        <v>1913</v>
      </c>
      <c r="L22" s="31">
        <v>158</v>
      </c>
      <c r="M22" s="31">
        <v>158</v>
      </c>
      <c r="N22" s="31">
        <v>0</v>
      </c>
      <c r="O22" s="31">
        <v>309</v>
      </c>
      <c r="P22" s="31">
        <v>309</v>
      </c>
      <c r="Q22" s="31">
        <v>1425</v>
      </c>
      <c r="R22" s="31">
        <v>191</v>
      </c>
    </row>
    <row r="23" spans="1:18">
      <c r="A23" s="7" t="s">
        <v>308</v>
      </c>
      <c r="B23" s="7"/>
      <c r="C23" s="7" t="s">
        <v>53</v>
      </c>
      <c r="D23" s="7">
        <v>19</v>
      </c>
      <c r="E23" s="7"/>
      <c r="F23" s="7"/>
      <c r="G23" s="7"/>
      <c r="H23" s="7"/>
      <c r="I23" s="7"/>
      <c r="J23" s="7"/>
      <c r="K23" s="7"/>
      <c r="L23" s="33">
        <f>SUM(L24:L42)</f>
        <v>300</v>
      </c>
      <c r="M23" s="33">
        <f>SUM(M24:M42)</f>
        <v>300</v>
      </c>
      <c r="N23" s="30">
        <v>0</v>
      </c>
      <c r="O23" s="30">
        <v>165</v>
      </c>
      <c r="P23" s="30">
        <v>1544</v>
      </c>
      <c r="Q23" s="30">
        <v>0</v>
      </c>
      <c r="R23" s="30">
        <v>0</v>
      </c>
    </row>
    <row r="24" ht="36" spans="1:18">
      <c r="A24" s="7">
        <v>1</v>
      </c>
      <c r="B24" s="7"/>
      <c r="C24" s="7"/>
      <c r="D24" s="10" t="s">
        <v>1914</v>
      </c>
      <c r="E24" s="7" t="s">
        <v>200</v>
      </c>
      <c r="F24" s="10" t="s">
        <v>1915</v>
      </c>
      <c r="G24" s="10" t="s">
        <v>1916</v>
      </c>
      <c r="H24" s="10" t="s">
        <v>1917</v>
      </c>
      <c r="I24" s="10" t="s">
        <v>1918</v>
      </c>
      <c r="J24" s="7" t="s">
        <v>205</v>
      </c>
      <c r="K24" s="7" t="s">
        <v>1919</v>
      </c>
      <c r="L24" s="7">
        <v>14</v>
      </c>
      <c r="M24" s="7">
        <v>14</v>
      </c>
      <c r="N24" s="30">
        <v>0</v>
      </c>
      <c r="O24" s="12">
        <v>2</v>
      </c>
      <c r="P24" s="34">
        <v>9</v>
      </c>
      <c r="Q24" s="7"/>
      <c r="R24" s="7"/>
    </row>
    <row r="25" ht="36" spans="1:18">
      <c r="A25" s="7">
        <v>2</v>
      </c>
      <c r="B25" s="7"/>
      <c r="C25" s="7"/>
      <c r="D25" s="10" t="s">
        <v>1920</v>
      </c>
      <c r="E25" s="7" t="s">
        <v>200</v>
      </c>
      <c r="F25" s="10" t="s">
        <v>1915</v>
      </c>
      <c r="G25" s="10" t="s">
        <v>1916</v>
      </c>
      <c r="H25" s="10" t="s">
        <v>1917</v>
      </c>
      <c r="I25" s="10" t="s">
        <v>1918</v>
      </c>
      <c r="J25" s="7" t="s">
        <v>205</v>
      </c>
      <c r="K25" s="7" t="s">
        <v>1921</v>
      </c>
      <c r="L25" s="7">
        <v>8</v>
      </c>
      <c r="M25" s="7">
        <v>8</v>
      </c>
      <c r="N25" s="30">
        <v>0</v>
      </c>
      <c r="O25" s="12">
        <v>2</v>
      </c>
      <c r="P25" s="34">
        <v>9</v>
      </c>
      <c r="Q25" s="7"/>
      <c r="R25" s="7"/>
    </row>
    <row r="26" ht="36" spans="1:18">
      <c r="A26" s="7">
        <v>3</v>
      </c>
      <c r="B26" s="7"/>
      <c r="C26" s="7"/>
      <c r="D26" s="10" t="s">
        <v>1922</v>
      </c>
      <c r="E26" s="7" t="s">
        <v>200</v>
      </c>
      <c r="F26" s="10" t="s">
        <v>1923</v>
      </c>
      <c r="G26" s="10" t="s">
        <v>1916</v>
      </c>
      <c r="H26" s="10" t="s">
        <v>1924</v>
      </c>
      <c r="I26" s="10" t="s">
        <v>1925</v>
      </c>
      <c r="J26" s="7" t="s">
        <v>205</v>
      </c>
      <c r="K26" s="7" t="s">
        <v>1926</v>
      </c>
      <c r="L26" s="7">
        <v>54</v>
      </c>
      <c r="M26" s="7">
        <v>54</v>
      </c>
      <c r="N26" s="30">
        <v>0</v>
      </c>
      <c r="O26" s="12">
        <v>3</v>
      </c>
      <c r="P26" s="34">
        <v>16</v>
      </c>
      <c r="Q26" s="7"/>
      <c r="R26" s="7"/>
    </row>
    <row r="27" ht="36" spans="1:18">
      <c r="A27" s="7">
        <v>4</v>
      </c>
      <c r="B27" s="7"/>
      <c r="C27" s="7"/>
      <c r="D27" s="10" t="s">
        <v>1927</v>
      </c>
      <c r="E27" s="7" t="s">
        <v>200</v>
      </c>
      <c r="F27" s="10" t="s">
        <v>1923</v>
      </c>
      <c r="G27" s="10" t="s">
        <v>1916</v>
      </c>
      <c r="H27" s="10" t="s">
        <v>1924</v>
      </c>
      <c r="I27" s="10" t="s">
        <v>1928</v>
      </c>
      <c r="J27" s="7" t="s">
        <v>205</v>
      </c>
      <c r="K27" s="7" t="s">
        <v>1929</v>
      </c>
      <c r="L27" s="7">
        <v>13</v>
      </c>
      <c r="M27" s="7">
        <v>13</v>
      </c>
      <c r="N27" s="30">
        <v>0</v>
      </c>
      <c r="O27" s="12">
        <v>0</v>
      </c>
      <c r="P27" s="34">
        <v>1</v>
      </c>
      <c r="Q27" s="7"/>
      <c r="R27" s="7"/>
    </row>
    <row r="28" ht="36" spans="1:18">
      <c r="A28" s="7">
        <v>5</v>
      </c>
      <c r="B28" s="7"/>
      <c r="C28" s="7"/>
      <c r="D28" s="10" t="s">
        <v>1930</v>
      </c>
      <c r="E28" s="7" t="s">
        <v>200</v>
      </c>
      <c r="F28" s="10" t="s">
        <v>1923</v>
      </c>
      <c r="G28" s="10" t="s">
        <v>1916</v>
      </c>
      <c r="H28" s="10" t="s">
        <v>1924</v>
      </c>
      <c r="I28" s="10" t="s">
        <v>1928</v>
      </c>
      <c r="J28" s="7" t="s">
        <v>205</v>
      </c>
      <c r="K28" s="7" t="s">
        <v>1931</v>
      </c>
      <c r="L28" s="7">
        <v>6</v>
      </c>
      <c r="M28" s="7">
        <v>6</v>
      </c>
      <c r="N28" s="30">
        <v>0</v>
      </c>
      <c r="O28" s="12">
        <v>0</v>
      </c>
      <c r="P28" s="34">
        <v>1</v>
      </c>
      <c r="Q28" s="7"/>
      <c r="R28" s="7"/>
    </row>
    <row r="29" ht="36" spans="1:18">
      <c r="A29" s="7">
        <v>6</v>
      </c>
      <c r="B29" s="7"/>
      <c r="C29" s="7"/>
      <c r="D29" s="10" t="s">
        <v>1932</v>
      </c>
      <c r="E29" s="7" t="s">
        <v>200</v>
      </c>
      <c r="F29" s="10" t="s">
        <v>1923</v>
      </c>
      <c r="G29" s="10" t="s">
        <v>1916</v>
      </c>
      <c r="H29" s="10" t="s">
        <v>1924</v>
      </c>
      <c r="I29" s="10" t="s">
        <v>1933</v>
      </c>
      <c r="J29" s="7" t="s">
        <v>205</v>
      </c>
      <c r="K29" s="7" t="s">
        <v>1934</v>
      </c>
      <c r="L29" s="7">
        <v>56</v>
      </c>
      <c r="M29" s="7">
        <v>56</v>
      </c>
      <c r="N29" s="30">
        <v>0</v>
      </c>
      <c r="O29" s="12">
        <v>0</v>
      </c>
      <c r="P29" s="34">
        <v>5</v>
      </c>
      <c r="Q29" s="7"/>
      <c r="R29" s="7"/>
    </row>
    <row r="30" ht="36" spans="1:18">
      <c r="A30" s="7">
        <v>7</v>
      </c>
      <c r="B30" s="7"/>
      <c r="C30" s="7"/>
      <c r="D30" s="10" t="s">
        <v>1935</v>
      </c>
      <c r="E30" s="7" t="s">
        <v>200</v>
      </c>
      <c r="F30" s="10" t="s">
        <v>1923</v>
      </c>
      <c r="G30" s="10" t="s">
        <v>1916</v>
      </c>
      <c r="H30" s="10" t="s">
        <v>1924</v>
      </c>
      <c r="I30" s="10" t="s">
        <v>1925</v>
      </c>
      <c r="J30" s="7" t="s">
        <v>205</v>
      </c>
      <c r="K30" s="7" t="s">
        <v>1936</v>
      </c>
      <c r="L30" s="7">
        <v>13</v>
      </c>
      <c r="M30" s="7">
        <v>13</v>
      </c>
      <c r="N30" s="30">
        <v>0</v>
      </c>
      <c r="O30" s="12">
        <v>3</v>
      </c>
      <c r="P30" s="34">
        <v>16</v>
      </c>
      <c r="Q30" s="7"/>
      <c r="R30" s="7"/>
    </row>
    <row r="31" ht="48" spans="1:18">
      <c r="A31" s="7">
        <v>8</v>
      </c>
      <c r="B31" s="7"/>
      <c r="C31" s="7"/>
      <c r="D31" s="10" t="s">
        <v>1937</v>
      </c>
      <c r="E31" s="7" t="s">
        <v>200</v>
      </c>
      <c r="F31" s="10" t="s">
        <v>1923</v>
      </c>
      <c r="G31" s="10" t="s">
        <v>1916</v>
      </c>
      <c r="H31" s="10" t="s">
        <v>1924</v>
      </c>
      <c r="I31" s="10" t="s">
        <v>1925</v>
      </c>
      <c r="J31" s="7" t="s">
        <v>205</v>
      </c>
      <c r="K31" s="7" t="s">
        <v>1938</v>
      </c>
      <c r="L31" s="7">
        <v>3</v>
      </c>
      <c r="M31" s="7">
        <v>3</v>
      </c>
      <c r="N31" s="30">
        <v>0</v>
      </c>
      <c r="O31" s="12">
        <v>3</v>
      </c>
      <c r="P31" s="34">
        <v>16</v>
      </c>
      <c r="Q31" s="7"/>
      <c r="R31" s="7"/>
    </row>
    <row r="32" ht="36" spans="1:18">
      <c r="A32" s="7">
        <v>9</v>
      </c>
      <c r="B32" s="7"/>
      <c r="C32" s="7"/>
      <c r="D32" s="10" t="s">
        <v>1939</v>
      </c>
      <c r="E32" s="7" t="s">
        <v>200</v>
      </c>
      <c r="F32" s="10" t="s">
        <v>1915</v>
      </c>
      <c r="G32" s="10" t="s">
        <v>1916</v>
      </c>
      <c r="H32" s="10" t="s">
        <v>1917</v>
      </c>
      <c r="I32" s="10" t="s">
        <v>1918</v>
      </c>
      <c r="J32" s="7" t="s">
        <v>205</v>
      </c>
      <c r="K32" s="7" t="s">
        <v>1940</v>
      </c>
      <c r="L32" s="7">
        <v>11</v>
      </c>
      <c r="M32" s="7">
        <v>11</v>
      </c>
      <c r="N32" s="30">
        <v>0</v>
      </c>
      <c r="O32" s="12">
        <v>2</v>
      </c>
      <c r="P32" s="34">
        <v>9</v>
      </c>
      <c r="Q32" s="7"/>
      <c r="R32" s="7"/>
    </row>
    <row r="33" ht="36" spans="1:18">
      <c r="A33" s="7">
        <v>10</v>
      </c>
      <c r="B33" s="7"/>
      <c r="C33" s="7"/>
      <c r="D33" s="10" t="s">
        <v>1941</v>
      </c>
      <c r="E33" s="7" t="s">
        <v>200</v>
      </c>
      <c r="F33" s="10" t="s">
        <v>1915</v>
      </c>
      <c r="G33" s="10" t="s">
        <v>1916</v>
      </c>
      <c r="H33" s="10" t="s">
        <v>1917</v>
      </c>
      <c r="I33" s="10" t="s">
        <v>1918</v>
      </c>
      <c r="J33" s="7" t="s">
        <v>205</v>
      </c>
      <c r="K33" s="7" t="s">
        <v>1942</v>
      </c>
      <c r="L33" s="7">
        <v>11</v>
      </c>
      <c r="M33" s="7">
        <v>11</v>
      </c>
      <c r="N33" s="30">
        <v>0</v>
      </c>
      <c r="O33" s="12">
        <v>2</v>
      </c>
      <c r="P33" s="34">
        <v>9</v>
      </c>
      <c r="Q33" s="7"/>
      <c r="R33" s="7"/>
    </row>
    <row r="34" ht="48" spans="1:18">
      <c r="A34" s="7">
        <v>11</v>
      </c>
      <c r="B34" s="7"/>
      <c r="C34" s="7"/>
      <c r="D34" s="10" t="s">
        <v>1943</v>
      </c>
      <c r="E34" s="7" t="s">
        <v>200</v>
      </c>
      <c r="F34" s="11" t="s">
        <v>1915</v>
      </c>
      <c r="G34" s="10" t="s">
        <v>1916</v>
      </c>
      <c r="H34" s="10" t="s">
        <v>1944</v>
      </c>
      <c r="I34" s="10" t="s">
        <v>1945</v>
      </c>
      <c r="J34" s="7" t="s">
        <v>205</v>
      </c>
      <c r="K34" s="7" t="s">
        <v>1946</v>
      </c>
      <c r="L34" s="7">
        <v>12</v>
      </c>
      <c r="M34" s="7">
        <v>12</v>
      </c>
      <c r="N34" s="30">
        <v>0</v>
      </c>
      <c r="O34" s="12">
        <v>2</v>
      </c>
      <c r="P34" s="34">
        <v>9</v>
      </c>
      <c r="Q34" s="7"/>
      <c r="R34" s="7"/>
    </row>
    <row r="35" ht="48" spans="1:18">
      <c r="A35" s="7">
        <v>12</v>
      </c>
      <c r="B35" s="7"/>
      <c r="C35" s="7"/>
      <c r="D35" s="10" t="s">
        <v>1947</v>
      </c>
      <c r="E35" s="7" t="s">
        <v>200</v>
      </c>
      <c r="F35" s="11" t="s">
        <v>1915</v>
      </c>
      <c r="G35" s="10" t="s">
        <v>1916</v>
      </c>
      <c r="H35" s="10" t="s">
        <v>1944</v>
      </c>
      <c r="I35" s="10" t="s">
        <v>1945</v>
      </c>
      <c r="J35" s="7" t="s">
        <v>205</v>
      </c>
      <c r="K35" s="7" t="s">
        <v>1948</v>
      </c>
      <c r="L35" s="7">
        <v>11</v>
      </c>
      <c r="M35" s="7">
        <v>11</v>
      </c>
      <c r="N35" s="30">
        <v>0</v>
      </c>
      <c r="O35" s="12">
        <v>2</v>
      </c>
      <c r="P35" s="34">
        <v>9</v>
      </c>
      <c r="Q35" s="7"/>
      <c r="R35" s="7"/>
    </row>
    <row r="36" ht="48" spans="1:18">
      <c r="A36" s="7">
        <v>13</v>
      </c>
      <c r="B36" s="7"/>
      <c r="C36" s="7"/>
      <c r="D36" s="10" t="s">
        <v>1949</v>
      </c>
      <c r="E36" s="7" t="s">
        <v>200</v>
      </c>
      <c r="F36" s="11" t="s">
        <v>1915</v>
      </c>
      <c r="G36" s="10" t="s">
        <v>1916</v>
      </c>
      <c r="H36" s="10" t="s">
        <v>1944</v>
      </c>
      <c r="I36" s="10" t="s">
        <v>1945</v>
      </c>
      <c r="J36" s="7" t="s">
        <v>205</v>
      </c>
      <c r="K36" s="7" t="s">
        <v>1950</v>
      </c>
      <c r="L36" s="7">
        <v>11</v>
      </c>
      <c r="M36" s="7">
        <v>11</v>
      </c>
      <c r="N36" s="30">
        <v>0</v>
      </c>
      <c r="O36" s="12">
        <v>2</v>
      </c>
      <c r="P36" s="34">
        <v>9</v>
      </c>
      <c r="Q36" s="7"/>
      <c r="R36" s="7"/>
    </row>
    <row r="37" ht="48" spans="1:18">
      <c r="A37" s="7">
        <v>14</v>
      </c>
      <c r="B37" s="7"/>
      <c r="C37" s="7"/>
      <c r="D37" s="10" t="s">
        <v>1951</v>
      </c>
      <c r="E37" s="7" t="s">
        <v>200</v>
      </c>
      <c r="F37" s="10" t="s">
        <v>1923</v>
      </c>
      <c r="G37" s="10" t="s">
        <v>1916</v>
      </c>
      <c r="H37" s="10" t="s">
        <v>1924</v>
      </c>
      <c r="I37" s="10" t="s">
        <v>1925</v>
      </c>
      <c r="J37" s="7" t="s">
        <v>205</v>
      </c>
      <c r="K37" s="7" t="s">
        <v>1952</v>
      </c>
      <c r="L37" s="7">
        <v>18</v>
      </c>
      <c r="M37" s="7">
        <v>18</v>
      </c>
      <c r="N37" s="30">
        <v>0</v>
      </c>
      <c r="O37" s="12">
        <v>3</v>
      </c>
      <c r="P37" s="34">
        <v>16</v>
      </c>
      <c r="Q37" s="7"/>
      <c r="R37" s="7"/>
    </row>
    <row r="38" ht="48" spans="1:18">
      <c r="A38" s="7">
        <v>15</v>
      </c>
      <c r="B38" s="7"/>
      <c r="C38" s="7"/>
      <c r="D38" s="10" t="s">
        <v>1953</v>
      </c>
      <c r="E38" s="7" t="s">
        <v>200</v>
      </c>
      <c r="F38" s="10" t="s">
        <v>1923</v>
      </c>
      <c r="G38" s="10" t="s">
        <v>1916</v>
      </c>
      <c r="H38" s="10" t="s">
        <v>1924</v>
      </c>
      <c r="I38" s="10" t="s">
        <v>1925</v>
      </c>
      <c r="J38" s="7" t="s">
        <v>205</v>
      </c>
      <c r="K38" s="7" t="s">
        <v>1954</v>
      </c>
      <c r="L38" s="7">
        <v>13</v>
      </c>
      <c r="M38" s="7">
        <v>13</v>
      </c>
      <c r="N38" s="30">
        <v>0</v>
      </c>
      <c r="O38" s="12">
        <v>3</v>
      </c>
      <c r="P38" s="34">
        <v>16</v>
      </c>
      <c r="Q38" s="7"/>
      <c r="R38" s="7"/>
    </row>
    <row r="39" ht="48" spans="1:18">
      <c r="A39" s="7">
        <v>16</v>
      </c>
      <c r="B39" s="7"/>
      <c r="C39" s="7"/>
      <c r="D39" s="10" t="s">
        <v>1955</v>
      </c>
      <c r="E39" s="7" t="s">
        <v>200</v>
      </c>
      <c r="F39" s="10" t="s">
        <v>1923</v>
      </c>
      <c r="G39" s="10" t="s">
        <v>1916</v>
      </c>
      <c r="H39" s="10" t="s">
        <v>1924</v>
      </c>
      <c r="I39" s="10" t="s">
        <v>1925</v>
      </c>
      <c r="J39" s="7" t="s">
        <v>205</v>
      </c>
      <c r="K39" s="7" t="s">
        <v>1956</v>
      </c>
      <c r="L39" s="7">
        <v>11</v>
      </c>
      <c r="M39" s="7">
        <v>11</v>
      </c>
      <c r="N39" s="30">
        <v>0</v>
      </c>
      <c r="O39" s="12">
        <v>3</v>
      </c>
      <c r="P39" s="34">
        <v>16</v>
      </c>
      <c r="Q39" s="7"/>
      <c r="R39" s="7"/>
    </row>
    <row r="40" ht="48" spans="1:18">
      <c r="A40" s="7">
        <v>17</v>
      </c>
      <c r="B40" s="7"/>
      <c r="C40" s="7"/>
      <c r="D40" s="10" t="s">
        <v>1957</v>
      </c>
      <c r="E40" s="7" t="s">
        <v>200</v>
      </c>
      <c r="F40" s="10" t="s">
        <v>1923</v>
      </c>
      <c r="G40" s="10" t="s">
        <v>1916</v>
      </c>
      <c r="H40" s="10" t="s">
        <v>1924</v>
      </c>
      <c r="I40" s="10" t="s">
        <v>1925</v>
      </c>
      <c r="J40" s="7" t="s">
        <v>205</v>
      </c>
      <c r="K40" s="7" t="s">
        <v>1958</v>
      </c>
      <c r="L40" s="7">
        <v>11</v>
      </c>
      <c r="M40" s="7">
        <v>11</v>
      </c>
      <c r="N40" s="30">
        <v>0</v>
      </c>
      <c r="O40" s="12">
        <v>3</v>
      </c>
      <c r="P40" s="34">
        <v>16</v>
      </c>
      <c r="Q40" s="7"/>
      <c r="R40" s="7"/>
    </row>
    <row r="41" ht="48" spans="1:18">
      <c r="A41" s="7">
        <v>18</v>
      </c>
      <c r="B41" s="7"/>
      <c r="C41" s="7"/>
      <c r="D41" s="10" t="s">
        <v>1959</v>
      </c>
      <c r="E41" s="7" t="s">
        <v>200</v>
      </c>
      <c r="F41" s="10" t="s">
        <v>1923</v>
      </c>
      <c r="G41" s="10" t="s">
        <v>1916</v>
      </c>
      <c r="H41" s="10" t="s">
        <v>1924</v>
      </c>
      <c r="I41" s="10" t="s">
        <v>1925</v>
      </c>
      <c r="J41" s="7" t="s">
        <v>205</v>
      </c>
      <c r="K41" s="7" t="s">
        <v>1960</v>
      </c>
      <c r="L41" s="7">
        <v>13</v>
      </c>
      <c r="M41" s="7">
        <v>13</v>
      </c>
      <c r="N41" s="30">
        <v>0</v>
      </c>
      <c r="O41" s="12">
        <v>3</v>
      </c>
      <c r="P41" s="34">
        <v>16</v>
      </c>
      <c r="Q41" s="7"/>
      <c r="R41" s="7"/>
    </row>
    <row r="42" ht="48" spans="1:18">
      <c r="A42" s="7">
        <v>19</v>
      </c>
      <c r="B42" s="7"/>
      <c r="C42" s="7"/>
      <c r="D42" s="10" t="s">
        <v>1961</v>
      </c>
      <c r="E42" s="7" t="s">
        <v>200</v>
      </c>
      <c r="F42" s="10" t="s">
        <v>1923</v>
      </c>
      <c r="G42" s="10" t="s">
        <v>1916</v>
      </c>
      <c r="H42" s="10" t="s">
        <v>1924</v>
      </c>
      <c r="I42" s="10" t="s">
        <v>1962</v>
      </c>
      <c r="J42" s="7" t="s">
        <v>205</v>
      </c>
      <c r="K42" s="7" t="s">
        <v>1963</v>
      </c>
      <c r="L42" s="7">
        <v>11</v>
      </c>
      <c r="M42" s="7">
        <v>11</v>
      </c>
      <c r="N42" s="30">
        <v>0</v>
      </c>
      <c r="O42" s="12">
        <v>0</v>
      </c>
      <c r="P42" s="34">
        <v>58</v>
      </c>
      <c r="Q42" s="7"/>
      <c r="R42" s="7"/>
    </row>
    <row r="43" ht="24" spans="1:18">
      <c r="A43" s="7" t="s">
        <v>309</v>
      </c>
      <c r="B43" s="7"/>
      <c r="C43" s="7" t="s">
        <v>376</v>
      </c>
      <c r="D43" s="7">
        <v>4</v>
      </c>
      <c r="E43" s="7"/>
      <c r="F43" s="7"/>
      <c r="G43" s="7"/>
      <c r="H43" s="7"/>
      <c r="I43" s="7"/>
      <c r="J43" s="7"/>
      <c r="K43" s="7"/>
      <c r="L43" s="30">
        <v>589</v>
      </c>
      <c r="M43" s="30">
        <v>589</v>
      </c>
      <c r="N43" s="30">
        <v>0</v>
      </c>
      <c r="O43" s="30">
        <v>966</v>
      </c>
      <c r="P43" s="30">
        <v>966</v>
      </c>
      <c r="Q43" s="30">
        <v>4064</v>
      </c>
      <c r="R43" s="30">
        <v>4064</v>
      </c>
    </row>
    <row r="44" ht="60" spans="1:18">
      <c r="A44" s="7">
        <v>1</v>
      </c>
      <c r="B44" s="7"/>
      <c r="C44" s="7"/>
      <c r="D44" s="12" t="s">
        <v>1964</v>
      </c>
      <c r="E44" s="12" t="s">
        <v>200</v>
      </c>
      <c r="F44" s="12" t="s">
        <v>378</v>
      </c>
      <c r="G44" s="12" t="s">
        <v>1965</v>
      </c>
      <c r="H44" s="12" t="s">
        <v>1966</v>
      </c>
      <c r="I44" s="12" t="s">
        <v>1967</v>
      </c>
      <c r="J44" s="12" t="s">
        <v>205</v>
      </c>
      <c r="K44" s="7" t="s">
        <v>1968</v>
      </c>
      <c r="L44" s="30">
        <v>205</v>
      </c>
      <c r="M44" s="35">
        <v>205</v>
      </c>
      <c r="N44" s="30">
        <v>0</v>
      </c>
      <c r="O44" s="30">
        <v>178</v>
      </c>
      <c r="P44" s="30">
        <v>178</v>
      </c>
      <c r="Q44" s="30">
        <v>766</v>
      </c>
      <c r="R44" s="30">
        <v>766</v>
      </c>
    </row>
    <row r="45" ht="96" spans="1:18">
      <c r="A45" s="7">
        <v>2</v>
      </c>
      <c r="B45" s="7"/>
      <c r="C45" s="7"/>
      <c r="D45" s="12" t="s">
        <v>1969</v>
      </c>
      <c r="E45" s="12" t="s">
        <v>200</v>
      </c>
      <c r="F45" s="12" t="s">
        <v>378</v>
      </c>
      <c r="G45" s="12" t="s">
        <v>1965</v>
      </c>
      <c r="H45" s="12" t="s">
        <v>1970</v>
      </c>
      <c r="I45" s="12" t="s">
        <v>1971</v>
      </c>
      <c r="J45" s="12" t="s">
        <v>205</v>
      </c>
      <c r="K45" s="7" t="s">
        <v>1972</v>
      </c>
      <c r="L45" s="30">
        <v>216</v>
      </c>
      <c r="M45" s="30">
        <v>216</v>
      </c>
      <c r="N45" s="30">
        <v>0</v>
      </c>
      <c r="O45" s="30">
        <v>548</v>
      </c>
      <c r="P45" s="30">
        <v>548</v>
      </c>
      <c r="Q45" s="30">
        <v>2308</v>
      </c>
      <c r="R45" s="30">
        <v>2308</v>
      </c>
    </row>
    <row r="46" ht="72" spans="1:18">
      <c r="A46" s="7">
        <v>3</v>
      </c>
      <c r="B46" s="7"/>
      <c r="C46" s="7"/>
      <c r="D46" s="12" t="s">
        <v>1973</v>
      </c>
      <c r="E46" s="12" t="s">
        <v>200</v>
      </c>
      <c r="F46" s="12" t="s">
        <v>378</v>
      </c>
      <c r="G46" s="12" t="s">
        <v>1974</v>
      </c>
      <c r="H46" s="12" t="s">
        <v>1975</v>
      </c>
      <c r="I46" s="12" t="s">
        <v>1976</v>
      </c>
      <c r="J46" s="12" t="s">
        <v>205</v>
      </c>
      <c r="K46" s="7" t="s">
        <v>1977</v>
      </c>
      <c r="L46" s="30">
        <v>76</v>
      </c>
      <c r="M46" s="30">
        <v>76</v>
      </c>
      <c r="N46" s="30">
        <v>0</v>
      </c>
      <c r="O46" s="30">
        <v>101</v>
      </c>
      <c r="P46" s="30">
        <v>101</v>
      </c>
      <c r="Q46" s="30">
        <v>409</v>
      </c>
      <c r="R46" s="30">
        <v>409</v>
      </c>
    </row>
    <row r="47" ht="84" spans="1:18">
      <c r="A47" s="7">
        <v>4</v>
      </c>
      <c r="B47" s="7"/>
      <c r="C47" s="7"/>
      <c r="D47" s="12" t="s">
        <v>1978</v>
      </c>
      <c r="E47" s="12" t="s">
        <v>200</v>
      </c>
      <c r="F47" s="12" t="s">
        <v>378</v>
      </c>
      <c r="G47" s="12" t="s">
        <v>1974</v>
      </c>
      <c r="H47" s="12" t="s">
        <v>1979</v>
      </c>
      <c r="I47" s="12" t="s">
        <v>1980</v>
      </c>
      <c r="J47" s="12" t="s">
        <v>205</v>
      </c>
      <c r="K47" s="7" t="s">
        <v>1981</v>
      </c>
      <c r="L47" s="30">
        <v>92</v>
      </c>
      <c r="M47" s="30">
        <v>92</v>
      </c>
      <c r="N47" s="30">
        <v>0</v>
      </c>
      <c r="O47" s="30">
        <v>139</v>
      </c>
      <c r="P47" s="30">
        <v>139</v>
      </c>
      <c r="Q47" s="30">
        <v>581</v>
      </c>
      <c r="R47" s="30">
        <v>581</v>
      </c>
    </row>
    <row r="48" spans="1:18">
      <c r="A48" s="13" t="s">
        <v>57</v>
      </c>
      <c r="B48" s="5" t="s">
        <v>58</v>
      </c>
      <c r="C48" s="13"/>
      <c r="D48" s="14">
        <f>D49+D51</f>
        <v>9</v>
      </c>
      <c r="E48" s="13"/>
      <c r="F48" s="13"/>
      <c r="G48" s="13"/>
      <c r="H48" s="13"/>
      <c r="I48" s="13"/>
      <c r="J48" s="13"/>
      <c r="K48" s="7"/>
      <c r="L48" s="28">
        <f t="shared" ref="L48:R48" si="3">SUM(L49+L51)</f>
        <v>353</v>
      </c>
      <c r="M48" s="28">
        <f t="shared" si="3"/>
        <v>353</v>
      </c>
      <c r="N48" s="28">
        <f t="shared" si="3"/>
        <v>0</v>
      </c>
      <c r="O48" s="28">
        <f t="shared" si="3"/>
        <v>1980</v>
      </c>
      <c r="P48" s="28">
        <f t="shared" si="3"/>
        <v>90</v>
      </c>
      <c r="Q48" s="28">
        <f t="shared" si="3"/>
        <v>7729</v>
      </c>
      <c r="R48" s="28">
        <f t="shared" si="3"/>
        <v>343</v>
      </c>
    </row>
    <row r="49" spans="1:18">
      <c r="A49" s="7" t="s">
        <v>307</v>
      </c>
      <c r="B49" s="7"/>
      <c r="C49" s="7" t="s">
        <v>60</v>
      </c>
      <c r="D49" s="7">
        <v>1</v>
      </c>
      <c r="E49" s="7"/>
      <c r="F49" s="7"/>
      <c r="G49" s="7"/>
      <c r="H49" s="7"/>
      <c r="I49" s="7"/>
      <c r="J49" s="7"/>
      <c r="K49" s="7"/>
      <c r="L49" s="30">
        <v>39</v>
      </c>
      <c r="M49" s="30">
        <v>39</v>
      </c>
      <c r="N49" s="30">
        <v>0</v>
      </c>
      <c r="O49" s="30">
        <v>30</v>
      </c>
      <c r="P49" s="30">
        <v>30</v>
      </c>
      <c r="Q49" s="30">
        <v>140</v>
      </c>
      <c r="R49" s="30">
        <v>140</v>
      </c>
    </row>
    <row r="50" ht="192" spans="1:18">
      <c r="A50" s="7">
        <v>1</v>
      </c>
      <c r="B50" s="7"/>
      <c r="C50" s="7"/>
      <c r="D50" s="15" t="s">
        <v>1982</v>
      </c>
      <c r="E50" s="16" t="s">
        <v>200</v>
      </c>
      <c r="F50" s="7" t="s">
        <v>388</v>
      </c>
      <c r="G50" s="7" t="s">
        <v>1983</v>
      </c>
      <c r="H50" s="7" t="s">
        <v>1984</v>
      </c>
      <c r="I50" s="7" t="s">
        <v>1985</v>
      </c>
      <c r="J50" s="7" t="s">
        <v>205</v>
      </c>
      <c r="K50" s="7" t="s">
        <v>1986</v>
      </c>
      <c r="L50" s="30">
        <v>39</v>
      </c>
      <c r="M50" s="30">
        <v>39</v>
      </c>
      <c r="N50" s="30">
        <v>0</v>
      </c>
      <c r="O50" s="30">
        <v>30</v>
      </c>
      <c r="P50" s="30">
        <v>30</v>
      </c>
      <c r="Q50" s="30">
        <v>140</v>
      </c>
      <c r="R50" s="30">
        <v>140</v>
      </c>
    </row>
    <row r="51" spans="1:18">
      <c r="A51" s="7" t="s">
        <v>308</v>
      </c>
      <c r="B51" s="7"/>
      <c r="C51" s="7" t="s">
        <v>63</v>
      </c>
      <c r="D51" s="7">
        <v>8</v>
      </c>
      <c r="E51" s="7"/>
      <c r="F51" s="7"/>
      <c r="G51" s="7"/>
      <c r="H51" s="7"/>
      <c r="I51" s="7"/>
      <c r="J51" s="7"/>
      <c r="K51" s="7"/>
      <c r="L51" s="30">
        <f t="shared" ref="L51:R51" si="4">SUM(L52:L59)</f>
        <v>314</v>
      </c>
      <c r="M51" s="30">
        <f t="shared" si="4"/>
        <v>314</v>
      </c>
      <c r="N51" s="30">
        <f t="shared" si="4"/>
        <v>0</v>
      </c>
      <c r="O51" s="30">
        <f t="shared" si="4"/>
        <v>1950</v>
      </c>
      <c r="P51" s="30">
        <f t="shared" si="4"/>
        <v>60</v>
      </c>
      <c r="Q51" s="30">
        <f t="shared" si="4"/>
        <v>7589</v>
      </c>
      <c r="R51" s="30">
        <f t="shared" si="4"/>
        <v>203</v>
      </c>
    </row>
    <row r="52" ht="72" spans="1:18">
      <c r="A52" s="17">
        <v>1</v>
      </c>
      <c r="B52" s="7"/>
      <c r="C52" s="7"/>
      <c r="D52" s="15" t="s">
        <v>1987</v>
      </c>
      <c r="E52" s="7" t="s">
        <v>200</v>
      </c>
      <c r="F52" s="7" t="s">
        <v>399</v>
      </c>
      <c r="G52" s="7" t="s">
        <v>1413</v>
      </c>
      <c r="H52" s="7" t="s">
        <v>1988</v>
      </c>
      <c r="I52" s="16" t="s">
        <v>1989</v>
      </c>
      <c r="J52" s="7" t="s">
        <v>367</v>
      </c>
      <c r="K52" s="7" t="s">
        <v>1990</v>
      </c>
      <c r="L52" s="30">
        <v>44</v>
      </c>
      <c r="M52" s="30">
        <v>44</v>
      </c>
      <c r="N52" s="30">
        <v>0</v>
      </c>
      <c r="O52" s="30">
        <v>337</v>
      </c>
      <c r="P52" s="30">
        <v>7</v>
      </c>
      <c r="Q52" s="30">
        <v>1467</v>
      </c>
      <c r="R52" s="30">
        <v>35</v>
      </c>
    </row>
    <row r="53" ht="36" spans="1:18">
      <c r="A53" s="17">
        <v>2</v>
      </c>
      <c r="B53" s="18"/>
      <c r="C53" s="7"/>
      <c r="D53" s="15" t="s">
        <v>1991</v>
      </c>
      <c r="E53" s="7" t="s">
        <v>200</v>
      </c>
      <c r="F53" s="7" t="s">
        <v>399</v>
      </c>
      <c r="G53" s="7" t="s">
        <v>1992</v>
      </c>
      <c r="H53" s="7" t="s">
        <v>1993</v>
      </c>
      <c r="I53" s="16" t="s">
        <v>1994</v>
      </c>
      <c r="J53" s="7" t="s">
        <v>205</v>
      </c>
      <c r="K53" s="7" t="s">
        <v>1995</v>
      </c>
      <c r="L53" s="30">
        <v>36</v>
      </c>
      <c r="M53" s="30">
        <v>36</v>
      </c>
      <c r="N53" s="30">
        <v>0</v>
      </c>
      <c r="O53" s="30">
        <v>31</v>
      </c>
      <c r="P53" s="30">
        <v>31</v>
      </c>
      <c r="Q53" s="30">
        <v>120</v>
      </c>
      <c r="R53" s="30">
        <v>88</v>
      </c>
    </row>
    <row r="54" ht="48" spans="1:18">
      <c r="A54" s="17">
        <v>3</v>
      </c>
      <c r="B54" s="18"/>
      <c r="C54" s="7"/>
      <c r="D54" s="15" t="s">
        <v>1996</v>
      </c>
      <c r="E54" s="7" t="s">
        <v>200</v>
      </c>
      <c r="F54" s="7" t="s">
        <v>399</v>
      </c>
      <c r="G54" s="7" t="s">
        <v>1419</v>
      </c>
      <c r="H54" s="7" t="s">
        <v>1424</v>
      </c>
      <c r="I54" s="7" t="s">
        <v>1997</v>
      </c>
      <c r="J54" s="7" t="s">
        <v>205</v>
      </c>
      <c r="K54" s="7" t="s">
        <v>1998</v>
      </c>
      <c r="L54" s="30">
        <v>19</v>
      </c>
      <c r="M54" s="30">
        <v>19</v>
      </c>
      <c r="N54" s="30">
        <v>0</v>
      </c>
      <c r="O54" s="30">
        <v>20</v>
      </c>
      <c r="P54" s="30">
        <v>2</v>
      </c>
      <c r="Q54" s="30">
        <v>67</v>
      </c>
      <c r="R54" s="30">
        <v>6</v>
      </c>
    </row>
    <row r="55" ht="36" spans="1:18">
      <c r="A55" s="17">
        <v>4</v>
      </c>
      <c r="B55" s="18"/>
      <c r="C55" s="7"/>
      <c r="D55" s="15" t="s">
        <v>1999</v>
      </c>
      <c r="E55" s="7" t="s">
        <v>200</v>
      </c>
      <c r="F55" s="7" t="s">
        <v>399</v>
      </c>
      <c r="G55" s="7" t="s">
        <v>1419</v>
      </c>
      <c r="H55" s="7" t="s">
        <v>2000</v>
      </c>
      <c r="I55" s="15" t="s">
        <v>2001</v>
      </c>
      <c r="J55" s="7" t="s">
        <v>205</v>
      </c>
      <c r="K55" s="7" t="s">
        <v>2002</v>
      </c>
      <c r="L55" s="30">
        <v>35</v>
      </c>
      <c r="M55" s="30">
        <v>35</v>
      </c>
      <c r="N55" s="30">
        <v>0</v>
      </c>
      <c r="O55" s="30">
        <v>83</v>
      </c>
      <c r="P55" s="30">
        <v>2</v>
      </c>
      <c r="Q55" s="30">
        <v>331</v>
      </c>
      <c r="R55" s="30">
        <v>7</v>
      </c>
    </row>
    <row r="56" ht="48" spans="1:18">
      <c r="A56" s="17">
        <v>5</v>
      </c>
      <c r="B56" s="7"/>
      <c r="C56" s="7"/>
      <c r="D56" s="15" t="s">
        <v>2003</v>
      </c>
      <c r="E56" s="7" t="s">
        <v>200</v>
      </c>
      <c r="F56" s="7" t="s">
        <v>399</v>
      </c>
      <c r="G56" s="7" t="s">
        <v>2004</v>
      </c>
      <c r="H56" s="7" t="s">
        <v>1373</v>
      </c>
      <c r="I56" s="7" t="s">
        <v>2005</v>
      </c>
      <c r="J56" s="7" t="s">
        <v>367</v>
      </c>
      <c r="K56" s="7" t="s">
        <v>2006</v>
      </c>
      <c r="L56" s="30">
        <v>20</v>
      </c>
      <c r="M56" s="30">
        <v>20</v>
      </c>
      <c r="N56" s="30">
        <v>0</v>
      </c>
      <c r="O56" s="30">
        <v>287</v>
      </c>
      <c r="P56" s="30">
        <v>2</v>
      </c>
      <c r="Q56" s="30">
        <v>1408</v>
      </c>
      <c r="R56" s="30">
        <v>7</v>
      </c>
    </row>
    <row r="57" s="1" customFormat="1" ht="72" spans="1:18">
      <c r="A57" s="17">
        <v>6</v>
      </c>
      <c r="B57" s="19"/>
      <c r="C57" s="20"/>
      <c r="D57" s="21" t="s">
        <v>2007</v>
      </c>
      <c r="E57" s="22" t="s">
        <v>200</v>
      </c>
      <c r="F57" s="19" t="s">
        <v>399</v>
      </c>
      <c r="G57" s="19" t="s">
        <v>2008</v>
      </c>
      <c r="H57" s="19" t="s">
        <v>2009</v>
      </c>
      <c r="I57" s="19" t="s">
        <v>2010</v>
      </c>
      <c r="J57" s="19" t="s">
        <v>367</v>
      </c>
      <c r="K57" s="7" t="s">
        <v>2011</v>
      </c>
      <c r="L57" s="19">
        <v>83</v>
      </c>
      <c r="M57" s="36">
        <v>83</v>
      </c>
      <c r="N57" s="19">
        <v>0</v>
      </c>
      <c r="O57" s="19">
        <v>256</v>
      </c>
      <c r="P57" s="19">
        <v>7</v>
      </c>
      <c r="Q57" s="19">
        <v>886</v>
      </c>
      <c r="R57" s="19">
        <v>25</v>
      </c>
    </row>
    <row r="58" s="1" customFormat="1" ht="60" spans="1:18">
      <c r="A58" s="17">
        <v>7</v>
      </c>
      <c r="B58" s="19"/>
      <c r="C58" s="20"/>
      <c r="D58" s="21" t="s">
        <v>2012</v>
      </c>
      <c r="E58" s="22" t="s">
        <v>200</v>
      </c>
      <c r="F58" s="19" t="s">
        <v>399</v>
      </c>
      <c r="G58" s="19" t="s">
        <v>1419</v>
      </c>
      <c r="H58" s="19" t="s">
        <v>2013</v>
      </c>
      <c r="I58" s="19" t="s">
        <v>2014</v>
      </c>
      <c r="J58" s="19" t="s">
        <v>367</v>
      </c>
      <c r="K58" s="7" t="s">
        <v>2015</v>
      </c>
      <c r="L58" s="19">
        <v>41</v>
      </c>
      <c r="M58" s="19">
        <v>41</v>
      </c>
      <c r="N58" s="19">
        <v>0</v>
      </c>
      <c r="O58" s="19">
        <v>780</v>
      </c>
      <c r="P58" s="19">
        <v>7</v>
      </c>
      <c r="Q58" s="19">
        <v>2651</v>
      </c>
      <c r="R58" s="19">
        <v>25</v>
      </c>
    </row>
    <row r="59" ht="96" spans="1:18">
      <c r="A59" s="17">
        <v>8</v>
      </c>
      <c r="B59" s="7"/>
      <c r="C59" s="7"/>
      <c r="D59" s="15" t="s">
        <v>2016</v>
      </c>
      <c r="E59" s="7" t="s">
        <v>200</v>
      </c>
      <c r="F59" s="7" t="s">
        <v>410</v>
      </c>
      <c r="G59" s="7" t="s">
        <v>1428</v>
      </c>
      <c r="H59" s="7" t="s">
        <v>2017</v>
      </c>
      <c r="I59" s="7" t="s">
        <v>2018</v>
      </c>
      <c r="J59" s="7" t="s">
        <v>367</v>
      </c>
      <c r="K59" s="7" t="s">
        <v>2019</v>
      </c>
      <c r="L59" s="30">
        <v>36</v>
      </c>
      <c r="M59" s="30">
        <v>36</v>
      </c>
      <c r="N59" s="30">
        <v>0</v>
      </c>
      <c r="O59" s="30">
        <v>156</v>
      </c>
      <c r="P59" s="30">
        <v>2</v>
      </c>
      <c r="Q59" s="30">
        <v>659</v>
      </c>
      <c r="R59" s="30">
        <v>10</v>
      </c>
    </row>
    <row r="60" spans="1:18">
      <c r="A60" s="23" t="s">
        <v>71</v>
      </c>
      <c r="B60" s="23" t="s">
        <v>72</v>
      </c>
      <c r="C60" s="23"/>
      <c r="D60" s="23">
        <v>7</v>
      </c>
      <c r="E60" s="23"/>
      <c r="F60" s="23"/>
      <c r="G60" s="23"/>
      <c r="H60" s="23"/>
      <c r="I60" s="23"/>
      <c r="J60" s="23"/>
      <c r="K60" s="7"/>
      <c r="L60" s="37">
        <v>459</v>
      </c>
      <c r="M60" s="23">
        <v>459</v>
      </c>
      <c r="N60" s="23">
        <v>0</v>
      </c>
      <c r="O60" s="23">
        <v>878</v>
      </c>
      <c r="P60" s="23">
        <v>814</v>
      </c>
      <c r="Q60" s="23">
        <v>3714</v>
      </c>
      <c r="R60" s="23">
        <v>3346</v>
      </c>
    </row>
    <row r="61" spans="1:18">
      <c r="A61" s="24" t="s">
        <v>307</v>
      </c>
      <c r="B61" s="23"/>
      <c r="C61" s="23" t="s">
        <v>474</v>
      </c>
      <c r="D61" s="23">
        <v>2</v>
      </c>
      <c r="E61" s="25"/>
      <c r="F61" s="23"/>
      <c r="G61" s="23"/>
      <c r="H61" s="23"/>
      <c r="I61" s="23"/>
      <c r="J61" s="23"/>
      <c r="K61" s="7"/>
      <c r="L61" s="38">
        <v>311</v>
      </c>
      <c r="M61" s="38">
        <v>311</v>
      </c>
      <c r="N61" s="38">
        <v>0</v>
      </c>
      <c r="O61" s="38">
        <v>307</v>
      </c>
      <c r="P61" s="38">
        <v>307</v>
      </c>
      <c r="Q61" s="38">
        <v>1529</v>
      </c>
      <c r="R61" s="38">
        <v>1529</v>
      </c>
    </row>
    <row r="62" ht="36" spans="1:18">
      <c r="A62" s="26">
        <v>1</v>
      </c>
      <c r="B62" s="27"/>
      <c r="C62" s="27"/>
      <c r="D62" s="27" t="s">
        <v>2020</v>
      </c>
      <c r="E62" s="27" t="s">
        <v>200</v>
      </c>
      <c r="F62" s="27" t="s">
        <v>2021</v>
      </c>
      <c r="G62" s="27" t="s">
        <v>2022</v>
      </c>
      <c r="H62" s="27" t="s">
        <v>2023</v>
      </c>
      <c r="I62" s="27" t="s">
        <v>2024</v>
      </c>
      <c r="J62" s="27" t="s">
        <v>205</v>
      </c>
      <c r="K62" s="7" t="s">
        <v>2025</v>
      </c>
      <c r="L62" s="39">
        <v>11</v>
      </c>
      <c r="M62" s="39">
        <v>11</v>
      </c>
      <c r="N62" s="39">
        <v>0</v>
      </c>
      <c r="O62" s="39">
        <v>50</v>
      </c>
      <c r="P62" s="39">
        <v>50</v>
      </c>
      <c r="Q62" s="39">
        <v>217</v>
      </c>
      <c r="R62" s="39">
        <v>217</v>
      </c>
    </row>
    <row r="63" ht="48" spans="1:18">
      <c r="A63" s="26">
        <v>2</v>
      </c>
      <c r="B63" s="27"/>
      <c r="C63" s="27"/>
      <c r="D63" s="27" t="s">
        <v>2026</v>
      </c>
      <c r="E63" s="27" t="s">
        <v>200</v>
      </c>
      <c r="F63" s="27" t="s">
        <v>2027</v>
      </c>
      <c r="G63" s="27" t="s">
        <v>2028</v>
      </c>
      <c r="H63" s="27" t="s">
        <v>2029</v>
      </c>
      <c r="I63" s="27" t="s">
        <v>2030</v>
      </c>
      <c r="J63" s="27" t="s">
        <v>205</v>
      </c>
      <c r="K63" s="7" t="s">
        <v>2031</v>
      </c>
      <c r="L63" s="39">
        <v>300</v>
      </c>
      <c r="M63" s="39">
        <v>300</v>
      </c>
      <c r="N63" s="39">
        <v>0</v>
      </c>
      <c r="O63" s="39">
        <v>257</v>
      </c>
      <c r="P63" s="39">
        <v>257</v>
      </c>
      <c r="Q63" s="39">
        <v>1312</v>
      </c>
      <c r="R63" s="39">
        <v>1312</v>
      </c>
    </row>
    <row r="64" spans="1:18">
      <c r="A64" s="26" t="s">
        <v>308</v>
      </c>
      <c r="B64" s="27"/>
      <c r="C64" s="27" t="s">
        <v>77</v>
      </c>
      <c r="D64" s="27">
        <v>3</v>
      </c>
      <c r="E64" s="11"/>
      <c r="F64" s="27"/>
      <c r="G64" s="27"/>
      <c r="H64" s="27"/>
      <c r="I64" s="27"/>
      <c r="J64" s="27"/>
      <c r="K64" s="7"/>
      <c r="L64" s="30">
        <v>99</v>
      </c>
      <c r="M64" s="30">
        <v>99</v>
      </c>
      <c r="N64" s="30">
        <v>0</v>
      </c>
      <c r="O64" s="30">
        <v>481</v>
      </c>
      <c r="P64" s="30">
        <v>481</v>
      </c>
      <c r="Q64" s="30">
        <v>1715</v>
      </c>
      <c r="R64" s="30">
        <v>1715</v>
      </c>
    </row>
    <row r="65" ht="36" spans="1:18">
      <c r="A65" s="26">
        <v>1</v>
      </c>
      <c r="B65" s="27"/>
      <c r="C65" s="27"/>
      <c r="D65" s="27" t="s">
        <v>2032</v>
      </c>
      <c r="E65" s="27" t="s">
        <v>200</v>
      </c>
      <c r="F65" s="27" t="s">
        <v>486</v>
      </c>
      <c r="G65" s="27" t="s">
        <v>487</v>
      </c>
      <c r="H65" s="27" t="s">
        <v>2033</v>
      </c>
      <c r="I65" s="27" t="s">
        <v>2034</v>
      </c>
      <c r="J65" s="27" t="s">
        <v>205</v>
      </c>
      <c r="K65" s="7" t="s">
        <v>2035</v>
      </c>
      <c r="L65" s="39">
        <v>23</v>
      </c>
      <c r="M65" s="39">
        <v>23</v>
      </c>
      <c r="N65" s="39">
        <v>0</v>
      </c>
      <c r="O65" s="39">
        <v>5</v>
      </c>
      <c r="P65" s="39">
        <v>5</v>
      </c>
      <c r="Q65" s="39">
        <v>21</v>
      </c>
      <c r="R65" s="39">
        <v>21</v>
      </c>
    </row>
    <row r="66" ht="60" spans="1:18">
      <c r="A66" s="26">
        <v>2</v>
      </c>
      <c r="B66" s="27"/>
      <c r="C66" s="27"/>
      <c r="D66" s="27" t="s">
        <v>2036</v>
      </c>
      <c r="E66" s="27" t="s">
        <v>200</v>
      </c>
      <c r="F66" s="27" t="s">
        <v>486</v>
      </c>
      <c r="G66" s="27" t="s">
        <v>1548</v>
      </c>
      <c r="H66" s="27" t="s">
        <v>2037</v>
      </c>
      <c r="I66" s="27" t="s">
        <v>2038</v>
      </c>
      <c r="J66" s="27" t="s">
        <v>205</v>
      </c>
      <c r="K66" s="7" t="s">
        <v>2039</v>
      </c>
      <c r="L66" s="39">
        <v>68</v>
      </c>
      <c r="M66" s="39">
        <v>68</v>
      </c>
      <c r="N66" s="39">
        <v>0</v>
      </c>
      <c r="O66" s="39">
        <v>238</v>
      </c>
      <c r="P66" s="39">
        <v>238</v>
      </c>
      <c r="Q66" s="39">
        <v>847</v>
      </c>
      <c r="R66" s="39">
        <v>847</v>
      </c>
    </row>
    <row r="67" ht="48" spans="1:18">
      <c r="A67" s="26">
        <v>3</v>
      </c>
      <c r="B67" s="27"/>
      <c r="C67" s="27"/>
      <c r="D67" s="27" t="s">
        <v>2040</v>
      </c>
      <c r="E67" s="27" t="s">
        <v>200</v>
      </c>
      <c r="F67" s="27" t="s">
        <v>486</v>
      </c>
      <c r="G67" s="27" t="s">
        <v>1548</v>
      </c>
      <c r="H67" s="27" t="s">
        <v>2037</v>
      </c>
      <c r="I67" s="27" t="s">
        <v>2038</v>
      </c>
      <c r="J67" s="27" t="s">
        <v>205</v>
      </c>
      <c r="K67" s="7" t="s">
        <v>2041</v>
      </c>
      <c r="L67" s="39">
        <v>8</v>
      </c>
      <c r="M67" s="39">
        <v>8</v>
      </c>
      <c r="N67" s="39">
        <v>0</v>
      </c>
      <c r="O67" s="39">
        <v>238</v>
      </c>
      <c r="P67" s="39">
        <v>238</v>
      </c>
      <c r="Q67" s="39">
        <v>847</v>
      </c>
      <c r="R67" s="39">
        <v>847</v>
      </c>
    </row>
    <row r="68" spans="1:18">
      <c r="A68" s="24" t="s">
        <v>309</v>
      </c>
      <c r="B68" s="23"/>
      <c r="C68" s="23" t="s">
        <v>78</v>
      </c>
      <c r="D68" s="23">
        <v>2</v>
      </c>
      <c r="E68" s="25"/>
      <c r="F68" s="23"/>
      <c r="G68" s="23"/>
      <c r="H68" s="23"/>
      <c r="I68" s="23"/>
      <c r="J68" s="23"/>
      <c r="K68" s="7"/>
      <c r="L68" s="38">
        <v>49</v>
      </c>
      <c r="M68" s="38">
        <v>49</v>
      </c>
      <c r="N68" s="38">
        <v>0</v>
      </c>
      <c r="O68" s="38">
        <v>90</v>
      </c>
      <c r="P68" s="38">
        <v>26</v>
      </c>
      <c r="Q68" s="38">
        <v>470</v>
      </c>
      <c r="R68" s="38">
        <v>102</v>
      </c>
    </row>
    <row r="69" ht="48" spans="1:18">
      <c r="A69" s="26">
        <v>1</v>
      </c>
      <c r="B69" s="40"/>
      <c r="C69" s="40"/>
      <c r="D69" s="27" t="s">
        <v>2042</v>
      </c>
      <c r="E69" s="27" t="s">
        <v>200</v>
      </c>
      <c r="F69" s="27" t="s">
        <v>2043</v>
      </c>
      <c r="G69" s="27" t="s">
        <v>2044</v>
      </c>
      <c r="H69" s="27" t="s">
        <v>2045</v>
      </c>
      <c r="I69" s="27" t="s">
        <v>2046</v>
      </c>
      <c r="J69" s="27" t="s">
        <v>205</v>
      </c>
      <c r="K69" s="7" t="s">
        <v>2047</v>
      </c>
      <c r="L69" s="39">
        <v>14</v>
      </c>
      <c r="M69" s="39">
        <v>14</v>
      </c>
      <c r="N69" s="39">
        <v>0</v>
      </c>
      <c r="O69" s="39">
        <v>30</v>
      </c>
      <c r="P69" s="39">
        <v>3</v>
      </c>
      <c r="Q69" s="39">
        <v>150</v>
      </c>
      <c r="R69" s="39">
        <v>15</v>
      </c>
    </row>
    <row r="70" ht="48" spans="1:18">
      <c r="A70" s="26">
        <v>2</v>
      </c>
      <c r="B70" s="27"/>
      <c r="C70" s="27"/>
      <c r="D70" s="27" t="s">
        <v>2048</v>
      </c>
      <c r="E70" s="27" t="s">
        <v>200</v>
      </c>
      <c r="F70" s="27" t="s">
        <v>2049</v>
      </c>
      <c r="G70" s="27" t="s">
        <v>2050</v>
      </c>
      <c r="H70" s="27" t="s">
        <v>2051</v>
      </c>
      <c r="I70" s="27" t="s">
        <v>2052</v>
      </c>
      <c r="J70" s="27" t="s">
        <v>205</v>
      </c>
      <c r="K70" s="7" t="s">
        <v>2053</v>
      </c>
      <c r="L70" s="39">
        <v>35</v>
      </c>
      <c r="M70" s="39">
        <v>35</v>
      </c>
      <c r="N70" s="39">
        <v>0</v>
      </c>
      <c r="O70" s="39">
        <v>60</v>
      </c>
      <c r="P70" s="39">
        <v>23</v>
      </c>
      <c r="Q70" s="39">
        <v>320</v>
      </c>
      <c r="R70" s="39">
        <v>87</v>
      </c>
    </row>
    <row r="71" spans="1:18">
      <c r="A71" s="13" t="s">
        <v>80</v>
      </c>
      <c r="B71" s="5" t="s">
        <v>81</v>
      </c>
      <c r="C71" s="13"/>
      <c r="D71" s="13">
        <v>1</v>
      </c>
      <c r="E71" s="13"/>
      <c r="F71" s="13"/>
      <c r="G71" s="13"/>
      <c r="H71" s="13"/>
      <c r="I71" s="13"/>
      <c r="J71" s="13"/>
      <c r="K71" s="7"/>
      <c r="L71" s="28">
        <v>7</v>
      </c>
      <c r="M71" s="28">
        <v>7</v>
      </c>
      <c r="N71" s="28">
        <v>0</v>
      </c>
      <c r="O71" s="29">
        <v>51</v>
      </c>
      <c r="P71" s="29">
        <v>49</v>
      </c>
      <c r="Q71" s="29">
        <v>199</v>
      </c>
      <c r="R71" s="29">
        <v>196</v>
      </c>
    </row>
    <row r="72" spans="1:18">
      <c r="A72" s="7" t="s">
        <v>307</v>
      </c>
      <c r="B72" s="7"/>
      <c r="C72" s="7" t="s">
        <v>83</v>
      </c>
      <c r="D72" s="7">
        <v>1</v>
      </c>
      <c r="E72" s="7"/>
      <c r="F72" s="7"/>
      <c r="G72" s="7"/>
      <c r="H72" s="7"/>
      <c r="I72" s="7"/>
      <c r="J72" s="7"/>
      <c r="K72" s="7"/>
      <c r="L72" s="30">
        <v>7</v>
      </c>
      <c r="M72" s="30">
        <v>7</v>
      </c>
      <c r="N72" s="30">
        <v>0</v>
      </c>
      <c r="O72" s="30">
        <v>51</v>
      </c>
      <c r="P72" s="30">
        <v>49</v>
      </c>
      <c r="Q72" s="30">
        <v>199</v>
      </c>
      <c r="R72" s="30">
        <v>196</v>
      </c>
    </row>
    <row r="73" ht="72" spans="1:18">
      <c r="A73" s="7">
        <v>1</v>
      </c>
      <c r="B73" s="7"/>
      <c r="C73" s="7"/>
      <c r="D73" s="7" t="s">
        <v>2054</v>
      </c>
      <c r="E73" s="7" t="s">
        <v>200</v>
      </c>
      <c r="F73" s="7" t="s">
        <v>494</v>
      </c>
      <c r="G73" s="7" t="s">
        <v>495</v>
      </c>
      <c r="H73" s="7" t="s">
        <v>2055</v>
      </c>
      <c r="I73" s="7" t="s">
        <v>2056</v>
      </c>
      <c r="J73" s="7" t="s">
        <v>205</v>
      </c>
      <c r="K73" s="7" t="s">
        <v>2057</v>
      </c>
      <c r="L73" s="30">
        <v>7</v>
      </c>
      <c r="M73" s="30">
        <v>7</v>
      </c>
      <c r="N73" s="30">
        <v>0</v>
      </c>
      <c r="O73" s="30">
        <v>51</v>
      </c>
      <c r="P73" s="30">
        <v>49</v>
      </c>
      <c r="Q73" s="30">
        <v>199</v>
      </c>
      <c r="R73" s="30">
        <v>196</v>
      </c>
    </row>
    <row r="74" spans="1:18">
      <c r="A74" s="5" t="s">
        <v>86</v>
      </c>
      <c r="B74" s="5" t="s">
        <v>87</v>
      </c>
      <c r="C74" s="5"/>
      <c r="D74" s="5">
        <v>0</v>
      </c>
      <c r="E74" s="5"/>
      <c r="F74" s="5"/>
      <c r="G74" s="5"/>
      <c r="H74" s="5"/>
      <c r="I74" s="5"/>
      <c r="J74" s="5"/>
      <c r="K74" s="7"/>
      <c r="L74" s="28">
        <v>0</v>
      </c>
      <c r="M74" s="28">
        <v>0</v>
      </c>
      <c r="N74" s="28">
        <v>0</v>
      </c>
      <c r="O74" s="29">
        <v>0</v>
      </c>
      <c r="P74" s="29">
        <v>0</v>
      </c>
      <c r="Q74" s="29">
        <v>0</v>
      </c>
      <c r="R74" s="29">
        <v>0</v>
      </c>
    </row>
    <row r="75" spans="1:18">
      <c r="A75" s="5" t="s">
        <v>91</v>
      </c>
      <c r="B75" s="5" t="s">
        <v>92</v>
      </c>
      <c r="C75" s="5"/>
      <c r="D75" s="5">
        <v>6</v>
      </c>
      <c r="E75" s="5"/>
      <c r="F75" s="5"/>
      <c r="G75" s="5"/>
      <c r="H75" s="5"/>
      <c r="I75" s="5"/>
      <c r="J75" s="5"/>
      <c r="K75" s="7"/>
      <c r="L75" s="28">
        <v>343</v>
      </c>
      <c r="M75" s="28">
        <v>343</v>
      </c>
      <c r="N75" s="28">
        <v>0</v>
      </c>
      <c r="O75" s="29">
        <v>403</v>
      </c>
      <c r="P75" s="29">
        <v>293</v>
      </c>
      <c r="Q75" s="29">
        <v>1761</v>
      </c>
      <c r="R75" s="29">
        <v>1122</v>
      </c>
    </row>
    <row r="76" spans="1:18">
      <c r="A76" s="7" t="s">
        <v>307</v>
      </c>
      <c r="B76" s="7"/>
      <c r="C76" s="7" t="s">
        <v>96</v>
      </c>
      <c r="D76" s="7">
        <v>6</v>
      </c>
      <c r="E76" s="7"/>
      <c r="F76" s="7"/>
      <c r="G76" s="7"/>
      <c r="H76" s="7"/>
      <c r="I76" s="7"/>
      <c r="J76" s="7"/>
      <c r="K76" s="7"/>
      <c r="L76" s="30">
        <v>343</v>
      </c>
      <c r="M76" s="30">
        <v>343</v>
      </c>
      <c r="N76" s="30">
        <v>0</v>
      </c>
      <c r="O76" s="30">
        <v>403</v>
      </c>
      <c r="P76" s="30">
        <v>293</v>
      </c>
      <c r="Q76" s="30">
        <v>1761</v>
      </c>
      <c r="R76" s="30">
        <v>1122</v>
      </c>
    </row>
    <row r="77" ht="84" spans="1:18">
      <c r="A77" s="11">
        <v>1</v>
      </c>
      <c r="B77" s="11"/>
      <c r="C77" s="11"/>
      <c r="D77" s="12" t="s">
        <v>2058</v>
      </c>
      <c r="E77" s="12" t="s">
        <v>200</v>
      </c>
      <c r="F77" s="12" t="s">
        <v>494</v>
      </c>
      <c r="G77" s="7" t="s">
        <v>2059</v>
      </c>
      <c r="H77" s="12" t="s">
        <v>2060</v>
      </c>
      <c r="I77" s="12" t="s">
        <v>2061</v>
      </c>
      <c r="J77" s="7" t="s">
        <v>205</v>
      </c>
      <c r="K77" s="7" t="s">
        <v>2062</v>
      </c>
      <c r="L77" s="30">
        <v>58</v>
      </c>
      <c r="M77" s="30">
        <v>58</v>
      </c>
      <c r="N77" s="30">
        <v>0</v>
      </c>
      <c r="O77" s="30">
        <v>102</v>
      </c>
      <c r="P77" s="30">
        <v>102</v>
      </c>
      <c r="Q77" s="30">
        <v>407</v>
      </c>
      <c r="R77" s="30">
        <v>407</v>
      </c>
    </row>
    <row r="78" ht="96" spans="1:18">
      <c r="A78" s="11">
        <v>2</v>
      </c>
      <c r="B78" s="11"/>
      <c r="C78" s="11"/>
      <c r="D78" s="12" t="s">
        <v>2063</v>
      </c>
      <c r="E78" s="12" t="s">
        <v>200</v>
      </c>
      <c r="F78" s="12" t="s">
        <v>494</v>
      </c>
      <c r="G78" s="12" t="s">
        <v>561</v>
      </c>
      <c r="H78" s="12" t="s">
        <v>2064</v>
      </c>
      <c r="I78" s="12" t="s">
        <v>2065</v>
      </c>
      <c r="J78" s="7" t="s">
        <v>205</v>
      </c>
      <c r="K78" s="7" t="s">
        <v>2066</v>
      </c>
      <c r="L78" s="30">
        <v>73</v>
      </c>
      <c r="M78" s="30">
        <v>73</v>
      </c>
      <c r="N78" s="30">
        <v>0</v>
      </c>
      <c r="O78" s="30">
        <v>91</v>
      </c>
      <c r="P78" s="30">
        <v>30</v>
      </c>
      <c r="Q78" s="30">
        <v>452</v>
      </c>
      <c r="R78" s="30">
        <v>98</v>
      </c>
    </row>
    <row r="79" ht="72" spans="1:18">
      <c r="A79" s="11">
        <v>3</v>
      </c>
      <c r="B79" s="11"/>
      <c r="C79" s="11"/>
      <c r="D79" s="12" t="s">
        <v>2067</v>
      </c>
      <c r="E79" s="12" t="s">
        <v>200</v>
      </c>
      <c r="F79" s="12" t="s">
        <v>494</v>
      </c>
      <c r="G79" s="12" t="s">
        <v>561</v>
      </c>
      <c r="H79" s="12" t="s">
        <v>2064</v>
      </c>
      <c r="I79" s="12" t="s">
        <v>2068</v>
      </c>
      <c r="J79" s="7" t="s">
        <v>205</v>
      </c>
      <c r="K79" s="7" t="s">
        <v>2069</v>
      </c>
      <c r="L79" s="30">
        <v>52</v>
      </c>
      <c r="M79" s="30">
        <v>52</v>
      </c>
      <c r="N79" s="30">
        <v>0</v>
      </c>
      <c r="O79" s="30">
        <v>69</v>
      </c>
      <c r="P79" s="30">
        <v>20</v>
      </c>
      <c r="Q79" s="30">
        <v>345</v>
      </c>
      <c r="R79" s="30">
        <v>60</v>
      </c>
    </row>
    <row r="80" ht="72" spans="1:18">
      <c r="A80" s="11">
        <v>4</v>
      </c>
      <c r="B80" s="11"/>
      <c r="C80" s="11"/>
      <c r="D80" s="12" t="s">
        <v>2070</v>
      </c>
      <c r="E80" s="12" t="s">
        <v>200</v>
      </c>
      <c r="F80" s="12" t="s">
        <v>494</v>
      </c>
      <c r="G80" s="12" t="s">
        <v>561</v>
      </c>
      <c r="H80" s="12" t="s">
        <v>2071</v>
      </c>
      <c r="I80" s="12" t="s">
        <v>2072</v>
      </c>
      <c r="J80" s="7" t="s">
        <v>205</v>
      </c>
      <c r="K80" s="7" t="s">
        <v>2073</v>
      </c>
      <c r="L80" s="30">
        <v>40</v>
      </c>
      <c r="M80" s="30">
        <v>40</v>
      </c>
      <c r="N80" s="30">
        <v>0</v>
      </c>
      <c r="O80" s="30">
        <v>24</v>
      </c>
      <c r="P80" s="30">
        <v>24</v>
      </c>
      <c r="Q80" s="30">
        <v>98</v>
      </c>
      <c r="R80" s="30">
        <v>98</v>
      </c>
    </row>
    <row r="81" ht="72" spans="1:18">
      <c r="A81" s="11">
        <v>5</v>
      </c>
      <c r="B81" s="11"/>
      <c r="C81" s="11"/>
      <c r="D81" s="12" t="s">
        <v>2074</v>
      </c>
      <c r="E81" s="12" t="s">
        <v>200</v>
      </c>
      <c r="F81" s="12" t="s">
        <v>494</v>
      </c>
      <c r="G81" s="12" t="s">
        <v>561</v>
      </c>
      <c r="H81" s="12" t="s">
        <v>2071</v>
      </c>
      <c r="I81" s="12" t="s">
        <v>2075</v>
      </c>
      <c r="J81" s="7" t="s">
        <v>205</v>
      </c>
      <c r="K81" s="7" t="s">
        <v>2076</v>
      </c>
      <c r="L81" s="30">
        <v>35</v>
      </c>
      <c r="M81" s="30">
        <v>35</v>
      </c>
      <c r="N81" s="30">
        <v>0</v>
      </c>
      <c r="O81" s="30">
        <v>27</v>
      </c>
      <c r="P81" s="30">
        <v>27</v>
      </c>
      <c r="Q81" s="30">
        <v>88</v>
      </c>
      <c r="R81" s="30">
        <v>88</v>
      </c>
    </row>
    <row r="82" ht="84" spans="1:18">
      <c r="A82" s="11">
        <v>6</v>
      </c>
      <c r="B82" s="11"/>
      <c r="C82" s="11"/>
      <c r="D82" s="12" t="s">
        <v>2077</v>
      </c>
      <c r="E82" s="12" t="s">
        <v>200</v>
      </c>
      <c r="F82" s="12" t="s">
        <v>494</v>
      </c>
      <c r="G82" s="12" t="s">
        <v>2059</v>
      </c>
      <c r="H82" s="12" t="s">
        <v>2060</v>
      </c>
      <c r="I82" s="12" t="s">
        <v>2078</v>
      </c>
      <c r="J82" s="7" t="s">
        <v>205</v>
      </c>
      <c r="K82" s="7" t="s">
        <v>2079</v>
      </c>
      <c r="L82" s="30">
        <v>85</v>
      </c>
      <c r="M82" s="30">
        <v>85</v>
      </c>
      <c r="N82" s="30">
        <v>0</v>
      </c>
      <c r="O82" s="30">
        <v>90</v>
      </c>
      <c r="P82" s="30">
        <v>90</v>
      </c>
      <c r="Q82" s="30">
        <v>371</v>
      </c>
      <c r="R82" s="30">
        <v>371</v>
      </c>
    </row>
    <row r="83" spans="1:18">
      <c r="A83" s="5" t="s">
        <v>97</v>
      </c>
      <c r="B83" s="5" t="s">
        <v>98</v>
      </c>
      <c r="C83" s="5"/>
      <c r="D83" s="5">
        <v>24</v>
      </c>
      <c r="E83" s="7"/>
      <c r="F83" s="5"/>
      <c r="G83" s="5"/>
      <c r="H83" s="5"/>
      <c r="I83" s="5"/>
      <c r="J83" s="5"/>
      <c r="K83" s="7"/>
      <c r="L83" s="28">
        <v>1863</v>
      </c>
      <c r="M83" s="5">
        <v>1863</v>
      </c>
      <c r="N83" s="5">
        <v>0</v>
      </c>
      <c r="O83" s="5">
        <v>296</v>
      </c>
      <c r="P83" s="5">
        <v>250</v>
      </c>
      <c r="Q83" s="5">
        <v>1303</v>
      </c>
      <c r="R83" s="5">
        <v>589</v>
      </c>
    </row>
    <row r="84" spans="1:18">
      <c r="A84" s="27" t="s">
        <v>307</v>
      </c>
      <c r="B84" s="41"/>
      <c r="C84" s="7" t="s">
        <v>100</v>
      </c>
      <c r="D84" s="11">
        <v>2</v>
      </c>
      <c r="E84" s="41"/>
      <c r="F84" s="41"/>
      <c r="G84" s="41"/>
      <c r="H84" s="41"/>
      <c r="I84" s="45"/>
      <c r="J84" s="45"/>
      <c r="K84" s="7"/>
      <c r="L84" s="30">
        <v>64</v>
      </c>
      <c r="M84" s="39">
        <v>64</v>
      </c>
      <c r="N84" s="39">
        <v>0</v>
      </c>
      <c r="O84" s="39">
        <v>170</v>
      </c>
      <c r="P84" s="39">
        <v>170</v>
      </c>
      <c r="Q84" s="39">
        <v>704</v>
      </c>
      <c r="R84" s="39">
        <v>240</v>
      </c>
    </row>
    <row r="85" ht="96" spans="1:18">
      <c r="A85" s="26">
        <v>1</v>
      </c>
      <c r="B85" s="42"/>
      <c r="C85" s="26"/>
      <c r="D85" s="12" t="s">
        <v>2080</v>
      </c>
      <c r="E85" s="43" t="s">
        <v>200</v>
      </c>
      <c r="F85" s="12" t="s">
        <v>575</v>
      </c>
      <c r="G85" s="12" t="s">
        <v>655</v>
      </c>
      <c r="H85" s="12" t="s">
        <v>2081</v>
      </c>
      <c r="I85" s="11" t="s">
        <v>2082</v>
      </c>
      <c r="J85" s="12" t="s">
        <v>205</v>
      </c>
      <c r="K85" s="7" t="s">
        <v>2083</v>
      </c>
      <c r="L85" s="35">
        <v>25</v>
      </c>
      <c r="M85" s="35">
        <v>25</v>
      </c>
      <c r="N85" s="39">
        <v>0</v>
      </c>
      <c r="O85" s="35">
        <v>119</v>
      </c>
      <c r="P85" s="35">
        <v>119</v>
      </c>
      <c r="Q85" s="35">
        <v>489</v>
      </c>
      <c r="R85" s="35">
        <v>228</v>
      </c>
    </row>
    <row r="86" ht="60" spans="1:18">
      <c r="A86" s="26">
        <v>2</v>
      </c>
      <c r="B86" s="42"/>
      <c r="C86" s="11"/>
      <c r="D86" s="12" t="s">
        <v>2084</v>
      </c>
      <c r="E86" s="43" t="s">
        <v>200</v>
      </c>
      <c r="F86" s="12" t="s">
        <v>2085</v>
      </c>
      <c r="G86" s="12" t="s">
        <v>2086</v>
      </c>
      <c r="H86" s="12" t="s">
        <v>2087</v>
      </c>
      <c r="I86" s="12" t="s">
        <v>349</v>
      </c>
      <c r="J86" s="12" t="s">
        <v>367</v>
      </c>
      <c r="K86" s="7" t="s">
        <v>2088</v>
      </c>
      <c r="L86" s="35">
        <v>39</v>
      </c>
      <c r="M86" s="35">
        <v>39</v>
      </c>
      <c r="N86" s="39">
        <v>0</v>
      </c>
      <c r="O86" s="35">
        <v>51</v>
      </c>
      <c r="P86" s="35">
        <v>51</v>
      </c>
      <c r="Q86" s="35">
        <v>215</v>
      </c>
      <c r="R86" s="35">
        <v>12</v>
      </c>
    </row>
    <row r="87" spans="1:18">
      <c r="A87" s="11" t="s">
        <v>308</v>
      </c>
      <c r="B87" s="41"/>
      <c r="C87" s="11" t="s">
        <v>102</v>
      </c>
      <c r="D87" s="11">
        <v>3</v>
      </c>
      <c r="E87" s="41"/>
      <c r="F87" s="41"/>
      <c r="G87" s="41"/>
      <c r="H87" s="41"/>
      <c r="I87" s="45"/>
      <c r="J87" s="45"/>
      <c r="K87" s="7"/>
      <c r="L87" s="30">
        <v>170</v>
      </c>
      <c r="M87" s="30">
        <v>170</v>
      </c>
      <c r="N87" s="30">
        <v>0</v>
      </c>
      <c r="O87" s="30">
        <v>0</v>
      </c>
      <c r="P87" s="30">
        <v>0</v>
      </c>
      <c r="Q87" s="30">
        <v>0</v>
      </c>
      <c r="R87" s="30">
        <v>0</v>
      </c>
    </row>
    <row r="88" ht="60" spans="1:18">
      <c r="A88" s="11">
        <v>2</v>
      </c>
      <c r="B88" s="41"/>
      <c r="C88" s="11"/>
      <c r="D88" s="11" t="s">
        <v>2089</v>
      </c>
      <c r="E88" s="41" t="s">
        <v>200</v>
      </c>
      <c r="F88" s="41"/>
      <c r="G88" s="12" t="s">
        <v>2090</v>
      </c>
      <c r="H88" s="44" t="s">
        <v>2091</v>
      </c>
      <c r="I88" s="12" t="s">
        <v>2092</v>
      </c>
      <c r="J88" s="45"/>
      <c r="K88" s="7" t="s">
        <v>2093</v>
      </c>
      <c r="L88" s="12">
        <v>65</v>
      </c>
      <c r="M88" s="12">
        <v>65</v>
      </c>
      <c r="N88" s="30">
        <v>0</v>
      </c>
      <c r="O88" s="7"/>
      <c r="P88" s="7"/>
      <c r="Q88" s="7"/>
      <c r="R88" s="7"/>
    </row>
    <row r="89" ht="72" spans="1:18">
      <c r="A89" s="11">
        <v>3</v>
      </c>
      <c r="B89" s="41"/>
      <c r="C89" s="11"/>
      <c r="D89" s="11" t="s">
        <v>2094</v>
      </c>
      <c r="E89" s="41" t="s">
        <v>200</v>
      </c>
      <c r="F89" s="41"/>
      <c r="G89" s="12" t="s">
        <v>2090</v>
      </c>
      <c r="H89" s="44" t="s">
        <v>2091</v>
      </c>
      <c r="I89" s="12" t="s">
        <v>2092</v>
      </c>
      <c r="J89" s="45"/>
      <c r="K89" s="7" t="s">
        <v>2095</v>
      </c>
      <c r="L89" s="12">
        <v>45</v>
      </c>
      <c r="M89" s="12">
        <v>45</v>
      </c>
      <c r="N89" s="30">
        <v>0</v>
      </c>
      <c r="O89" s="7"/>
      <c r="P89" s="7"/>
      <c r="Q89" s="7"/>
      <c r="R89" s="7"/>
    </row>
    <row r="90" ht="72" spans="1:18">
      <c r="A90" s="11">
        <v>4</v>
      </c>
      <c r="B90" s="41"/>
      <c r="C90" s="11"/>
      <c r="D90" s="11" t="s">
        <v>2096</v>
      </c>
      <c r="E90" s="41" t="s">
        <v>200</v>
      </c>
      <c r="F90" s="41"/>
      <c r="G90" s="12" t="s">
        <v>2090</v>
      </c>
      <c r="H90" s="44" t="s">
        <v>2091</v>
      </c>
      <c r="I90" s="12" t="s">
        <v>2092</v>
      </c>
      <c r="J90" s="45"/>
      <c r="K90" s="7" t="s">
        <v>2097</v>
      </c>
      <c r="L90" s="12">
        <v>60</v>
      </c>
      <c r="M90" s="12">
        <v>60</v>
      </c>
      <c r="N90" s="30">
        <v>0</v>
      </c>
      <c r="O90" s="7"/>
      <c r="P90" s="7"/>
      <c r="Q90" s="7"/>
      <c r="R90" s="7"/>
    </row>
    <row r="91" spans="1:18">
      <c r="A91" s="11" t="s">
        <v>309</v>
      </c>
      <c r="B91" s="41"/>
      <c r="C91" s="11" t="s">
        <v>103</v>
      </c>
      <c r="D91" s="11">
        <v>19</v>
      </c>
      <c r="E91" s="41"/>
      <c r="F91" s="41"/>
      <c r="G91" s="41"/>
      <c r="H91" s="41"/>
      <c r="I91" s="45"/>
      <c r="J91" s="45"/>
      <c r="K91" s="7"/>
      <c r="L91" s="30">
        <v>1629</v>
      </c>
      <c r="M91" s="30">
        <v>1629</v>
      </c>
      <c r="N91" s="30">
        <v>0</v>
      </c>
      <c r="O91" s="30">
        <v>126</v>
      </c>
      <c r="P91" s="30">
        <v>80</v>
      </c>
      <c r="Q91" s="30">
        <v>599</v>
      </c>
      <c r="R91" s="30">
        <v>349</v>
      </c>
    </row>
    <row r="92" ht="60" spans="1:18">
      <c r="A92" s="11">
        <v>1</v>
      </c>
      <c r="B92" s="41"/>
      <c r="C92" s="26"/>
      <c r="D92" s="12" t="s">
        <v>2098</v>
      </c>
      <c r="E92" s="41" t="s">
        <v>200</v>
      </c>
      <c r="F92" s="12" t="s">
        <v>201</v>
      </c>
      <c r="G92" s="12" t="s">
        <v>202</v>
      </c>
      <c r="H92" s="12" t="s">
        <v>203</v>
      </c>
      <c r="I92" s="11" t="s">
        <v>204</v>
      </c>
      <c r="J92" s="12" t="s">
        <v>205</v>
      </c>
      <c r="K92" s="7" t="s">
        <v>2099</v>
      </c>
      <c r="L92" s="46">
        <v>112</v>
      </c>
      <c r="M92" s="27">
        <v>112</v>
      </c>
      <c r="N92" s="39">
        <v>0</v>
      </c>
      <c r="O92" s="39">
        <v>100</v>
      </c>
      <c r="P92" s="39">
        <v>54</v>
      </c>
      <c r="Q92" s="39">
        <v>468</v>
      </c>
      <c r="R92" s="39">
        <v>218</v>
      </c>
    </row>
    <row r="93" ht="60" spans="1:18">
      <c r="A93" s="11">
        <v>2</v>
      </c>
      <c r="B93" s="41"/>
      <c r="C93" s="11"/>
      <c r="D93" s="12" t="s">
        <v>2100</v>
      </c>
      <c r="E93" s="41" t="s">
        <v>200</v>
      </c>
      <c r="F93" s="12" t="s">
        <v>208</v>
      </c>
      <c r="G93" s="12" t="s">
        <v>209</v>
      </c>
      <c r="H93" s="12" t="s">
        <v>210</v>
      </c>
      <c r="I93" s="11">
        <v>2</v>
      </c>
      <c r="J93" s="12" t="s">
        <v>205</v>
      </c>
      <c r="K93" s="7" t="s">
        <v>2101</v>
      </c>
      <c r="L93" s="46">
        <v>222</v>
      </c>
      <c r="M93" s="27">
        <v>222</v>
      </c>
      <c r="N93" s="39">
        <v>0</v>
      </c>
      <c r="O93" s="39">
        <v>26</v>
      </c>
      <c r="P93" s="39">
        <v>26</v>
      </c>
      <c r="Q93" s="39">
        <v>131</v>
      </c>
      <c r="R93" s="39">
        <v>131</v>
      </c>
    </row>
    <row r="94" ht="24" spans="1:18">
      <c r="A94" s="11">
        <v>3</v>
      </c>
      <c r="B94" s="41"/>
      <c r="C94" s="11"/>
      <c r="D94" s="11" t="s">
        <v>2102</v>
      </c>
      <c r="E94" s="41" t="s">
        <v>200</v>
      </c>
      <c r="F94" s="41"/>
      <c r="G94" s="12" t="s">
        <v>213</v>
      </c>
      <c r="H94" s="44" t="s">
        <v>214</v>
      </c>
      <c r="I94" s="12" t="s">
        <v>214</v>
      </c>
      <c r="J94" s="45"/>
      <c r="K94" s="7" t="s">
        <v>2103</v>
      </c>
      <c r="L94" s="7">
        <v>50</v>
      </c>
      <c r="M94" s="7">
        <v>50</v>
      </c>
      <c r="N94" s="39"/>
      <c r="O94" s="27"/>
      <c r="P94" s="27"/>
      <c r="Q94" s="27"/>
      <c r="R94" s="27"/>
    </row>
    <row r="95" ht="24" spans="1:18">
      <c r="A95" s="11">
        <v>4</v>
      </c>
      <c r="B95" s="41"/>
      <c r="C95" s="11"/>
      <c r="D95" s="11" t="s">
        <v>2104</v>
      </c>
      <c r="E95" s="41" t="s">
        <v>200</v>
      </c>
      <c r="F95" s="41"/>
      <c r="G95" s="12" t="s">
        <v>213</v>
      </c>
      <c r="H95" s="44" t="s">
        <v>218</v>
      </c>
      <c r="I95" s="12" t="s">
        <v>219</v>
      </c>
      <c r="J95" s="45"/>
      <c r="K95" s="7" t="s">
        <v>2105</v>
      </c>
      <c r="L95" s="7">
        <v>75</v>
      </c>
      <c r="M95" s="7">
        <v>75</v>
      </c>
      <c r="N95" s="39"/>
      <c r="O95" s="27"/>
      <c r="P95" s="27"/>
      <c r="Q95" s="27"/>
      <c r="R95" s="27"/>
    </row>
    <row r="96" spans="1:18">
      <c r="A96" s="11">
        <v>5</v>
      </c>
      <c r="B96" s="41"/>
      <c r="C96" s="11"/>
      <c r="D96" s="11" t="s">
        <v>2106</v>
      </c>
      <c r="E96" s="41" t="s">
        <v>200</v>
      </c>
      <c r="F96" s="41"/>
      <c r="G96" s="12" t="s">
        <v>213</v>
      </c>
      <c r="H96" s="44" t="s">
        <v>218</v>
      </c>
      <c r="I96" s="12" t="s">
        <v>219</v>
      </c>
      <c r="J96" s="45"/>
      <c r="K96" s="7" t="s">
        <v>2107</v>
      </c>
      <c r="L96" s="7">
        <v>75</v>
      </c>
      <c r="M96" s="7">
        <v>75</v>
      </c>
      <c r="N96" s="39"/>
      <c r="O96" s="27"/>
      <c r="P96" s="27"/>
      <c r="Q96" s="27"/>
      <c r="R96" s="27"/>
    </row>
    <row r="97" ht="60" spans="1:18">
      <c r="A97" s="11">
        <v>6</v>
      </c>
      <c r="B97" s="41"/>
      <c r="C97" s="11"/>
      <c r="D97" s="11" t="s">
        <v>2108</v>
      </c>
      <c r="E97" s="41" t="s">
        <v>200</v>
      </c>
      <c r="F97" s="41"/>
      <c r="G97" s="12" t="s">
        <v>226</v>
      </c>
      <c r="H97" s="44" t="s">
        <v>227</v>
      </c>
      <c r="I97" s="12" t="s">
        <v>227</v>
      </c>
      <c r="J97" s="45"/>
      <c r="K97" s="7" t="s">
        <v>2109</v>
      </c>
      <c r="L97" s="7">
        <v>40</v>
      </c>
      <c r="M97" s="7">
        <v>40</v>
      </c>
      <c r="N97" s="39"/>
      <c r="O97" s="27"/>
      <c r="P97" s="27"/>
      <c r="Q97" s="27"/>
      <c r="R97" s="27"/>
    </row>
    <row r="98" ht="60" spans="1:18">
      <c r="A98" s="11">
        <v>7</v>
      </c>
      <c r="B98" s="41"/>
      <c r="C98" s="11"/>
      <c r="D98" s="11" t="s">
        <v>2110</v>
      </c>
      <c r="E98" s="41" t="s">
        <v>200</v>
      </c>
      <c r="F98" s="41"/>
      <c r="G98" s="12" t="s">
        <v>226</v>
      </c>
      <c r="H98" s="44" t="s">
        <v>227</v>
      </c>
      <c r="I98" s="12" t="s">
        <v>227</v>
      </c>
      <c r="J98" s="45"/>
      <c r="K98" s="7" t="s">
        <v>2111</v>
      </c>
      <c r="L98" s="7">
        <v>48</v>
      </c>
      <c r="M98" s="7">
        <v>48</v>
      </c>
      <c r="N98" s="39"/>
      <c r="O98" s="27"/>
      <c r="P98" s="27"/>
      <c r="Q98" s="27"/>
      <c r="R98" s="27"/>
    </row>
    <row r="99" ht="60" spans="1:18">
      <c r="A99" s="11">
        <v>8</v>
      </c>
      <c r="B99" s="41"/>
      <c r="C99" s="11"/>
      <c r="D99" s="11" t="s">
        <v>2112</v>
      </c>
      <c r="E99" s="41" t="s">
        <v>200</v>
      </c>
      <c r="F99" s="41"/>
      <c r="G99" s="12" t="s">
        <v>226</v>
      </c>
      <c r="H99" s="44" t="s">
        <v>227</v>
      </c>
      <c r="I99" s="12" t="s">
        <v>227</v>
      </c>
      <c r="J99" s="45"/>
      <c r="K99" s="7" t="s">
        <v>2113</v>
      </c>
      <c r="L99" s="7">
        <v>60</v>
      </c>
      <c r="M99" s="7">
        <v>60</v>
      </c>
      <c r="N99" s="39"/>
      <c r="O99" s="27"/>
      <c r="P99" s="27"/>
      <c r="Q99" s="27"/>
      <c r="R99" s="27"/>
    </row>
    <row r="100" ht="60" spans="1:18">
      <c r="A100" s="11">
        <v>9</v>
      </c>
      <c r="B100" s="41"/>
      <c r="C100" s="11"/>
      <c r="D100" s="11" t="s">
        <v>2114</v>
      </c>
      <c r="E100" s="41" t="s">
        <v>200</v>
      </c>
      <c r="F100" s="41"/>
      <c r="G100" s="12" t="s">
        <v>213</v>
      </c>
      <c r="H100" s="44" t="s">
        <v>2115</v>
      </c>
      <c r="I100" s="12" t="s">
        <v>2115</v>
      </c>
      <c r="J100" s="45"/>
      <c r="K100" s="7" t="s">
        <v>2116</v>
      </c>
      <c r="L100" s="7">
        <v>150</v>
      </c>
      <c r="M100" s="7">
        <v>150</v>
      </c>
      <c r="N100" s="39"/>
      <c r="O100" s="27"/>
      <c r="P100" s="27"/>
      <c r="Q100" s="27"/>
      <c r="R100" s="27"/>
    </row>
    <row r="101" ht="60" spans="1:18">
      <c r="A101" s="11">
        <v>10</v>
      </c>
      <c r="B101" s="41"/>
      <c r="C101" s="11"/>
      <c r="D101" s="11" t="s">
        <v>2117</v>
      </c>
      <c r="E101" s="41" t="s">
        <v>200</v>
      </c>
      <c r="F101" s="41"/>
      <c r="G101" s="12" t="s">
        <v>213</v>
      </c>
      <c r="H101" s="44" t="s">
        <v>222</v>
      </c>
      <c r="I101" s="12" t="s">
        <v>222</v>
      </c>
      <c r="J101" s="45"/>
      <c r="K101" s="7" t="s">
        <v>2118</v>
      </c>
      <c r="L101" s="7">
        <v>20</v>
      </c>
      <c r="M101" s="7">
        <v>20</v>
      </c>
      <c r="N101" s="39"/>
      <c r="O101" s="27"/>
      <c r="P101" s="27"/>
      <c r="Q101" s="27"/>
      <c r="R101" s="27"/>
    </row>
    <row r="102" ht="84" spans="1:18">
      <c r="A102" s="11">
        <v>11</v>
      </c>
      <c r="B102" s="41"/>
      <c r="C102" s="11"/>
      <c r="D102" s="11" t="s">
        <v>2119</v>
      </c>
      <c r="E102" s="41" t="s">
        <v>200</v>
      </c>
      <c r="F102" s="41"/>
      <c r="G102" s="12" t="s">
        <v>231</v>
      </c>
      <c r="H102" s="44" t="s">
        <v>232</v>
      </c>
      <c r="I102" s="12" t="s">
        <v>232</v>
      </c>
      <c r="J102" s="45"/>
      <c r="K102" s="7" t="s">
        <v>2120</v>
      </c>
      <c r="L102" s="7">
        <v>45</v>
      </c>
      <c r="M102" s="7">
        <v>45</v>
      </c>
      <c r="N102" s="39"/>
      <c r="O102" s="27"/>
      <c r="P102" s="27"/>
      <c r="Q102" s="27"/>
      <c r="R102" s="27"/>
    </row>
    <row r="103" ht="84" spans="1:18">
      <c r="A103" s="11">
        <v>12</v>
      </c>
      <c r="B103" s="41"/>
      <c r="C103" s="11"/>
      <c r="D103" s="11" t="s">
        <v>2121</v>
      </c>
      <c r="E103" s="41" t="s">
        <v>200</v>
      </c>
      <c r="F103" s="41"/>
      <c r="G103" s="12" t="s">
        <v>231</v>
      </c>
      <c r="H103" s="44" t="s">
        <v>232</v>
      </c>
      <c r="I103" s="12" t="s">
        <v>232</v>
      </c>
      <c r="J103" s="45"/>
      <c r="K103" s="7" t="s">
        <v>2122</v>
      </c>
      <c r="L103" s="7">
        <v>30</v>
      </c>
      <c r="M103" s="7">
        <v>30</v>
      </c>
      <c r="N103" s="39"/>
      <c r="O103" s="27"/>
      <c r="P103" s="27"/>
      <c r="Q103" s="27"/>
      <c r="R103" s="27"/>
    </row>
    <row r="104" ht="84" spans="1:18">
      <c r="A104" s="11">
        <v>13</v>
      </c>
      <c r="B104" s="41"/>
      <c r="C104" s="11"/>
      <c r="D104" s="11" t="s">
        <v>2123</v>
      </c>
      <c r="E104" s="41" t="s">
        <v>200</v>
      </c>
      <c r="F104" s="41"/>
      <c r="G104" s="12" t="s">
        <v>231</v>
      </c>
      <c r="H104" s="44" t="s">
        <v>232</v>
      </c>
      <c r="I104" s="12" t="s">
        <v>232</v>
      </c>
      <c r="J104" s="45"/>
      <c r="K104" s="7" t="s">
        <v>2124</v>
      </c>
      <c r="L104" s="7">
        <v>60</v>
      </c>
      <c r="M104" s="7">
        <v>60</v>
      </c>
      <c r="N104" s="39"/>
      <c r="O104" s="27"/>
      <c r="P104" s="27"/>
      <c r="Q104" s="27"/>
      <c r="R104" s="27"/>
    </row>
    <row r="105" ht="84" spans="1:18">
      <c r="A105" s="11">
        <v>14</v>
      </c>
      <c r="B105" s="41"/>
      <c r="C105" s="11"/>
      <c r="D105" s="11" t="s">
        <v>2125</v>
      </c>
      <c r="E105" s="41" t="s">
        <v>200</v>
      </c>
      <c r="F105" s="41"/>
      <c r="G105" s="12" t="s">
        <v>231</v>
      </c>
      <c r="H105" s="44" t="s">
        <v>232</v>
      </c>
      <c r="I105" s="12" t="s">
        <v>232</v>
      </c>
      <c r="J105" s="45"/>
      <c r="K105" s="7" t="s">
        <v>2126</v>
      </c>
      <c r="L105" s="7">
        <v>14</v>
      </c>
      <c r="M105" s="7">
        <v>14</v>
      </c>
      <c r="N105" s="39"/>
      <c r="O105" s="27"/>
      <c r="P105" s="27"/>
      <c r="Q105" s="27"/>
      <c r="R105" s="27"/>
    </row>
    <row r="106" ht="84" spans="1:18">
      <c r="A106" s="11">
        <v>15</v>
      </c>
      <c r="B106" s="41"/>
      <c r="C106" s="11"/>
      <c r="D106" s="11" t="s">
        <v>2127</v>
      </c>
      <c r="E106" s="41" t="s">
        <v>200</v>
      </c>
      <c r="F106" s="41"/>
      <c r="G106" s="12" t="s">
        <v>231</v>
      </c>
      <c r="H106" s="44" t="s">
        <v>232</v>
      </c>
      <c r="I106" s="12" t="s">
        <v>232</v>
      </c>
      <c r="J106" s="45"/>
      <c r="K106" s="7" t="s">
        <v>2128</v>
      </c>
      <c r="L106" s="7">
        <v>81</v>
      </c>
      <c r="M106" s="7">
        <v>81</v>
      </c>
      <c r="N106" s="39"/>
      <c r="O106" s="27"/>
      <c r="P106" s="27"/>
      <c r="Q106" s="27"/>
      <c r="R106" s="27"/>
    </row>
    <row r="107" ht="84" spans="1:18">
      <c r="A107" s="11">
        <v>16</v>
      </c>
      <c r="B107" s="41"/>
      <c r="C107" s="11"/>
      <c r="D107" s="11" t="s">
        <v>2129</v>
      </c>
      <c r="E107" s="41" t="s">
        <v>200</v>
      </c>
      <c r="F107" s="41"/>
      <c r="G107" s="12" t="s">
        <v>231</v>
      </c>
      <c r="H107" s="44" t="s">
        <v>232</v>
      </c>
      <c r="I107" s="12" t="s">
        <v>232</v>
      </c>
      <c r="J107" s="45"/>
      <c r="K107" s="7" t="s">
        <v>2130</v>
      </c>
      <c r="L107" s="7">
        <v>57</v>
      </c>
      <c r="M107" s="7">
        <v>57</v>
      </c>
      <c r="N107" s="39"/>
      <c r="O107" s="27"/>
      <c r="P107" s="27"/>
      <c r="Q107" s="27"/>
      <c r="R107" s="27"/>
    </row>
    <row r="108" ht="60" spans="1:18">
      <c r="A108" s="11">
        <v>17</v>
      </c>
      <c r="B108" s="41"/>
      <c r="C108" s="11"/>
      <c r="D108" s="11" t="s">
        <v>2131</v>
      </c>
      <c r="E108" s="41" t="s">
        <v>200</v>
      </c>
      <c r="F108" s="41"/>
      <c r="G108" s="12" t="s">
        <v>231</v>
      </c>
      <c r="H108" s="44" t="s">
        <v>236</v>
      </c>
      <c r="I108" s="12" t="s">
        <v>236</v>
      </c>
      <c r="J108" s="45"/>
      <c r="K108" s="7" t="s">
        <v>2132</v>
      </c>
      <c r="L108" s="7">
        <v>160</v>
      </c>
      <c r="M108" s="7">
        <v>160</v>
      </c>
      <c r="N108" s="39"/>
      <c r="O108" s="27"/>
      <c r="P108" s="27"/>
      <c r="Q108" s="27"/>
      <c r="R108" s="27"/>
    </row>
    <row r="109" ht="48" spans="1:18">
      <c r="A109" s="11">
        <v>18</v>
      </c>
      <c r="B109" s="41"/>
      <c r="C109" s="11"/>
      <c r="D109" s="11" t="s">
        <v>2133</v>
      </c>
      <c r="E109" s="41" t="s">
        <v>200</v>
      </c>
      <c r="F109" s="41"/>
      <c r="G109" s="12" t="s">
        <v>231</v>
      </c>
      <c r="H109" s="44" t="s">
        <v>2134</v>
      </c>
      <c r="I109" s="12" t="s">
        <v>240</v>
      </c>
      <c r="J109" s="45"/>
      <c r="K109" s="7" t="s">
        <v>2135</v>
      </c>
      <c r="L109" s="7">
        <v>180</v>
      </c>
      <c r="M109" s="7">
        <v>180</v>
      </c>
      <c r="N109" s="39"/>
      <c r="O109" s="27"/>
      <c r="P109" s="27"/>
      <c r="Q109" s="27"/>
      <c r="R109" s="27"/>
    </row>
    <row r="110" ht="60" spans="1:18">
      <c r="A110" s="11">
        <v>19</v>
      </c>
      <c r="B110" s="41"/>
      <c r="C110" s="11"/>
      <c r="D110" s="11" t="s">
        <v>2136</v>
      </c>
      <c r="E110" s="41" t="s">
        <v>200</v>
      </c>
      <c r="F110" s="41"/>
      <c r="G110" s="12" t="s">
        <v>231</v>
      </c>
      <c r="H110" s="44" t="s">
        <v>240</v>
      </c>
      <c r="I110" s="12" t="s">
        <v>240</v>
      </c>
      <c r="J110" s="45"/>
      <c r="K110" s="7" t="s">
        <v>243</v>
      </c>
      <c r="L110" s="7">
        <v>150</v>
      </c>
      <c r="M110" s="7">
        <v>150</v>
      </c>
      <c r="N110" s="39"/>
      <c r="O110" s="27"/>
      <c r="P110" s="27"/>
      <c r="Q110" s="27"/>
      <c r="R110" s="27"/>
    </row>
    <row r="111" spans="1:18">
      <c r="A111" s="5" t="s">
        <v>104</v>
      </c>
      <c r="B111" s="5" t="s">
        <v>105</v>
      </c>
      <c r="C111" s="5"/>
      <c r="D111" s="29">
        <v>27</v>
      </c>
      <c r="E111" s="5"/>
      <c r="F111" s="5"/>
      <c r="G111" s="5"/>
      <c r="H111" s="5"/>
      <c r="I111" s="5"/>
      <c r="J111" s="5"/>
      <c r="K111" s="7"/>
      <c r="L111" s="29">
        <v>1585</v>
      </c>
      <c r="M111" s="29">
        <v>1585</v>
      </c>
      <c r="N111" s="29">
        <v>0</v>
      </c>
      <c r="O111" s="29">
        <v>184</v>
      </c>
      <c r="P111" s="29">
        <v>184</v>
      </c>
      <c r="Q111" s="29">
        <v>925</v>
      </c>
      <c r="R111" s="29">
        <v>925</v>
      </c>
    </row>
    <row r="112" spans="1:18">
      <c r="A112" s="11" t="s">
        <v>307</v>
      </c>
      <c r="B112" s="11"/>
      <c r="C112" s="11" t="s">
        <v>106</v>
      </c>
      <c r="D112" s="11">
        <v>1</v>
      </c>
      <c r="E112" s="11"/>
      <c r="F112" s="11"/>
      <c r="G112" s="11"/>
      <c r="H112" s="11"/>
      <c r="I112" s="11"/>
      <c r="J112" s="11"/>
      <c r="K112" s="7"/>
      <c r="L112" s="11">
        <v>130</v>
      </c>
      <c r="M112" s="11">
        <v>130</v>
      </c>
      <c r="N112" s="11">
        <v>0</v>
      </c>
      <c r="O112" s="11">
        <v>0</v>
      </c>
      <c r="P112" s="11">
        <v>0</v>
      </c>
      <c r="Q112" s="11">
        <v>0</v>
      </c>
      <c r="R112" s="11">
        <v>0</v>
      </c>
    </row>
    <row r="113" ht="60" spans="1:18">
      <c r="A113" s="11">
        <v>1</v>
      </c>
      <c r="B113" s="11"/>
      <c r="C113" s="11"/>
      <c r="D113" s="11" t="s">
        <v>2137</v>
      </c>
      <c r="E113" s="7" t="s">
        <v>200</v>
      </c>
      <c r="F113" s="11" t="s">
        <v>2138</v>
      </c>
      <c r="G113" s="11" t="s">
        <v>2139</v>
      </c>
      <c r="H113" s="11" t="s">
        <v>2140</v>
      </c>
      <c r="I113" s="11" t="s">
        <v>2141</v>
      </c>
      <c r="J113" s="11" t="s">
        <v>205</v>
      </c>
      <c r="K113" s="7" t="s">
        <v>2142</v>
      </c>
      <c r="L113" s="11">
        <v>130</v>
      </c>
      <c r="M113" s="11">
        <v>130</v>
      </c>
      <c r="N113" s="11"/>
      <c r="O113" s="11"/>
      <c r="P113" s="11"/>
      <c r="Q113" s="11"/>
      <c r="R113" s="11"/>
    </row>
    <row r="114" spans="1:18">
      <c r="A114" s="11" t="s">
        <v>308</v>
      </c>
      <c r="B114" s="11"/>
      <c r="C114" s="11" t="s">
        <v>109</v>
      </c>
      <c r="D114" s="11">
        <v>17</v>
      </c>
      <c r="E114" s="11"/>
      <c r="F114" s="11"/>
      <c r="G114" s="11"/>
      <c r="H114" s="11"/>
      <c r="I114" s="11"/>
      <c r="J114" s="11"/>
      <c r="K114" s="7"/>
      <c r="L114" s="11">
        <v>425</v>
      </c>
      <c r="M114" s="11">
        <v>425</v>
      </c>
      <c r="N114" s="11">
        <v>0</v>
      </c>
      <c r="O114" s="11">
        <v>0</v>
      </c>
      <c r="P114" s="11">
        <v>0</v>
      </c>
      <c r="Q114" s="11">
        <v>0</v>
      </c>
      <c r="R114" s="11">
        <v>0</v>
      </c>
    </row>
    <row r="115" ht="48" spans="1:18">
      <c r="A115" s="11">
        <v>1</v>
      </c>
      <c r="B115" s="11"/>
      <c r="C115" s="11"/>
      <c r="D115" s="11" t="s">
        <v>2143</v>
      </c>
      <c r="E115" s="7" t="s">
        <v>200</v>
      </c>
      <c r="F115" s="11" t="s">
        <v>2144</v>
      </c>
      <c r="G115" s="11" t="s">
        <v>2145</v>
      </c>
      <c r="H115" s="11" t="s">
        <v>2146</v>
      </c>
      <c r="I115" s="11" t="s">
        <v>2147</v>
      </c>
      <c r="J115" s="11" t="s">
        <v>367</v>
      </c>
      <c r="K115" s="7" t="s">
        <v>2148</v>
      </c>
      <c r="L115" s="12">
        <v>50</v>
      </c>
      <c r="M115" s="12">
        <v>50</v>
      </c>
      <c r="N115" s="43"/>
      <c r="O115" s="27"/>
      <c r="P115" s="27"/>
      <c r="Q115" s="27"/>
      <c r="R115" s="27"/>
    </row>
    <row r="116" ht="48" spans="1:18">
      <c r="A116" s="11">
        <v>2</v>
      </c>
      <c r="B116" s="11"/>
      <c r="C116" s="11"/>
      <c r="D116" s="11" t="s">
        <v>2149</v>
      </c>
      <c r="E116" s="7" t="s">
        <v>200</v>
      </c>
      <c r="F116" s="11" t="s">
        <v>2144</v>
      </c>
      <c r="G116" s="11" t="s">
        <v>2145</v>
      </c>
      <c r="H116" s="11" t="s">
        <v>2146</v>
      </c>
      <c r="I116" s="11" t="s">
        <v>2150</v>
      </c>
      <c r="J116" s="11" t="s">
        <v>367</v>
      </c>
      <c r="K116" s="7" t="s">
        <v>2148</v>
      </c>
      <c r="L116" s="12">
        <v>50</v>
      </c>
      <c r="M116" s="12">
        <v>50</v>
      </c>
      <c r="N116" s="43"/>
      <c r="O116" s="27"/>
      <c r="P116" s="27"/>
      <c r="Q116" s="27"/>
      <c r="R116" s="27"/>
    </row>
    <row r="117" ht="36" spans="1:18">
      <c r="A117" s="11">
        <v>3</v>
      </c>
      <c r="B117" s="11"/>
      <c r="C117" s="11"/>
      <c r="D117" s="11" t="s">
        <v>2151</v>
      </c>
      <c r="E117" s="7" t="s">
        <v>200</v>
      </c>
      <c r="F117" s="11" t="s">
        <v>2144</v>
      </c>
      <c r="G117" s="11" t="s">
        <v>2145</v>
      </c>
      <c r="H117" s="11" t="s">
        <v>2146</v>
      </c>
      <c r="I117" s="11" t="s">
        <v>2152</v>
      </c>
      <c r="J117" s="11" t="s">
        <v>205</v>
      </c>
      <c r="K117" s="7" t="s">
        <v>2153</v>
      </c>
      <c r="L117" s="12">
        <v>15</v>
      </c>
      <c r="M117" s="12">
        <v>15</v>
      </c>
      <c r="N117" s="43"/>
      <c r="O117" s="27"/>
      <c r="P117" s="27"/>
      <c r="Q117" s="27"/>
      <c r="R117" s="27"/>
    </row>
    <row r="118" ht="36" spans="1:18">
      <c r="A118" s="11">
        <v>4</v>
      </c>
      <c r="B118" s="11"/>
      <c r="C118" s="11"/>
      <c r="D118" s="11" t="s">
        <v>2154</v>
      </c>
      <c r="E118" s="7" t="s">
        <v>200</v>
      </c>
      <c r="F118" s="11" t="s">
        <v>2144</v>
      </c>
      <c r="G118" s="11" t="s">
        <v>2145</v>
      </c>
      <c r="H118" s="11" t="s">
        <v>2146</v>
      </c>
      <c r="I118" s="11" t="s">
        <v>2155</v>
      </c>
      <c r="J118" s="11" t="s">
        <v>205</v>
      </c>
      <c r="K118" s="7" t="s">
        <v>2153</v>
      </c>
      <c r="L118" s="12">
        <v>15</v>
      </c>
      <c r="M118" s="12">
        <v>15</v>
      </c>
      <c r="N118" s="43"/>
      <c r="O118" s="27"/>
      <c r="P118" s="27"/>
      <c r="Q118" s="27"/>
      <c r="R118" s="27"/>
    </row>
    <row r="119" ht="36" spans="1:18">
      <c r="A119" s="11">
        <v>5</v>
      </c>
      <c r="B119" s="11"/>
      <c r="C119" s="11"/>
      <c r="D119" s="11" t="s">
        <v>2156</v>
      </c>
      <c r="E119" s="7" t="s">
        <v>200</v>
      </c>
      <c r="F119" s="11" t="s">
        <v>2144</v>
      </c>
      <c r="G119" s="11" t="s">
        <v>2145</v>
      </c>
      <c r="H119" s="11" t="s">
        <v>2146</v>
      </c>
      <c r="I119" s="11" t="s">
        <v>668</v>
      </c>
      <c r="J119" s="11" t="s">
        <v>205</v>
      </c>
      <c r="K119" s="7" t="s">
        <v>2153</v>
      </c>
      <c r="L119" s="12">
        <v>12</v>
      </c>
      <c r="M119" s="12">
        <v>12</v>
      </c>
      <c r="N119" s="43"/>
      <c r="O119" s="27"/>
      <c r="P119" s="27"/>
      <c r="Q119" s="27"/>
      <c r="R119" s="27"/>
    </row>
    <row r="120" ht="36" spans="1:18">
      <c r="A120" s="11">
        <v>6</v>
      </c>
      <c r="B120" s="11"/>
      <c r="C120" s="11"/>
      <c r="D120" s="11" t="s">
        <v>2157</v>
      </c>
      <c r="E120" s="7" t="s">
        <v>200</v>
      </c>
      <c r="F120" s="11" t="s">
        <v>2144</v>
      </c>
      <c r="G120" s="11" t="s">
        <v>2145</v>
      </c>
      <c r="H120" s="11" t="s">
        <v>2146</v>
      </c>
      <c r="I120" s="11" t="s">
        <v>2158</v>
      </c>
      <c r="J120" s="11" t="s">
        <v>205</v>
      </c>
      <c r="K120" s="7" t="s">
        <v>2153</v>
      </c>
      <c r="L120" s="12">
        <v>12</v>
      </c>
      <c r="M120" s="12">
        <v>12</v>
      </c>
      <c r="N120" s="43"/>
      <c r="O120" s="27"/>
      <c r="P120" s="27"/>
      <c r="Q120" s="27"/>
      <c r="R120" s="27"/>
    </row>
    <row r="121" ht="36" spans="1:18">
      <c r="A121" s="11">
        <v>7</v>
      </c>
      <c r="B121" s="11"/>
      <c r="C121" s="11"/>
      <c r="D121" s="11" t="s">
        <v>2159</v>
      </c>
      <c r="E121" s="7" t="s">
        <v>200</v>
      </c>
      <c r="F121" s="11" t="s">
        <v>2144</v>
      </c>
      <c r="G121" s="11" t="s">
        <v>2145</v>
      </c>
      <c r="H121" s="11" t="s">
        <v>2146</v>
      </c>
      <c r="I121" s="11" t="s">
        <v>2160</v>
      </c>
      <c r="J121" s="11" t="s">
        <v>205</v>
      </c>
      <c r="K121" s="7" t="s">
        <v>2153</v>
      </c>
      <c r="L121" s="12">
        <v>12</v>
      </c>
      <c r="M121" s="12">
        <v>12</v>
      </c>
      <c r="N121" s="43"/>
      <c r="O121" s="27"/>
      <c r="P121" s="27"/>
      <c r="Q121" s="27"/>
      <c r="R121" s="27"/>
    </row>
    <row r="122" ht="36" spans="1:18">
      <c r="A122" s="11">
        <v>8</v>
      </c>
      <c r="B122" s="11"/>
      <c r="C122" s="11"/>
      <c r="D122" s="11" t="s">
        <v>2161</v>
      </c>
      <c r="E122" s="7" t="s">
        <v>200</v>
      </c>
      <c r="F122" s="11" t="s">
        <v>2144</v>
      </c>
      <c r="G122" s="11" t="s">
        <v>2145</v>
      </c>
      <c r="H122" s="11" t="s">
        <v>2146</v>
      </c>
      <c r="I122" s="11" t="s">
        <v>2162</v>
      </c>
      <c r="J122" s="11" t="s">
        <v>205</v>
      </c>
      <c r="K122" s="7" t="s">
        <v>2153</v>
      </c>
      <c r="L122" s="12">
        <v>27</v>
      </c>
      <c r="M122" s="12">
        <v>27</v>
      </c>
      <c r="N122" s="43"/>
      <c r="O122" s="27"/>
      <c r="P122" s="27"/>
      <c r="Q122" s="27"/>
      <c r="R122" s="27"/>
    </row>
    <row r="123" ht="36" spans="1:18">
      <c r="A123" s="11">
        <v>9</v>
      </c>
      <c r="B123" s="11"/>
      <c r="C123" s="11"/>
      <c r="D123" s="11" t="s">
        <v>2163</v>
      </c>
      <c r="E123" s="7" t="s">
        <v>200</v>
      </c>
      <c r="F123" s="11" t="s">
        <v>2144</v>
      </c>
      <c r="G123" s="11" t="s">
        <v>2145</v>
      </c>
      <c r="H123" s="11" t="s">
        <v>2146</v>
      </c>
      <c r="I123" s="11" t="s">
        <v>2164</v>
      </c>
      <c r="J123" s="11" t="s">
        <v>205</v>
      </c>
      <c r="K123" s="7" t="s">
        <v>2153</v>
      </c>
      <c r="L123" s="12">
        <v>12</v>
      </c>
      <c r="M123" s="12">
        <v>12</v>
      </c>
      <c r="N123" s="43"/>
      <c r="O123" s="27"/>
      <c r="P123" s="27"/>
      <c r="Q123" s="27"/>
      <c r="R123" s="27"/>
    </row>
    <row r="124" ht="36" spans="1:18">
      <c r="A124" s="11">
        <v>10</v>
      </c>
      <c r="B124" s="11"/>
      <c r="C124" s="11"/>
      <c r="D124" s="11" t="s">
        <v>2165</v>
      </c>
      <c r="E124" s="7" t="s">
        <v>200</v>
      </c>
      <c r="F124" s="11" t="s">
        <v>2144</v>
      </c>
      <c r="G124" s="11" t="s">
        <v>2145</v>
      </c>
      <c r="H124" s="11" t="s">
        <v>2146</v>
      </c>
      <c r="I124" s="11" t="s">
        <v>2166</v>
      </c>
      <c r="J124" s="11" t="s">
        <v>205</v>
      </c>
      <c r="K124" s="7" t="s">
        <v>2153</v>
      </c>
      <c r="L124" s="12">
        <v>22</v>
      </c>
      <c r="M124" s="12">
        <v>22</v>
      </c>
      <c r="N124" s="43"/>
      <c r="O124" s="27"/>
      <c r="P124" s="27"/>
      <c r="Q124" s="27"/>
      <c r="R124" s="27"/>
    </row>
    <row r="125" ht="36" spans="1:18">
      <c r="A125" s="11">
        <v>11</v>
      </c>
      <c r="B125" s="11"/>
      <c r="C125" s="11"/>
      <c r="D125" s="11" t="s">
        <v>2167</v>
      </c>
      <c r="E125" s="7" t="s">
        <v>200</v>
      </c>
      <c r="F125" s="11" t="s">
        <v>2144</v>
      </c>
      <c r="G125" s="11" t="s">
        <v>2145</v>
      </c>
      <c r="H125" s="11" t="s">
        <v>2146</v>
      </c>
      <c r="I125" s="11" t="s">
        <v>2168</v>
      </c>
      <c r="J125" s="11" t="s">
        <v>205</v>
      </c>
      <c r="K125" s="7" t="s">
        <v>2153</v>
      </c>
      <c r="L125" s="12">
        <v>18</v>
      </c>
      <c r="M125" s="12">
        <v>18</v>
      </c>
      <c r="N125" s="43"/>
      <c r="O125" s="27"/>
      <c r="P125" s="27"/>
      <c r="Q125" s="27"/>
      <c r="R125" s="27"/>
    </row>
    <row r="126" ht="60" spans="1:18">
      <c r="A126" s="11">
        <v>12</v>
      </c>
      <c r="B126" s="11"/>
      <c r="C126" s="11"/>
      <c r="D126" s="11" t="s">
        <v>2169</v>
      </c>
      <c r="E126" s="7" t="s">
        <v>200</v>
      </c>
      <c r="F126" s="11" t="s">
        <v>2170</v>
      </c>
      <c r="G126" s="11" t="s">
        <v>2171</v>
      </c>
      <c r="H126" s="11" t="s">
        <v>2172</v>
      </c>
      <c r="I126" s="11" t="s">
        <v>2173</v>
      </c>
      <c r="J126" s="11" t="s">
        <v>367</v>
      </c>
      <c r="K126" s="7" t="s">
        <v>2174</v>
      </c>
      <c r="L126" s="12">
        <v>100</v>
      </c>
      <c r="M126" s="12">
        <v>100</v>
      </c>
      <c r="N126" s="43"/>
      <c r="O126" s="27"/>
      <c r="P126" s="27"/>
      <c r="Q126" s="27"/>
      <c r="R126" s="27"/>
    </row>
    <row r="127" ht="48" spans="1:18">
      <c r="A127" s="11">
        <v>13</v>
      </c>
      <c r="B127" s="11"/>
      <c r="C127" s="11"/>
      <c r="D127" s="11" t="s">
        <v>2175</v>
      </c>
      <c r="E127" s="7" t="s">
        <v>200</v>
      </c>
      <c r="F127" s="11" t="s">
        <v>2144</v>
      </c>
      <c r="G127" s="11" t="s">
        <v>2145</v>
      </c>
      <c r="H127" s="11" t="s">
        <v>2176</v>
      </c>
      <c r="I127" s="11" t="s">
        <v>2177</v>
      </c>
      <c r="J127" s="11" t="s">
        <v>367</v>
      </c>
      <c r="K127" s="7" t="s">
        <v>2178</v>
      </c>
      <c r="L127" s="12">
        <v>30</v>
      </c>
      <c r="M127" s="12">
        <v>30</v>
      </c>
      <c r="N127" s="43"/>
      <c r="O127" s="27"/>
      <c r="P127" s="27"/>
      <c r="Q127" s="27"/>
      <c r="R127" s="27"/>
    </row>
    <row r="128" ht="48" spans="1:18">
      <c r="A128" s="11">
        <v>14</v>
      </c>
      <c r="B128" s="11"/>
      <c r="C128" s="11"/>
      <c r="D128" s="11" t="s">
        <v>2179</v>
      </c>
      <c r="E128" s="7" t="s">
        <v>200</v>
      </c>
      <c r="F128" s="11" t="s">
        <v>2144</v>
      </c>
      <c r="G128" s="11" t="s">
        <v>2145</v>
      </c>
      <c r="H128" s="11" t="s">
        <v>2176</v>
      </c>
      <c r="I128" s="11" t="s">
        <v>2180</v>
      </c>
      <c r="J128" s="11" t="s">
        <v>367</v>
      </c>
      <c r="K128" s="7" t="s">
        <v>2178</v>
      </c>
      <c r="L128" s="12">
        <v>30</v>
      </c>
      <c r="M128" s="12">
        <v>30</v>
      </c>
      <c r="N128" s="43"/>
      <c r="O128" s="27"/>
      <c r="P128" s="27"/>
      <c r="Q128" s="27"/>
      <c r="R128" s="27"/>
    </row>
    <row r="129" ht="48" spans="1:18">
      <c r="A129" s="11">
        <v>15</v>
      </c>
      <c r="B129" s="11"/>
      <c r="C129" s="11"/>
      <c r="D129" s="11" t="s">
        <v>2181</v>
      </c>
      <c r="E129" s="7" t="s">
        <v>200</v>
      </c>
      <c r="F129" s="11" t="s">
        <v>2144</v>
      </c>
      <c r="G129" s="11" t="s">
        <v>2145</v>
      </c>
      <c r="H129" s="11" t="s">
        <v>2176</v>
      </c>
      <c r="I129" s="11" t="s">
        <v>2182</v>
      </c>
      <c r="J129" s="11" t="s">
        <v>367</v>
      </c>
      <c r="K129" s="7" t="s">
        <v>2178</v>
      </c>
      <c r="L129" s="12">
        <v>3</v>
      </c>
      <c r="M129" s="12">
        <v>3</v>
      </c>
      <c r="N129" s="43"/>
      <c r="O129" s="27"/>
      <c r="P129" s="27"/>
      <c r="Q129" s="27"/>
      <c r="R129" s="27"/>
    </row>
    <row r="130" ht="60" spans="1:18">
      <c r="A130" s="11">
        <v>16</v>
      </c>
      <c r="B130" s="11"/>
      <c r="C130" s="11"/>
      <c r="D130" s="11" t="s">
        <v>2183</v>
      </c>
      <c r="E130" s="7" t="s">
        <v>200</v>
      </c>
      <c r="F130" s="11" t="s">
        <v>2144</v>
      </c>
      <c r="G130" s="11" t="s">
        <v>2145</v>
      </c>
      <c r="H130" s="11" t="s">
        <v>2176</v>
      </c>
      <c r="I130" s="11" t="s">
        <v>2184</v>
      </c>
      <c r="J130" s="11" t="s">
        <v>367</v>
      </c>
      <c r="K130" s="7" t="s">
        <v>2178</v>
      </c>
      <c r="L130" s="12">
        <v>15</v>
      </c>
      <c r="M130" s="12">
        <v>15</v>
      </c>
      <c r="N130" s="43"/>
      <c r="O130" s="27"/>
      <c r="P130" s="27"/>
      <c r="Q130" s="27"/>
      <c r="R130" s="27"/>
    </row>
    <row r="131" ht="48" spans="1:18">
      <c r="A131" s="11">
        <v>17</v>
      </c>
      <c r="B131" s="11"/>
      <c r="C131" s="11"/>
      <c r="D131" s="11" t="s">
        <v>2185</v>
      </c>
      <c r="E131" s="7" t="s">
        <v>200</v>
      </c>
      <c r="F131" s="11" t="s">
        <v>2144</v>
      </c>
      <c r="G131" s="11" t="s">
        <v>2145</v>
      </c>
      <c r="H131" s="11" t="s">
        <v>2176</v>
      </c>
      <c r="I131" s="11" t="s">
        <v>2182</v>
      </c>
      <c r="J131" s="11" t="s">
        <v>367</v>
      </c>
      <c r="K131" s="7" t="s">
        <v>2178</v>
      </c>
      <c r="L131" s="12">
        <v>2</v>
      </c>
      <c r="M131" s="12">
        <v>2</v>
      </c>
      <c r="N131" s="43"/>
      <c r="O131" s="27"/>
      <c r="P131" s="27"/>
      <c r="Q131" s="27"/>
      <c r="R131" s="27"/>
    </row>
    <row r="132" spans="1:18">
      <c r="A132" s="11" t="s">
        <v>309</v>
      </c>
      <c r="B132" s="11"/>
      <c r="C132" s="11" t="s">
        <v>112</v>
      </c>
      <c r="D132" s="11">
        <v>9</v>
      </c>
      <c r="E132" s="11"/>
      <c r="F132" s="11"/>
      <c r="G132" s="11"/>
      <c r="H132" s="11"/>
      <c r="I132" s="11"/>
      <c r="J132" s="11"/>
      <c r="K132" s="7"/>
      <c r="L132" s="39">
        <v>1030</v>
      </c>
      <c r="M132" s="39">
        <v>1030</v>
      </c>
      <c r="N132" s="39">
        <v>0</v>
      </c>
      <c r="O132" s="39">
        <v>184</v>
      </c>
      <c r="P132" s="39">
        <v>184</v>
      </c>
      <c r="Q132" s="39">
        <v>925</v>
      </c>
      <c r="R132" s="39">
        <v>925</v>
      </c>
    </row>
    <row r="133" ht="48" spans="1:18">
      <c r="A133" s="11">
        <v>1</v>
      </c>
      <c r="B133" s="11"/>
      <c r="C133" s="11"/>
      <c r="D133" s="11" t="s">
        <v>2186</v>
      </c>
      <c r="E133" s="11" t="s">
        <v>200</v>
      </c>
      <c r="F133" s="11" t="s">
        <v>2187</v>
      </c>
      <c r="G133" s="11" t="s">
        <v>2188</v>
      </c>
      <c r="H133" s="11" t="s">
        <v>2189</v>
      </c>
      <c r="I133" s="11" t="s">
        <v>2190</v>
      </c>
      <c r="J133" s="11" t="s">
        <v>205</v>
      </c>
      <c r="K133" s="7" t="s">
        <v>2191</v>
      </c>
      <c r="L133" s="39">
        <v>39</v>
      </c>
      <c r="M133" s="39">
        <v>39</v>
      </c>
      <c r="N133" s="39"/>
      <c r="O133" s="39">
        <v>49</v>
      </c>
      <c r="P133" s="39">
        <v>49</v>
      </c>
      <c r="Q133" s="39">
        <v>215</v>
      </c>
      <c r="R133" s="39">
        <v>215</v>
      </c>
    </row>
    <row r="134" ht="36" spans="1:18">
      <c r="A134" s="11">
        <v>2</v>
      </c>
      <c r="B134" s="11"/>
      <c r="C134" s="11"/>
      <c r="D134" s="11" t="s">
        <v>2192</v>
      </c>
      <c r="E134" s="11" t="s">
        <v>200</v>
      </c>
      <c r="F134" s="11" t="s">
        <v>2193</v>
      </c>
      <c r="G134" s="11" t="s">
        <v>2194</v>
      </c>
      <c r="H134" s="11" t="s">
        <v>2195</v>
      </c>
      <c r="I134" s="11" t="s">
        <v>2196</v>
      </c>
      <c r="J134" s="11" t="s">
        <v>205</v>
      </c>
      <c r="K134" s="7" t="s">
        <v>2197</v>
      </c>
      <c r="L134" s="39">
        <v>91</v>
      </c>
      <c r="M134" s="39">
        <v>91</v>
      </c>
      <c r="N134" s="39"/>
      <c r="O134" s="39">
        <v>65</v>
      </c>
      <c r="P134" s="39">
        <v>65</v>
      </c>
      <c r="Q134" s="39">
        <v>330</v>
      </c>
      <c r="R134" s="39">
        <v>330</v>
      </c>
    </row>
    <row r="135" ht="48" spans="1:18">
      <c r="A135" s="11">
        <v>3</v>
      </c>
      <c r="B135" s="11"/>
      <c r="C135" s="11"/>
      <c r="D135" s="11" t="s">
        <v>2198</v>
      </c>
      <c r="E135" s="11" t="s">
        <v>200</v>
      </c>
      <c r="F135" s="11" t="s">
        <v>2193</v>
      </c>
      <c r="G135" s="11" t="s">
        <v>2194</v>
      </c>
      <c r="H135" s="11" t="s">
        <v>2199</v>
      </c>
      <c r="I135" s="11" t="s">
        <v>2200</v>
      </c>
      <c r="J135" s="11" t="s">
        <v>205</v>
      </c>
      <c r="K135" s="7" t="s">
        <v>2201</v>
      </c>
      <c r="L135" s="39">
        <v>118</v>
      </c>
      <c r="M135" s="39">
        <v>118</v>
      </c>
      <c r="N135" s="39"/>
      <c r="O135" s="39">
        <v>70</v>
      </c>
      <c r="P135" s="39">
        <v>70</v>
      </c>
      <c r="Q135" s="39">
        <v>380</v>
      </c>
      <c r="R135" s="39">
        <v>380</v>
      </c>
    </row>
    <row r="136" ht="72" spans="1:18">
      <c r="A136" s="11">
        <v>4</v>
      </c>
      <c r="B136" s="41"/>
      <c r="C136" s="11"/>
      <c r="D136" s="11" t="s">
        <v>2202</v>
      </c>
      <c r="E136" s="7" t="s">
        <v>200</v>
      </c>
      <c r="F136" s="11" t="s">
        <v>1643</v>
      </c>
      <c r="G136" s="12" t="s">
        <v>1644</v>
      </c>
      <c r="H136" s="12" t="s">
        <v>2203</v>
      </c>
      <c r="I136" s="12" t="s">
        <v>2204</v>
      </c>
      <c r="J136" s="45" t="s">
        <v>205</v>
      </c>
      <c r="K136" s="7" t="s">
        <v>2205</v>
      </c>
      <c r="L136" s="12">
        <v>45</v>
      </c>
      <c r="M136" s="12">
        <v>45</v>
      </c>
      <c r="N136" s="55"/>
      <c r="O136" s="56"/>
      <c r="P136" s="56"/>
      <c r="Q136" s="56"/>
      <c r="R136" s="56"/>
    </row>
    <row r="137" ht="144" spans="1:18">
      <c r="A137" s="11">
        <v>5</v>
      </c>
      <c r="B137" s="41"/>
      <c r="C137" s="11"/>
      <c r="D137" s="11" t="s">
        <v>2206</v>
      </c>
      <c r="E137" s="7" t="s">
        <v>200</v>
      </c>
      <c r="F137" s="11" t="s">
        <v>1643</v>
      </c>
      <c r="G137" s="12" t="s">
        <v>1644</v>
      </c>
      <c r="H137" s="12" t="s">
        <v>2203</v>
      </c>
      <c r="I137" s="12" t="s">
        <v>2207</v>
      </c>
      <c r="J137" s="45" t="s">
        <v>205</v>
      </c>
      <c r="K137" s="7" t="s">
        <v>2208</v>
      </c>
      <c r="L137" s="12">
        <v>32</v>
      </c>
      <c r="M137" s="12">
        <v>32</v>
      </c>
      <c r="N137" s="55"/>
      <c r="O137" s="56"/>
      <c r="P137" s="56"/>
      <c r="Q137" s="56"/>
      <c r="R137" s="56"/>
    </row>
    <row r="138" ht="409.5" spans="1:18">
      <c r="A138" s="11">
        <v>6</v>
      </c>
      <c r="B138" s="41"/>
      <c r="C138" s="11"/>
      <c r="D138" s="11" t="s">
        <v>2209</v>
      </c>
      <c r="E138" s="7" t="s">
        <v>200</v>
      </c>
      <c r="F138" s="11" t="s">
        <v>1643</v>
      </c>
      <c r="G138" s="12" t="s">
        <v>1644</v>
      </c>
      <c r="H138" s="12" t="s">
        <v>2210</v>
      </c>
      <c r="I138" s="12" t="s">
        <v>2211</v>
      </c>
      <c r="J138" s="45" t="s">
        <v>205</v>
      </c>
      <c r="K138" s="7" t="s">
        <v>2212</v>
      </c>
      <c r="L138" s="12">
        <v>357</v>
      </c>
      <c r="M138" s="12">
        <v>357</v>
      </c>
      <c r="N138" s="55"/>
      <c r="O138" s="56"/>
      <c r="P138" s="56"/>
      <c r="Q138" s="56"/>
      <c r="R138" s="56"/>
    </row>
    <row r="139" ht="48" spans="1:18">
      <c r="A139" s="11">
        <v>7</v>
      </c>
      <c r="B139" s="41"/>
      <c r="C139" s="11"/>
      <c r="D139" s="11" t="s">
        <v>2213</v>
      </c>
      <c r="E139" s="7" t="s">
        <v>200</v>
      </c>
      <c r="F139" s="41" t="s">
        <v>813</v>
      </c>
      <c r="G139" s="12" t="s">
        <v>814</v>
      </c>
      <c r="H139" s="12" t="s">
        <v>2214</v>
      </c>
      <c r="I139" s="12" t="s">
        <v>2215</v>
      </c>
      <c r="J139" s="45" t="s">
        <v>205</v>
      </c>
      <c r="K139" s="7" t="s">
        <v>2216</v>
      </c>
      <c r="L139" s="12">
        <v>150</v>
      </c>
      <c r="M139" s="12">
        <v>150</v>
      </c>
      <c r="N139" s="55"/>
      <c r="O139" s="56"/>
      <c r="P139" s="56"/>
      <c r="Q139" s="56"/>
      <c r="R139" s="56"/>
    </row>
    <row r="140" ht="36" spans="1:18">
      <c r="A140" s="11">
        <v>8</v>
      </c>
      <c r="B140" s="41"/>
      <c r="C140" s="11"/>
      <c r="D140" s="11" t="s">
        <v>2217</v>
      </c>
      <c r="E140" s="7" t="s">
        <v>200</v>
      </c>
      <c r="F140" s="41" t="s">
        <v>813</v>
      </c>
      <c r="G140" s="12" t="s">
        <v>814</v>
      </c>
      <c r="H140" s="12" t="s">
        <v>2214</v>
      </c>
      <c r="I140" s="12" t="s">
        <v>2218</v>
      </c>
      <c r="J140" s="45" t="s">
        <v>367</v>
      </c>
      <c r="K140" s="7" t="s">
        <v>2219</v>
      </c>
      <c r="L140" s="12">
        <v>80</v>
      </c>
      <c r="M140" s="12">
        <v>80</v>
      </c>
      <c r="N140" s="55"/>
      <c r="O140" s="56"/>
      <c r="P140" s="56"/>
      <c r="Q140" s="56"/>
      <c r="R140" s="56"/>
    </row>
    <row r="141" ht="72" spans="1:18">
      <c r="A141" s="11">
        <v>9</v>
      </c>
      <c r="B141" s="41"/>
      <c r="C141" s="11"/>
      <c r="D141" s="11" t="s">
        <v>2220</v>
      </c>
      <c r="E141" s="7" t="s">
        <v>200</v>
      </c>
      <c r="F141" s="41" t="s">
        <v>730</v>
      </c>
      <c r="G141" s="12" t="s">
        <v>2221</v>
      </c>
      <c r="H141" s="12" t="s">
        <v>2222</v>
      </c>
      <c r="I141" s="12" t="s">
        <v>2223</v>
      </c>
      <c r="J141" s="45" t="s">
        <v>367</v>
      </c>
      <c r="K141" s="7" t="s">
        <v>2224</v>
      </c>
      <c r="L141" s="12">
        <v>118</v>
      </c>
      <c r="M141" s="12">
        <v>118</v>
      </c>
      <c r="N141" s="55"/>
      <c r="O141" s="56"/>
      <c r="P141" s="56"/>
      <c r="Q141" s="56"/>
      <c r="R141" s="56"/>
    </row>
    <row r="142" spans="1:18">
      <c r="A142" s="5" t="s">
        <v>113</v>
      </c>
      <c r="B142" s="5" t="s">
        <v>114</v>
      </c>
      <c r="C142" s="5"/>
      <c r="D142" s="5">
        <v>4</v>
      </c>
      <c r="E142" s="5"/>
      <c r="F142" s="5"/>
      <c r="G142" s="5"/>
      <c r="H142" s="5"/>
      <c r="I142" s="5"/>
      <c r="J142" s="5"/>
      <c r="K142" s="7"/>
      <c r="L142" s="5">
        <v>191</v>
      </c>
      <c r="M142" s="5">
        <v>191</v>
      </c>
      <c r="N142" s="5">
        <v>0</v>
      </c>
      <c r="O142" s="5">
        <v>232</v>
      </c>
      <c r="P142" s="5">
        <v>28</v>
      </c>
      <c r="Q142" s="5">
        <v>962</v>
      </c>
      <c r="R142" s="5">
        <v>106</v>
      </c>
    </row>
    <row r="143" spans="1:18">
      <c r="A143" s="7" t="s">
        <v>307</v>
      </c>
      <c r="B143" s="7"/>
      <c r="C143" s="7" t="s">
        <v>120</v>
      </c>
      <c r="D143" s="7">
        <v>1</v>
      </c>
      <c r="E143" s="5"/>
      <c r="F143" s="5"/>
      <c r="G143" s="5"/>
      <c r="H143" s="5"/>
      <c r="I143" s="5"/>
      <c r="J143" s="5"/>
      <c r="K143" s="7"/>
      <c r="L143" s="28">
        <v>132</v>
      </c>
      <c r="M143" s="28">
        <v>132</v>
      </c>
      <c r="N143" s="28">
        <v>0</v>
      </c>
      <c r="O143" s="28">
        <v>135</v>
      </c>
      <c r="P143" s="28">
        <v>10</v>
      </c>
      <c r="Q143" s="28">
        <v>651</v>
      </c>
      <c r="R143" s="28">
        <v>46</v>
      </c>
    </row>
    <row r="144" ht="84" spans="1:18">
      <c r="A144" s="7">
        <v>1</v>
      </c>
      <c r="B144" s="7"/>
      <c r="C144" s="7"/>
      <c r="D144" s="7" t="s">
        <v>2225</v>
      </c>
      <c r="E144" s="7" t="s">
        <v>200</v>
      </c>
      <c r="F144" s="12" t="s">
        <v>858</v>
      </c>
      <c r="G144" s="12" t="s">
        <v>859</v>
      </c>
      <c r="H144" s="12" t="s">
        <v>2226</v>
      </c>
      <c r="I144" s="12" t="s">
        <v>2227</v>
      </c>
      <c r="J144" s="12" t="s">
        <v>205</v>
      </c>
      <c r="K144" s="7" t="s">
        <v>2228</v>
      </c>
      <c r="L144" s="30">
        <v>132</v>
      </c>
      <c r="M144" s="30">
        <v>132</v>
      </c>
      <c r="N144" s="30">
        <v>0</v>
      </c>
      <c r="O144" s="30">
        <v>135</v>
      </c>
      <c r="P144" s="30">
        <v>10</v>
      </c>
      <c r="Q144" s="30">
        <v>651</v>
      </c>
      <c r="R144" s="30">
        <v>46</v>
      </c>
    </row>
    <row r="145" spans="1:18">
      <c r="A145" s="7" t="s">
        <v>308</v>
      </c>
      <c r="B145" s="7"/>
      <c r="C145" s="7" t="s">
        <v>126</v>
      </c>
      <c r="D145" s="7">
        <v>3</v>
      </c>
      <c r="E145" s="5"/>
      <c r="F145" s="5"/>
      <c r="G145" s="5"/>
      <c r="H145" s="5"/>
      <c r="I145" s="5"/>
      <c r="J145" s="5"/>
      <c r="K145" s="7"/>
      <c r="L145" s="28">
        <v>59</v>
      </c>
      <c r="M145" s="28">
        <v>59</v>
      </c>
      <c r="N145" s="28">
        <v>0</v>
      </c>
      <c r="O145" s="28">
        <v>97</v>
      </c>
      <c r="P145" s="28">
        <v>18</v>
      </c>
      <c r="Q145" s="28">
        <v>311</v>
      </c>
      <c r="R145" s="28">
        <v>60</v>
      </c>
    </row>
    <row r="146" ht="48" spans="1:18">
      <c r="A146" s="7">
        <v>1</v>
      </c>
      <c r="B146" s="7"/>
      <c r="C146" s="7"/>
      <c r="D146" s="7" t="s">
        <v>2229</v>
      </c>
      <c r="E146" s="12" t="s">
        <v>200</v>
      </c>
      <c r="F146" s="7" t="s">
        <v>2230</v>
      </c>
      <c r="G146" s="7" t="s">
        <v>2231</v>
      </c>
      <c r="H146" s="7" t="s">
        <v>2232</v>
      </c>
      <c r="I146" s="7" t="s">
        <v>2233</v>
      </c>
      <c r="J146" s="12" t="s">
        <v>367</v>
      </c>
      <c r="K146" s="7" t="s">
        <v>2234</v>
      </c>
      <c r="L146" s="30">
        <v>17</v>
      </c>
      <c r="M146" s="30">
        <v>17</v>
      </c>
      <c r="N146" s="30">
        <v>0</v>
      </c>
      <c r="O146" s="30">
        <v>28</v>
      </c>
      <c r="P146" s="30">
        <v>5</v>
      </c>
      <c r="Q146" s="30">
        <v>84</v>
      </c>
      <c r="R146" s="30">
        <v>15</v>
      </c>
    </row>
    <row r="147" ht="48" spans="1:18">
      <c r="A147" s="7">
        <v>2</v>
      </c>
      <c r="B147" s="7"/>
      <c r="C147" s="7"/>
      <c r="D147" s="7" t="s">
        <v>2235</v>
      </c>
      <c r="E147" s="12" t="s">
        <v>200</v>
      </c>
      <c r="F147" s="7" t="s">
        <v>2230</v>
      </c>
      <c r="G147" s="7" t="s">
        <v>2231</v>
      </c>
      <c r="H147" s="7" t="s">
        <v>2232</v>
      </c>
      <c r="I147" s="7" t="s">
        <v>2236</v>
      </c>
      <c r="J147" s="12" t="s">
        <v>367</v>
      </c>
      <c r="K147" s="7" t="s">
        <v>2237</v>
      </c>
      <c r="L147" s="30">
        <v>30</v>
      </c>
      <c r="M147" s="30">
        <v>30</v>
      </c>
      <c r="N147" s="30">
        <v>0</v>
      </c>
      <c r="O147" s="30">
        <v>48</v>
      </c>
      <c r="P147" s="30">
        <v>6</v>
      </c>
      <c r="Q147" s="30">
        <v>144</v>
      </c>
      <c r="R147" s="30">
        <v>24</v>
      </c>
    </row>
    <row r="148" ht="48" spans="1:18">
      <c r="A148" s="7">
        <v>3</v>
      </c>
      <c r="B148" s="7"/>
      <c r="C148" s="7"/>
      <c r="D148" s="7" t="s">
        <v>2238</v>
      </c>
      <c r="E148" s="12" t="s">
        <v>200</v>
      </c>
      <c r="F148" s="7" t="s">
        <v>2230</v>
      </c>
      <c r="G148" s="7" t="s">
        <v>2239</v>
      </c>
      <c r="H148" s="7" t="s">
        <v>2240</v>
      </c>
      <c r="I148" s="7" t="s">
        <v>2241</v>
      </c>
      <c r="J148" s="12" t="s">
        <v>1052</v>
      </c>
      <c r="K148" s="7" t="s">
        <v>2242</v>
      </c>
      <c r="L148" s="30">
        <v>12</v>
      </c>
      <c r="M148" s="30">
        <v>12</v>
      </c>
      <c r="N148" s="30">
        <v>0</v>
      </c>
      <c r="O148" s="30">
        <v>21</v>
      </c>
      <c r="P148" s="30">
        <v>7</v>
      </c>
      <c r="Q148" s="30">
        <v>83</v>
      </c>
      <c r="R148" s="30">
        <v>21</v>
      </c>
    </row>
    <row r="149" spans="1:18">
      <c r="A149" s="25" t="s">
        <v>127</v>
      </c>
      <c r="B149" s="5" t="s">
        <v>128</v>
      </c>
      <c r="C149" s="47"/>
      <c r="D149" s="38">
        <v>18</v>
      </c>
      <c r="E149" s="47"/>
      <c r="F149" s="47"/>
      <c r="G149" s="47"/>
      <c r="H149" s="47"/>
      <c r="I149" s="57"/>
      <c r="J149" s="57"/>
      <c r="K149" s="7"/>
      <c r="L149" s="38">
        <v>558</v>
      </c>
      <c r="M149" s="38">
        <v>558</v>
      </c>
      <c r="N149" s="38">
        <v>0</v>
      </c>
      <c r="O149" s="25">
        <v>211</v>
      </c>
      <c r="P149" s="25">
        <v>136</v>
      </c>
      <c r="Q149" s="25">
        <v>963</v>
      </c>
      <c r="R149" s="25">
        <v>613</v>
      </c>
    </row>
    <row r="150" spans="1:18">
      <c r="A150" s="11" t="s">
        <v>307</v>
      </c>
      <c r="B150" s="41"/>
      <c r="C150" s="41" t="s">
        <v>133</v>
      </c>
      <c r="D150" s="11">
        <v>2</v>
      </c>
      <c r="E150" s="41"/>
      <c r="F150" s="41"/>
      <c r="G150" s="41"/>
      <c r="H150" s="41"/>
      <c r="I150" s="45"/>
      <c r="J150" s="45"/>
      <c r="K150" s="7"/>
      <c r="L150" s="39">
        <v>63</v>
      </c>
      <c r="M150" s="39">
        <v>63</v>
      </c>
      <c r="N150" s="39">
        <v>0</v>
      </c>
      <c r="O150" s="39">
        <v>90</v>
      </c>
      <c r="P150" s="39">
        <v>15</v>
      </c>
      <c r="Q150" s="39">
        <v>427</v>
      </c>
      <c r="R150" s="39">
        <v>77</v>
      </c>
    </row>
    <row r="151" ht="60" spans="1:18">
      <c r="A151" s="11">
        <v>1</v>
      </c>
      <c r="B151" s="11"/>
      <c r="C151" s="41"/>
      <c r="D151" s="48" t="s">
        <v>2243</v>
      </c>
      <c r="E151" s="7" t="s">
        <v>200</v>
      </c>
      <c r="F151" s="12" t="s">
        <v>916</v>
      </c>
      <c r="G151" s="12" t="s">
        <v>2244</v>
      </c>
      <c r="H151" s="12" t="s">
        <v>2245</v>
      </c>
      <c r="I151" s="12">
        <v>11</v>
      </c>
      <c r="J151" s="44" t="s">
        <v>205</v>
      </c>
      <c r="K151" s="7" t="s">
        <v>2246</v>
      </c>
      <c r="L151" s="30">
        <v>30</v>
      </c>
      <c r="M151" s="30">
        <v>30</v>
      </c>
      <c r="N151" s="58">
        <v>0</v>
      </c>
      <c r="O151" s="59">
        <v>72</v>
      </c>
      <c r="P151" s="59">
        <v>10</v>
      </c>
      <c r="Q151" s="59">
        <v>341</v>
      </c>
      <c r="R151" s="59">
        <v>54</v>
      </c>
    </row>
    <row r="152" ht="72" spans="1:18">
      <c r="A152" s="11">
        <v>2</v>
      </c>
      <c r="B152" s="11"/>
      <c r="C152" s="41"/>
      <c r="D152" s="48" t="s">
        <v>2247</v>
      </c>
      <c r="E152" s="7" t="s">
        <v>200</v>
      </c>
      <c r="F152" s="12" t="s">
        <v>904</v>
      </c>
      <c r="G152" s="12" t="s">
        <v>905</v>
      </c>
      <c r="H152" s="12" t="s">
        <v>2248</v>
      </c>
      <c r="I152" s="12">
        <v>8</v>
      </c>
      <c r="J152" s="44" t="s">
        <v>205</v>
      </c>
      <c r="K152" s="7" t="s">
        <v>2249</v>
      </c>
      <c r="L152" s="30">
        <v>33</v>
      </c>
      <c r="M152" s="30">
        <v>33</v>
      </c>
      <c r="N152" s="58">
        <v>0</v>
      </c>
      <c r="O152" s="59">
        <v>18</v>
      </c>
      <c r="P152" s="59">
        <v>5</v>
      </c>
      <c r="Q152" s="59">
        <v>86</v>
      </c>
      <c r="R152" s="59">
        <v>23</v>
      </c>
    </row>
    <row r="153" spans="1:18">
      <c r="A153" s="11" t="s">
        <v>308</v>
      </c>
      <c r="B153" s="41"/>
      <c r="C153" s="41" t="s">
        <v>130</v>
      </c>
      <c r="D153" s="11">
        <v>16</v>
      </c>
      <c r="E153" s="41"/>
      <c r="F153" s="41"/>
      <c r="G153" s="41"/>
      <c r="H153" s="41"/>
      <c r="I153" s="45"/>
      <c r="J153" s="45"/>
      <c r="K153" s="7"/>
      <c r="L153" s="39">
        <v>495</v>
      </c>
      <c r="M153" s="39">
        <v>495</v>
      </c>
      <c r="N153" s="39">
        <v>0</v>
      </c>
      <c r="O153" s="39">
        <v>121</v>
      </c>
      <c r="P153" s="39">
        <v>121</v>
      </c>
      <c r="Q153" s="39">
        <v>536</v>
      </c>
      <c r="R153" s="39">
        <v>536</v>
      </c>
    </row>
    <row r="154" ht="72" spans="1:18">
      <c r="A154" s="11">
        <v>1</v>
      </c>
      <c r="B154" s="11"/>
      <c r="C154" s="41"/>
      <c r="D154" s="7" t="s">
        <v>2250</v>
      </c>
      <c r="E154" s="12" t="s">
        <v>200</v>
      </c>
      <c r="F154" s="7" t="s">
        <v>2251</v>
      </c>
      <c r="G154" s="7" t="s">
        <v>2252</v>
      </c>
      <c r="H154" s="7" t="s">
        <v>2253</v>
      </c>
      <c r="I154" s="7" t="s">
        <v>2254</v>
      </c>
      <c r="J154" s="7" t="s">
        <v>205</v>
      </c>
      <c r="K154" s="7" t="s">
        <v>2255</v>
      </c>
      <c r="L154" s="30">
        <v>197</v>
      </c>
      <c r="M154" s="30">
        <v>197</v>
      </c>
      <c r="N154" s="58">
        <v>0</v>
      </c>
      <c r="O154" s="30">
        <v>121</v>
      </c>
      <c r="P154" s="30">
        <v>121</v>
      </c>
      <c r="Q154" s="30">
        <v>536</v>
      </c>
      <c r="R154" s="30">
        <v>536</v>
      </c>
    </row>
    <row r="155" spans="1:18">
      <c r="A155" s="11">
        <v>2</v>
      </c>
      <c r="B155" s="5"/>
      <c r="C155" s="7"/>
      <c r="D155" s="12" t="s">
        <v>2256</v>
      </c>
      <c r="E155" s="7" t="s">
        <v>200</v>
      </c>
      <c r="F155" s="7"/>
      <c r="G155" s="12" t="s">
        <v>2257</v>
      </c>
      <c r="H155" s="12" t="s">
        <v>2258</v>
      </c>
      <c r="I155" s="12" t="s">
        <v>2259</v>
      </c>
      <c r="J155" s="7"/>
      <c r="K155" s="7" t="s">
        <v>2260</v>
      </c>
      <c r="L155" s="30">
        <v>10.5</v>
      </c>
      <c r="M155" s="30">
        <v>10.5</v>
      </c>
      <c r="N155" s="30"/>
      <c r="O155" s="7"/>
      <c r="P155" s="7"/>
      <c r="Q155" s="7"/>
      <c r="R155" s="7"/>
    </row>
    <row r="156" spans="1:18">
      <c r="A156" s="11">
        <v>3</v>
      </c>
      <c r="B156" s="5"/>
      <c r="C156" s="7"/>
      <c r="D156" s="12" t="s">
        <v>2261</v>
      </c>
      <c r="E156" s="7" t="s">
        <v>200</v>
      </c>
      <c r="F156" s="7"/>
      <c r="G156" s="12" t="s">
        <v>2257</v>
      </c>
      <c r="H156" s="12" t="s">
        <v>2258</v>
      </c>
      <c r="I156" s="12" t="s">
        <v>2262</v>
      </c>
      <c r="J156" s="7"/>
      <c r="K156" s="7" t="s">
        <v>2260</v>
      </c>
      <c r="L156" s="30">
        <v>39</v>
      </c>
      <c r="M156" s="30">
        <v>39</v>
      </c>
      <c r="N156" s="30"/>
      <c r="O156" s="7"/>
      <c r="P156" s="7"/>
      <c r="Q156" s="7"/>
      <c r="R156" s="7"/>
    </row>
    <row r="157" spans="1:18">
      <c r="A157" s="11">
        <v>4</v>
      </c>
      <c r="B157" s="5"/>
      <c r="C157" s="7"/>
      <c r="D157" s="12" t="s">
        <v>2263</v>
      </c>
      <c r="E157" s="7" t="s">
        <v>200</v>
      </c>
      <c r="F157" s="7"/>
      <c r="G157" s="12" t="s">
        <v>2257</v>
      </c>
      <c r="H157" s="12" t="s">
        <v>2258</v>
      </c>
      <c r="I157" s="12" t="s">
        <v>2264</v>
      </c>
      <c r="J157" s="7"/>
      <c r="K157" s="7" t="s">
        <v>2265</v>
      </c>
      <c r="L157" s="30">
        <v>12</v>
      </c>
      <c r="M157" s="30">
        <v>12</v>
      </c>
      <c r="N157" s="30"/>
      <c r="O157" s="7"/>
      <c r="P157" s="7"/>
      <c r="Q157" s="7"/>
      <c r="R157" s="7"/>
    </row>
    <row r="158" spans="1:18">
      <c r="A158" s="11">
        <v>5</v>
      </c>
      <c r="B158" s="5"/>
      <c r="C158" s="7"/>
      <c r="D158" s="12" t="s">
        <v>2266</v>
      </c>
      <c r="E158" s="7" t="s">
        <v>200</v>
      </c>
      <c r="F158" s="7"/>
      <c r="G158" s="12" t="s">
        <v>2257</v>
      </c>
      <c r="H158" s="12" t="s">
        <v>2267</v>
      </c>
      <c r="I158" s="12" t="s">
        <v>2268</v>
      </c>
      <c r="J158" s="7"/>
      <c r="K158" s="7" t="s">
        <v>2260</v>
      </c>
      <c r="L158" s="30">
        <v>12</v>
      </c>
      <c r="M158" s="30">
        <v>12</v>
      </c>
      <c r="N158" s="30"/>
      <c r="O158" s="7"/>
      <c r="P158" s="7"/>
      <c r="Q158" s="7"/>
      <c r="R158" s="7"/>
    </row>
    <row r="159" spans="1:18">
      <c r="A159" s="11">
        <v>6</v>
      </c>
      <c r="B159" s="5"/>
      <c r="C159" s="7"/>
      <c r="D159" s="12" t="s">
        <v>2269</v>
      </c>
      <c r="E159" s="7" t="s">
        <v>200</v>
      </c>
      <c r="F159" s="7"/>
      <c r="G159" s="12" t="s">
        <v>2257</v>
      </c>
      <c r="H159" s="12" t="s">
        <v>2267</v>
      </c>
      <c r="I159" s="12" t="s">
        <v>2268</v>
      </c>
      <c r="J159" s="7"/>
      <c r="K159" s="7" t="s">
        <v>2260</v>
      </c>
      <c r="L159" s="30">
        <v>6</v>
      </c>
      <c r="M159" s="30">
        <v>6</v>
      </c>
      <c r="N159" s="30"/>
      <c r="O159" s="7"/>
      <c r="P159" s="7"/>
      <c r="Q159" s="7"/>
      <c r="R159" s="7"/>
    </row>
    <row r="160" spans="1:18">
      <c r="A160" s="11">
        <v>7</v>
      </c>
      <c r="B160" s="5"/>
      <c r="C160" s="7"/>
      <c r="D160" s="12" t="s">
        <v>2270</v>
      </c>
      <c r="E160" s="7" t="s">
        <v>200</v>
      </c>
      <c r="F160" s="7"/>
      <c r="G160" s="12" t="s">
        <v>2257</v>
      </c>
      <c r="H160" s="12" t="s">
        <v>2267</v>
      </c>
      <c r="I160" s="12" t="s">
        <v>2271</v>
      </c>
      <c r="J160" s="7"/>
      <c r="K160" s="7" t="s">
        <v>2260</v>
      </c>
      <c r="L160" s="30">
        <v>18</v>
      </c>
      <c r="M160" s="30">
        <v>18</v>
      </c>
      <c r="N160" s="30"/>
      <c r="O160" s="7"/>
      <c r="P160" s="7"/>
      <c r="Q160" s="7"/>
      <c r="R160" s="7"/>
    </row>
    <row r="161" spans="1:18">
      <c r="A161" s="11">
        <v>8</v>
      </c>
      <c r="B161" s="5"/>
      <c r="C161" s="7"/>
      <c r="D161" s="12" t="s">
        <v>2272</v>
      </c>
      <c r="E161" s="7" t="s">
        <v>200</v>
      </c>
      <c r="F161" s="7"/>
      <c r="G161" s="12" t="s">
        <v>2257</v>
      </c>
      <c r="H161" s="12" t="s">
        <v>2267</v>
      </c>
      <c r="I161" s="12" t="s">
        <v>2271</v>
      </c>
      <c r="J161" s="7"/>
      <c r="K161" s="7" t="s">
        <v>2260</v>
      </c>
      <c r="L161" s="30">
        <v>15</v>
      </c>
      <c r="M161" s="30">
        <v>15</v>
      </c>
      <c r="N161" s="30"/>
      <c r="O161" s="7"/>
      <c r="P161" s="7"/>
      <c r="Q161" s="7"/>
      <c r="R161" s="7"/>
    </row>
    <row r="162" spans="1:18">
      <c r="A162" s="11">
        <v>9</v>
      </c>
      <c r="B162" s="5"/>
      <c r="C162" s="7"/>
      <c r="D162" s="12" t="s">
        <v>2273</v>
      </c>
      <c r="E162" s="7" t="s">
        <v>200</v>
      </c>
      <c r="F162" s="7"/>
      <c r="G162" s="12" t="s">
        <v>2257</v>
      </c>
      <c r="H162" s="12" t="s">
        <v>2267</v>
      </c>
      <c r="I162" s="12" t="s">
        <v>2274</v>
      </c>
      <c r="J162" s="7"/>
      <c r="K162" s="7" t="s">
        <v>2260</v>
      </c>
      <c r="L162" s="30">
        <v>37</v>
      </c>
      <c r="M162" s="30">
        <v>37</v>
      </c>
      <c r="N162" s="30"/>
      <c r="O162" s="7"/>
      <c r="P162" s="7"/>
      <c r="Q162" s="7"/>
      <c r="R162" s="7"/>
    </row>
    <row r="163" spans="1:18">
      <c r="A163" s="11">
        <v>10</v>
      </c>
      <c r="B163" s="5"/>
      <c r="C163" s="7"/>
      <c r="D163" s="12" t="s">
        <v>2275</v>
      </c>
      <c r="E163" s="7" t="s">
        <v>200</v>
      </c>
      <c r="F163" s="7"/>
      <c r="G163" s="12" t="s">
        <v>2257</v>
      </c>
      <c r="H163" s="12" t="s">
        <v>2267</v>
      </c>
      <c r="I163" s="12" t="s">
        <v>2276</v>
      </c>
      <c r="J163" s="7"/>
      <c r="K163" s="7" t="s">
        <v>2260</v>
      </c>
      <c r="L163" s="30">
        <v>30</v>
      </c>
      <c r="M163" s="30">
        <v>30</v>
      </c>
      <c r="N163" s="30"/>
      <c r="O163" s="7"/>
      <c r="P163" s="7"/>
      <c r="Q163" s="7"/>
      <c r="R163" s="7"/>
    </row>
    <row r="164" spans="1:18">
      <c r="A164" s="11">
        <v>11</v>
      </c>
      <c r="B164" s="5"/>
      <c r="C164" s="7"/>
      <c r="D164" s="12" t="s">
        <v>2277</v>
      </c>
      <c r="E164" s="7" t="s">
        <v>200</v>
      </c>
      <c r="F164" s="7"/>
      <c r="G164" s="12" t="s">
        <v>2257</v>
      </c>
      <c r="H164" s="12" t="s">
        <v>2267</v>
      </c>
      <c r="I164" s="12" t="s">
        <v>2276</v>
      </c>
      <c r="J164" s="7"/>
      <c r="K164" s="7" t="s">
        <v>2260</v>
      </c>
      <c r="L164" s="30">
        <v>22</v>
      </c>
      <c r="M164" s="30">
        <v>22</v>
      </c>
      <c r="N164" s="30"/>
      <c r="O164" s="7"/>
      <c r="P164" s="7"/>
      <c r="Q164" s="7"/>
      <c r="R164" s="7"/>
    </row>
    <row r="165" ht="24" spans="1:18">
      <c r="A165" s="11">
        <v>12</v>
      </c>
      <c r="B165" s="5"/>
      <c r="C165" s="7"/>
      <c r="D165" s="12" t="s">
        <v>2278</v>
      </c>
      <c r="E165" s="7" t="s">
        <v>200</v>
      </c>
      <c r="F165" s="7"/>
      <c r="G165" s="12" t="s">
        <v>2257</v>
      </c>
      <c r="H165" s="12" t="s">
        <v>2267</v>
      </c>
      <c r="I165" s="12" t="s">
        <v>2279</v>
      </c>
      <c r="J165" s="7"/>
      <c r="K165" s="7" t="s">
        <v>2280</v>
      </c>
      <c r="L165" s="30">
        <v>5</v>
      </c>
      <c r="M165" s="30">
        <v>5</v>
      </c>
      <c r="N165" s="30"/>
      <c r="O165" s="7"/>
      <c r="P165" s="7"/>
      <c r="Q165" s="7"/>
      <c r="R165" s="7"/>
    </row>
    <row r="166" spans="1:18">
      <c r="A166" s="11">
        <v>13</v>
      </c>
      <c r="B166" s="5"/>
      <c r="C166" s="7"/>
      <c r="D166" s="12" t="s">
        <v>2281</v>
      </c>
      <c r="E166" s="7" t="s">
        <v>200</v>
      </c>
      <c r="F166" s="7"/>
      <c r="G166" s="12" t="s">
        <v>2257</v>
      </c>
      <c r="H166" s="12" t="s">
        <v>2282</v>
      </c>
      <c r="I166" s="12" t="s">
        <v>2283</v>
      </c>
      <c r="J166" s="7"/>
      <c r="K166" s="7" t="s">
        <v>2260</v>
      </c>
      <c r="L166" s="30">
        <v>37.5</v>
      </c>
      <c r="M166" s="30">
        <v>37.5</v>
      </c>
      <c r="N166" s="30"/>
      <c r="O166" s="7"/>
      <c r="P166" s="7"/>
      <c r="Q166" s="7"/>
      <c r="R166" s="7"/>
    </row>
    <row r="167" spans="1:18">
      <c r="A167" s="11">
        <v>14</v>
      </c>
      <c r="B167" s="5"/>
      <c r="C167" s="7"/>
      <c r="D167" s="12" t="s">
        <v>2284</v>
      </c>
      <c r="E167" s="7" t="s">
        <v>200</v>
      </c>
      <c r="F167" s="7"/>
      <c r="G167" s="12" t="s">
        <v>2257</v>
      </c>
      <c r="H167" s="12" t="s">
        <v>2285</v>
      </c>
      <c r="I167" s="12" t="s">
        <v>2286</v>
      </c>
      <c r="J167" s="7"/>
      <c r="K167" s="7" t="s">
        <v>2260</v>
      </c>
      <c r="L167" s="30">
        <v>10</v>
      </c>
      <c r="M167" s="30">
        <v>10</v>
      </c>
      <c r="N167" s="30"/>
      <c r="O167" s="7"/>
      <c r="P167" s="7"/>
      <c r="Q167" s="7"/>
      <c r="R167" s="7"/>
    </row>
    <row r="168" spans="1:18">
      <c r="A168" s="11">
        <v>15</v>
      </c>
      <c r="B168" s="5"/>
      <c r="C168" s="7"/>
      <c r="D168" s="12" t="s">
        <v>2287</v>
      </c>
      <c r="E168" s="7" t="s">
        <v>200</v>
      </c>
      <c r="F168" s="7"/>
      <c r="G168" s="12" t="s">
        <v>2257</v>
      </c>
      <c r="H168" s="12" t="s">
        <v>2285</v>
      </c>
      <c r="I168" s="12" t="s">
        <v>2286</v>
      </c>
      <c r="J168" s="7"/>
      <c r="K168" s="7" t="s">
        <v>2260</v>
      </c>
      <c r="L168" s="30">
        <v>22</v>
      </c>
      <c r="M168" s="30">
        <v>22</v>
      </c>
      <c r="N168" s="30"/>
      <c r="O168" s="7"/>
      <c r="P168" s="7"/>
      <c r="Q168" s="7"/>
      <c r="R168" s="7"/>
    </row>
    <row r="169" spans="1:18">
      <c r="A169" s="11">
        <v>16</v>
      </c>
      <c r="B169" s="5"/>
      <c r="C169" s="7"/>
      <c r="D169" s="12" t="s">
        <v>2288</v>
      </c>
      <c r="E169" s="7" t="s">
        <v>200</v>
      </c>
      <c r="F169" s="7"/>
      <c r="G169" s="12" t="s">
        <v>2257</v>
      </c>
      <c r="H169" s="12" t="s">
        <v>2282</v>
      </c>
      <c r="I169" s="12" t="s">
        <v>2289</v>
      </c>
      <c r="J169" s="7"/>
      <c r="K169" s="7" t="s">
        <v>2260</v>
      </c>
      <c r="L169" s="30">
        <v>22</v>
      </c>
      <c r="M169" s="30">
        <v>22</v>
      </c>
      <c r="N169" s="30"/>
      <c r="O169" s="7"/>
      <c r="P169" s="7"/>
      <c r="Q169" s="7"/>
      <c r="R169" s="7"/>
    </row>
    <row r="170" spans="1:18">
      <c r="A170" s="5" t="s">
        <v>134</v>
      </c>
      <c r="B170" s="5" t="s">
        <v>2290</v>
      </c>
      <c r="C170" s="5"/>
      <c r="D170" s="5">
        <f>D171+D181+D178+D183+D196+D200+D208+D214+D219</f>
        <v>46</v>
      </c>
      <c r="E170" s="5"/>
      <c r="F170" s="5"/>
      <c r="G170" s="5"/>
      <c r="H170" s="5"/>
      <c r="I170" s="5"/>
      <c r="J170" s="5"/>
      <c r="K170" s="7"/>
      <c r="L170" s="5">
        <f t="shared" ref="L170:S170" si="5">L171+L181+L178+L183+L196+L200+L208+L214+L219</f>
        <v>3050</v>
      </c>
      <c r="M170" s="5">
        <f t="shared" si="5"/>
        <v>3050</v>
      </c>
      <c r="N170" s="5">
        <f t="shared" si="5"/>
        <v>0</v>
      </c>
      <c r="O170" s="5">
        <f t="shared" si="5"/>
        <v>3346</v>
      </c>
      <c r="P170" s="5">
        <f t="shared" si="5"/>
        <v>3349</v>
      </c>
      <c r="Q170" s="5">
        <f t="shared" si="5"/>
        <v>13559</v>
      </c>
      <c r="R170" s="5">
        <f t="shared" si="5"/>
        <v>13311</v>
      </c>
    </row>
    <row r="171" spans="1:18">
      <c r="A171" s="5" t="s">
        <v>307</v>
      </c>
      <c r="B171" s="5"/>
      <c r="C171" s="5" t="s">
        <v>2291</v>
      </c>
      <c r="D171" s="5">
        <v>6</v>
      </c>
      <c r="E171" s="29"/>
      <c r="F171" s="5"/>
      <c r="G171" s="5"/>
      <c r="H171" s="5"/>
      <c r="I171" s="5"/>
      <c r="J171" s="5"/>
      <c r="K171" s="7"/>
      <c r="L171" s="28">
        <f t="shared" ref="L171:R171" si="6">SUM(L172:L177)</f>
        <v>561</v>
      </c>
      <c r="M171" s="28">
        <f t="shared" si="6"/>
        <v>561</v>
      </c>
      <c r="N171" s="28">
        <f t="shared" si="6"/>
        <v>0</v>
      </c>
      <c r="O171" s="28">
        <f t="shared" si="6"/>
        <v>266</v>
      </c>
      <c r="P171" s="28">
        <f t="shared" si="6"/>
        <v>266</v>
      </c>
      <c r="Q171" s="28">
        <f t="shared" si="6"/>
        <v>921</v>
      </c>
      <c r="R171" s="28">
        <f t="shared" si="6"/>
        <v>921</v>
      </c>
    </row>
    <row r="172" ht="60" spans="1:18">
      <c r="A172" s="7">
        <v>1</v>
      </c>
      <c r="B172" s="49"/>
      <c r="C172" s="7"/>
      <c r="D172" s="12" t="s">
        <v>2292</v>
      </c>
      <c r="E172" s="10" t="s">
        <v>200</v>
      </c>
      <c r="F172" s="10" t="s">
        <v>1770</v>
      </c>
      <c r="G172" s="12" t="s">
        <v>1771</v>
      </c>
      <c r="H172" s="12" t="s">
        <v>1772</v>
      </c>
      <c r="I172" s="12" t="s">
        <v>2293</v>
      </c>
      <c r="J172" s="10" t="s">
        <v>205</v>
      </c>
      <c r="K172" s="7" t="s">
        <v>2294</v>
      </c>
      <c r="L172" s="30">
        <v>32</v>
      </c>
      <c r="M172" s="30">
        <v>32</v>
      </c>
      <c r="N172" s="30">
        <v>0</v>
      </c>
      <c r="O172" s="30">
        <v>30</v>
      </c>
      <c r="P172" s="30">
        <v>30</v>
      </c>
      <c r="Q172" s="30">
        <v>79</v>
      </c>
      <c r="R172" s="30">
        <v>79</v>
      </c>
    </row>
    <row r="173" ht="60" spans="1:18">
      <c r="A173" s="7">
        <v>2</v>
      </c>
      <c r="B173" s="49"/>
      <c r="C173" s="7"/>
      <c r="D173" s="12" t="s">
        <v>2295</v>
      </c>
      <c r="E173" s="10" t="s">
        <v>200</v>
      </c>
      <c r="F173" s="10" t="s">
        <v>1770</v>
      </c>
      <c r="G173" s="12" t="s">
        <v>1771</v>
      </c>
      <c r="H173" s="12" t="s">
        <v>1772</v>
      </c>
      <c r="I173" s="12" t="s">
        <v>2296</v>
      </c>
      <c r="J173" s="10" t="s">
        <v>205</v>
      </c>
      <c r="K173" s="7" t="s">
        <v>2297</v>
      </c>
      <c r="L173" s="30">
        <v>54</v>
      </c>
      <c r="M173" s="30">
        <v>54</v>
      </c>
      <c r="N173" s="30">
        <v>0</v>
      </c>
      <c r="O173" s="30">
        <v>20</v>
      </c>
      <c r="P173" s="30">
        <v>20</v>
      </c>
      <c r="Q173" s="30">
        <v>76</v>
      </c>
      <c r="R173" s="30">
        <v>76</v>
      </c>
    </row>
    <row r="174" ht="72" spans="1:18">
      <c r="A174" s="7">
        <v>3</v>
      </c>
      <c r="B174" s="50"/>
      <c r="C174" s="51"/>
      <c r="D174" s="7" t="s">
        <v>2298</v>
      </c>
      <c r="E174" s="10" t="s">
        <v>200</v>
      </c>
      <c r="F174" s="52" t="s">
        <v>2299</v>
      </c>
      <c r="G174" s="52" t="s">
        <v>1771</v>
      </c>
      <c r="H174" s="52" t="s">
        <v>2300</v>
      </c>
      <c r="I174" s="52" t="s">
        <v>2301</v>
      </c>
      <c r="J174" s="7" t="s">
        <v>205</v>
      </c>
      <c r="K174" s="60" t="s">
        <v>2302</v>
      </c>
      <c r="L174" s="61">
        <v>39</v>
      </c>
      <c r="M174" s="61">
        <v>39</v>
      </c>
      <c r="N174" s="62">
        <v>0</v>
      </c>
      <c r="O174" s="62">
        <v>61</v>
      </c>
      <c r="P174" s="62">
        <v>61</v>
      </c>
      <c r="Q174" s="62">
        <v>210</v>
      </c>
      <c r="R174" s="62">
        <v>210</v>
      </c>
    </row>
    <row r="175" ht="48" spans="1:18">
      <c r="A175" s="7">
        <v>4</v>
      </c>
      <c r="B175" s="48"/>
      <c r="C175" s="7"/>
      <c r="D175" s="7" t="s">
        <v>2303</v>
      </c>
      <c r="E175" s="10" t="s">
        <v>200</v>
      </c>
      <c r="F175" s="7" t="s">
        <v>1770</v>
      </c>
      <c r="G175" s="7" t="s">
        <v>1771</v>
      </c>
      <c r="H175" s="7" t="s">
        <v>1776</v>
      </c>
      <c r="I175" s="7" t="s">
        <v>2304</v>
      </c>
      <c r="J175" s="7" t="s">
        <v>205</v>
      </c>
      <c r="K175" s="7" t="s">
        <v>2305</v>
      </c>
      <c r="L175" s="30">
        <v>56</v>
      </c>
      <c r="M175" s="30">
        <v>56</v>
      </c>
      <c r="N175" s="30">
        <v>0</v>
      </c>
      <c r="O175" s="30">
        <v>28</v>
      </c>
      <c r="P175" s="30">
        <v>28</v>
      </c>
      <c r="Q175" s="30">
        <v>90</v>
      </c>
      <c r="R175" s="30">
        <v>90</v>
      </c>
    </row>
    <row r="176" ht="48" spans="1:18">
      <c r="A176" s="7">
        <v>5</v>
      </c>
      <c r="B176" s="49"/>
      <c r="C176" s="7"/>
      <c r="D176" s="12" t="s">
        <v>2306</v>
      </c>
      <c r="E176" s="10" t="s">
        <v>200</v>
      </c>
      <c r="F176" s="12" t="s">
        <v>2299</v>
      </c>
      <c r="G176" s="12" t="s">
        <v>1771</v>
      </c>
      <c r="H176" s="12" t="s">
        <v>2300</v>
      </c>
      <c r="I176" s="12" t="s">
        <v>2307</v>
      </c>
      <c r="J176" s="10" t="s">
        <v>205</v>
      </c>
      <c r="K176" s="7" t="s">
        <v>2308</v>
      </c>
      <c r="L176" s="30">
        <v>267</v>
      </c>
      <c r="M176" s="30">
        <v>267</v>
      </c>
      <c r="N176" s="30">
        <v>0</v>
      </c>
      <c r="O176" s="30">
        <v>56</v>
      </c>
      <c r="P176" s="30">
        <v>56</v>
      </c>
      <c r="Q176" s="30">
        <v>190</v>
      </c>
      <c r="R176" s="30">
        <v>190</v>
      </c>
    </row>
    <row r="177" ht="48" spans="1:18">
      <c r="A177" s="7">
        <v>6</v>
      </c>
      <c r="B177" s="48"/>
      <c r="C177" s="7"/>
      <c r="D177" s="7" t="s">
        <v>2309</v>
      </c>
      <c r="E177" s="10" t="s">
        <v>200</v>
      </c>
      <c r="F177" s="7" t="s">
        <v>1770</v>
      </c>
      <c r="G177" s="7" t="s">
        <v>1771</v>
      </c>
      <c r="H177" s="7" t="s">
        <v>1776</v>
      </c>
      <c r="I177" s="7" t="s">
        <v>2310</v>
      </c>
      <c r="J177" s="7" t="s">
        <v>205</v>
      </c>
      <c r="K177" s="7" t="s">
        <v>2311</v>
      </c>
      <c r="L177" s="30">
        <v>113</v>
      </c>
      <c r="M177" s="30">
        <v>113</v>
      </c>
      <c r="N177" s="30">
        <v>0</v>
      </c>
      <c r="O177" s="30">
        <v>71</v>
      </c>
      <c r="P177" s="30">
        <v>71</v>
      </c>
      <c r="Q177" s="30">
        <v>276</v>
      </c>
      <c r="R177" s="30">
        <v>276</v>
      </c>
    </row>
    <row r="178" spans="1:18">
      <c r="A178" s="29" t="s">
        <v>308</v>
      </c>
      <c r="B178" s="5"/>
      <c r="C178" s="5" t="s">
        <v>2312</v>
      </c>
      <c r="D178" s="5">
        <v>2</v>
      </c>
      <c r="E178" s="29"/>
      <c r="F178" s="5"/>
      <c r="G178" s="5"/>
      <c r="H178" s="5"/>
      <c r="I178" s="5"/>
      <c r="J178" s="5"/>
      <c r="K178" s="7"/>
      <c r="L178" s="28">
        <v>36</v>
      </c>
      <c r="M178" s="28">
        <v>36</v>
      </c>
      <c r="N178" s="28">
        <v>0</v>
      </c>
      <c r="O178" s="28">
        <v>0</v>
      </c>
      <c r="P178" s="28">
        <v>193</v>
      </c>
      <c r="Q178" s="28">
        <v>37</v>
      </c>
      <c r="R178" s="28">
        <v>790</v>
      </c>
    </row>
    <row r="179" ht="96" spans="1:18">
      <c r="A179" s="7">
        <v>1</v>
      </c>
      <c r="B179" s="49"/>
      <c r="C179" s="7"/>
      <c r="D179" s="16" t="s">
        <v>2313</v>
      </c>
      <c r="E179" s="10" t="s">
        <v>200</v>
      </c>
      <c r="F179" s="7" t="s">
        <v>1800</v>
      </c>
      <c r="G179" s="7" t="s">
        <v>1801</v>
      </c>
      <c r="H179" s="7" t="s">
        <v>1802</v>
      </c>
      <c r="I179" s="7" t="s">
        <v>1803</v>
      </c>
      <c r="J179" s="11" t="s">
        <v>205</v>
      </c>
      <c r="K179" s="7" t="s">
        <v>2314</v>
      </c>
      <c r="L179" s="30">
        <v>23</v>
      </c>
      <c r="M179" s="30">
        <v>23</v>
      </c>
      <c r="N179" s="30">
        <v>0</v>
      </c>
      <c r="O179" s="30">
        <v>0</v>
      </c>
      <c r="P179" s="30">
        <v>118</v>
      </c>
      <c r="Q179" s="30">
        <v>32</v>
      </c>
      <c r="R179" s="30">
        <v>424</v>
      </c>
    </row>
    <row r="180" ht="72" spans="1:18">
      <c r="A180" s="7">
        <v>2</v>
      </c>
      <c r="B180" s="49"/>
      <c r="C180" s="7"/>
      <c r="D180" s="16" t="s">
        <v>2315</v>
      </c>
      <c r="E180" s="10" t="s">
        <v>200</v>
      </c>
      <c r="F180" s="7" t="s">
        <v>1786</v>
      </c>
      <c r="G180" s="7" t="s">
        <v>1787</v>
      </c>
      <c r="H180" s="7" t="s">
        <v>1788</v>
      </c>
      <c r="I180" s="7" t="s">
        <v>2316</v>
      </c>
      <c r="J180" s="7"/>
      <c r="K180" s="7" t="s">
        <v>2317</v>
      </c>
      <c r="L180" s="30">
        <v>13</v>
      </c>
      <c r="M180" s="30">
        <v>13</v>
      </c>
      <c r="N180" s="30">
        <v>0</v>
      </c>
      <c r="O180" s="30">
        <v>0</v>
      </c>
      <c r="P180" s="30">
        <v>75</v>
      </c>
      <c r="Q180" s="30">
        <v>5</v>
      </c>
      <c r="R180" s="30">
        <v>366</v>
      </c>
    </row>
    <row r="181" spans="1:18">
      <c r="A181" s="29" t="s">
        <v>309</v>
      </c>
      <c r="B181" s="5"/>
      <c r="C181" s="5" t="s">
        <v>2318</v>
      </c>
      <c r="D181" s="5">
        <v>1</v>
      </c>
      <c r="E181" s="29"/>
      <c r="F181" s="5"/>
      <c r="G181" s="5"/>
      <c r="H181" s="5"/>
      <c r="I181" s="5"/>
      <c r="J181" s="5"/>
      <c r="K181" s="7"/>
      <c r="L181" s="28">
        <v>159</v>
      </c>
      <c r="M181" s="28">
        <v>159</v>
      </c>
      <c r="N181" s="28">
        <v>0</v>
      </c>
      <c r="O181" s="28">
        <v>0</v>
      </c>
      <c r="P181" s="28">
        <v>36</v>
      </c>
      <c r="Q181" s="28">
        <v>36</v>
      </c>
      <c r="R181" s="28">
        <v>143</v>
      </c>
    </row>
    <row r="182" ht="36" spans="1:18">
      <c r="A182" s="11">
        <v>1</v>
      </c>
      <c r="B182" s="49"/>
      <c r="C182" s="7"/>
      <c r="D182" s="16" t="s">
        <v>2319</v>
      </c>
      <c r="E182" s="10" t="s">
        <v>200</v>
      </c>
      <c r="F182" s="11" t="s">
        <v>2320</v>
      </c>
      <c r="G182" s="11" t="s">
        <v>2321</v>
      </c>
      <c r="H182" s="11" t="s">
        <v>2322</v>
      </c>
      <c r="I182" s="11" t="s">
        <v>2323</v>
      </c>
      <c r="J182" s="11" t="s">
        <v>205</v>
      </c>
      <c r="K182" s="7" t="s">
        <v>2324</v>
      </c>
      <c r="L182" s="30">
        <v>159</v>
      </c>
      <c r="M182" s="30">
        <v>159</v>
      </c>
      <c r="N182" s="30">
        <v>0</v>
      </c>
      <c r="O182" s="30">
        <v>0</v>
      </c>
      <c r="P182" s="30">
        <v>36</v>
      </c>
      <c r="Q182" s="30">
        <v>36</v>
      </c>
      <c r="R182" s="30">
        <v>143</v>
      </c>
    </row>
    <row r="183" spans="1:18">
      <c r="A183" s="29" t="s">
        <v>310</v>
      </c>
      <c r="B183" s="5"/>
      <c r="C183" s="5" t="s">
        <v>2325</v>
      </c>
      <c r="D183" s="5">
        <v>12</v>
      </c>
      <c r="E183" s="25"/>
      <c r="F183" s="25"/>
      <c r="G183" s="25"/>
      <c r="H183" s="25"/>
      <c r="I183" s="25"/>
      <c r="J183" s="25"/>
      <c r="K183" s="7"/>
      <c r="L183" s="28">
        <f t="shared" ref="L183:S183" si="7">L184+L185+L186+L187+L188+L189+L190+L191+L192+L193+L194+L195</f>
        <v>708</v>
      </c>
      <c r="M183" s="28">
        <f t="shared" si="7"/>
        <v>708</v>
      </c>
      <c r="N183" s="28">
        <f t="shared" si="7"/>
        <v>0</v>
      </c>
      <c r="O183" s="28">
        <f t="shared" si="7"/>
        <v>705</v>
      </c>
      <c r="P183" s="28">
        <f t="shared" si="7"/>
        <v>581</v>
      </c>
      <c r="Q183" s="28">
        <f t="shared" si="7"/>
        <v>2980</v>
      </c>
      <c r="R183" s="28">
        <f t="shared" si="7"/>
        <v>2400</v>
      </c>
    </row>
    <row r="184" ht="48" spans="1:18">
      <c r="A184" s="11">
        <v>1</v>
      </c>
      <c r="B184" s="49"/>
      <c r="C184" s="7"/>
      <c r="D184" s="16" t="s">
        <v>2326</v>
      </c>
      <c r="E184" s="10" t="s">
        <v>200</v>
      </c>
      <c r="F184" s="10" t="s">
        <v>2327</v>
      </c>
      <c r="G184" s="10" t="s">
        <v>1813</v>
      </c>
      <c r="H184" s="10" t="s">
        <v>1814</v>
      </c>
      <c r="I184" s="10" t="s">
        <v>2328</v>
      </c>
      <c r="J184" s="10" t="s">
        <v>205</v>
      </c>
      <c r="K184" s="7" t="s">
        <v>2329</v>
      </c>
      <c r="L184" s="30">
        <v>94</v>
      </c>
      <c r="M184" s="30">
        <v>94</v>
      </c>
      <c r="N184" s="30">
        <v>0</v>
      </c>
      <c r="O184" s="30">
        <v>55</v>
      </c>
      <c r="P184" s="30">
        <v>55</v>
      </c>
      <c r="Q184" s="30">
        <v>246</v>
      </c>
      <c r="R184" s="30">
        <v>245</v>
      </c>
    </row>
    <row r="185" ht="60" spans="1:18">
      <c r="A185" s="11">
        <v>2</v>
      </c>
      <c r="B185" s="49"/>
      <c r="C185" s="7"/>
      <c r="D185" s="16" t="s">
        <v>2330</v>
      </c>
      <c r="E185" s="10" t="s">
        <v>200</v>
      </c>
      <c r="F185" s="7" t="s">
        <v>976</v>
      </c>
      <c r="G185" s="7" t="s">
        <v>2331</v>
      </c>
      <c r="H185" s="12" t="s">
        <v>2332</v>
      </c>
      <c r="I185" s="7" t="s">
        <v>2333</v>
      </c>
      <c r="J185" s="10" t="s">
        <v>205</v>
      </c>
      <c r="K185" s="7" t="s">
        <v>2334</v>
      </c>
      <c r="L185" s="30">
        <v>45</v>
      </c>
      <c r="M185" s="30">
        <v>45</v>
      </c>
      <c r="N185" s="30">
        <v>0</v>
      </c>
      <c r="O185" s="30">
        <v>92</v>
      </c>
      <c r="P185" s="30">
        <v>92</v>
      </c>
      <c r="Q185" s="30">
        <v>393</v>
      </c>
      <c r="R185" s="30">
        <v>393</v>
      </c>
    </row>
    <row r="186" ht="72" spans="1:18">
      <c r="A186" s="11">
        <v>3</v>
      </c>
      <c r="B186" s="49"/>
      <c r="C186" s="7"/>
      <c r="D186" s="16" t="s">
        <v>2335</v>
      </c>
      <c r="E186" s="10" t="s">
        <v>200</v>
      </c>
      <c r="F186" s="7" t="s">
        <v>976</v>
      </c>
      <c r="G186" s="7" t="s">
        <v>2336</v>
      </c>
      <c r="H186" s="12" t="s">
        <v>2337</v>
      </c>
      <c r="I186" s="7" t="s">
        <v>2338</v>
      </c>
      <c r="J186" s="10" t="s">
        <v>205</v>
      </c>
      <c r="K186" s="7" t="s">
        <v>2339</v>
      </c>
      <c r="L186" s="30">
        <v>79</v>
      </c>
      <c r="M186" s="30">
        <v>79</v>
      </c>
      <c r="N186" s="30">
        <v>0</v>
      </c>
      <c r="O186" s="30">
        <v>51</v>
      </c>
      <c r="P186" s="30">
        <v>10</v>
      </c>
      <c r="Q186" s="30">
        <v>223</v>
      </c>
      <c r="R186" s="30">
        <v>19</v>
      </c>
    </row>
    <row r="187" ht="336" spans="1:18">
      <c r="A187" s="11">
        <v>4</v>
      </c>
      <c r="B187" s="49"/>
      <c r="C187" s="7"/>
      <c r="D187" s="16" t="s">
        <v>2340</v>
      </c>
      <c r="E187" s="10" t="s">
        <v>200</v>
      </c>
      <c r="F187" s="7" t="s">
        <v>976</v>
      </c>
      <c r="G187" s="7" t="s">
        <v>1813</v>
      </c>
      <c r="H187" s="12" t="s">
        <v>2341</v>
      </c>
      <c r="I187" s="7" t="s">
        <v>2342</v>
      </c>
      <c r="J187" s="10" t="s">
        <v>205</v>
      </c>
      <c r="K187" s="7" t="s">
        <v>2343</v>
      </c>
      <c r="L187" s="30">
        <v>90</v>
      </c>
      <c r="M187" s="30">
        <v>90</v>
      </c>
      <c r="N187" s="30">
        <v>0</v>
      </c>
      <c r="O187" s="30">
        <v>69</v>
      </c>
      <c r="P187" s="30">
        <v>69</v>
      </c>
      <c r="Q187" s="30">
        <v>269</v>
      </c>
      <c r="R187" s="30">
        <v>269</v>
      </c>
    </row>
    <row r="188" ht="48" spans="1:18">
      <c r="A188" s="11">
        <v>5</v>
      </c>
      <c r="B188" s="49"/>
      <c r="C188" s="7"/>
      <c r="D188" s="16" t="s">
        <v>2344</v>
      </c>
      <c r="E188" s="10" t="s">
        <v>200</v>
      </c>
      <c r="F188" s="7" t="s">
        <v>976</v>
      </c>
      <c r="G188" s="7" t="s">
        <v>2345</v>
      </c>
      <c r="H188" s="7" t="s">
        <v>2346</v>
      </c>
      <c r="I188" s="7" t="s">
        <v>2347</v>
      </c>
      <c r="J188" s="10" t="s">
        <v>205</v>
      </c>
      <c r="K188" s="7" t="s">
        <v>2348</v>
      </c>
      <c r="L188" s="30">
        <v>30</v>
      </c>
      <c r="M188" s="30">
        <v>30</v>
      </c>
      <c r="N188" s="30">
        <v>0</v>
      </c>
      <c r="O188" s="30">
        <v>10</v>
      </c>
      <c r="P188" s="30">
        <v>10</v>
      </c>
      <c r="Q188" s="30">
        <v>14</v>
      </c>
      <c r="R188" s="30">
        <v>14</v>
      </c>
    </row>
    <row r="189" ht="84" spans="1:18">
      <c r="A189" s="11">
        <v>6</v>
      </c>
      <c r="B189" s="49"/>
      <c r="C189" s="7"/>
      <c r="D189" s="16" t="s">
        <v>2349</v>
      </c>
      <c r="E189" s="10" t="s">
        <v>200</v>
      </c>
      <c r="F189" s="7" t="s">
        <v>2350</v>
      </c>
      <c r="G189" s="7" t="s">
        <v>2351</v>
      </c>
      <c r="H189" s="7" t="s">
        <v>2352</v>
      </c>
      <c r="I189" s="7" t="s">
        <v>2353</v>
      </c>
      <c r="J189" s="10" t="s">
        <v>205</v>
      </c>
      <c r="K189" s="7" t="s">
        <v>2354</v>
      </c>
      <c r="L189" s="30">
        <v>40</v>
      </c>
      <c r="M189" s="30">
        <v>40</v>
      </c>
      <c r="N189" s="30">
        <v>0</v>
      </c>
      <c r="O189" s="30">
        <v>24</v>
      </c>
      <c r="P189" s="30">
        <v>24</v>
      </c>
      <c r="Q189" s="30">
        <v>98</v>
      </c>
      <c r="R189" s="30">
        <v>98</v>
      </c>
    </row>
    <row r="190" ht="60" spans="1:18">
      <c r="A190" s="11">
        <v>7</v>
      </c>
      <c r="B190" s="53"/>
      <c r="C190" s="51"/>
      <c r="D190" s="54" t="s">
        <v>2355</v>
      </c>
      <c r="E190" s="10" t="s">
        <v>200</v>
      </c>
      <c r="F190" s="7" t="s">
        <v>976</v>
      </c>
      <c r="G190" s="7" t="s">
        <v>2331</v>
      </c>
      <c r="H190" s="7" t="s">
        <v>2332</v>
      </c>
      <c r="I190" s="7" t="s">
        <v>2356</v>
      </c>
      <c r="J190" s="10" t="s">
        <v>205</v>
      </c>
      <c r="K190" s="63" t="s">
        <v>2357</v>
      </c>
      <c r="L190" s="61">
        <v>119</v>
      </c>
      <c r="M190" s="61">
        <v>119</v>
      </c>
      <c r="N190" s="61">
        <v>0</v>
      </c>
      <c r="O190" s="61">
        <v>240</v>
      </c>
      <c r="P190" s="61">
        <v>240</v>
      </c>
      <c r="Q190" s="64">
        <v>1036</v>
      </c>
      <c r="R190" s="61">
        <v>1036</v>
      </c>
    </row>
    <row r="191" ht="84" spans="1:18">
      <c r="A191" s="11">
        <v>8</v>
      </c>
      <c r="B191" s="49"/>
      <c r="C191" s="7"/>
      <c r="D191" s="16" t="s">
        <v>2358</v>
      </c>
      <c r="E191" s="10" t="s">
        <v>200</v>
      </c>
      <c r="F191" s="7" t="s">
        <v>2350</v>
      </c>
      <c r="G191" s="7" t="s">
        <v>2359</v>
      </c>
      <c r="H191" s="7" t="s">
        <v>2360</v>
      </c>
      <c r="I191" s="7" t="s">
        <v>2361</v>
      </c>
      <c r="J191" s="10" t="s">
        <v>205</v>
      </c>
      <c r="K191" s="7" t="s">
        <v>2362</v>
      </c>
      <c r="L191" s="30">
        <v>31</v>
      </c>
      <c r="M191" s="30">
        <v>31</v>
      </c>
      <c r="N191" s="30">
        <v>0</v>
      </c>
      <c r="O191" s="30">
        <v>9</v>
      </c>
      <c r="P191" s="30">
        <v>9</v>
      </c>
      <c r="Q191" s="30">
        <v>32</v>
      </c>
      <c r="R191" s="30">
        <v>32</v>
      </c>
    </row>
    <row r="192" ht="36" spans="1:18">
      <c r="A192" s="11">
        <v>9</v>
      </c>
      <c r="B192" s="49"/>
      <c r="C192" s="7"/>
      <c r="D192" s="16" t="s">
        <v>2363</v>
      </c>
      <c r="E192" s="10" t="s">
        <v>200</v>
      </c>
      <c r="F192" s="7" t="s">
        <v>2350</v>
      </c>
      <c r="G192" s="7" t="s">
        <v>2331</v>
      </c>
      <c r="H192" s="7" t="s">
        <v>2364</v>
      </c>
      <c r="I192" s="7" t="s">
        <v>2365</v>
      </c>
      <c r="J192" s="10" t="s">
        <v>205</v>
      </c>
      <c r="K192" s="7" t="s">
        <v>2366</v>
      </c>
      <c r="L192" s="30">
        <v>34</v>
      </c>
      <c r="M192" s="30">
        <v>34</v>
      </c>
      <c r="N192" s="30">
        <v>0</v>
      </c>
      <c r="O192" s="30">
        <v>25</v>
      </c>
      <c r="P192" s="30">
        <v>5</v>
      </c>
      <c r="Q192" s="30">
        <v>105</v>
      </c>
      <c r="R192" s="30">
        <v>8</v>
      </c>
    </row>
    <row r="193" ht="36" spans="1:18">
      <c r="A193" s="11">
        <v>10</v>
      </c>
      <c r="B193" s="49"/>
      <c r="C193" s="7"/>
      <c r="D193" s="16" t="s">
        <v>2367</v>
      </c>
      <c r="E193" s="10" t="s">
        <v>200</v>
      </c>
      <c r="F193" s="7" t="s">
        <v>2350</v>
      </c>
      <c r="G193" s="7" t="s">
        <v>2351</v>
      </c>
      <c r="H193" s="7" t="s">
        <v>2352</v>
      </c>
      <c r="I193" s="7" t="s">
        <v>2368</v>
      </c>
      <c r="J193" s="10" t="s">
        <v>205</v>
      </c>
      <c r="K193" s="7" t="s">
        <v>2369</v>
      </c>
      <c r="L193" s="30">
        <v>26</v>
      </c>
      <c r="M193" s="30">
        <v>26</v>
      </c>
      <c r="N193" s="30">
        <v>0</v>
      </c>
      <c r="O193" s="30">
        <v>64</v>
      </c>
      <c r="P193" s="30">
        <v>64</v>
      </c>
      <c r="Q193" s="30">
        <v>283</v>
      </c>
      <c r="R193" s="30">
        <v>283</v>
      </c>
    </row>
    <row r="194" ht="144" spans="1:18">
      <c r="A194" s="11">
        <v>11</v>
      </c>
      <c r="B194" s="49"/>
      <c r="C194" s="7"/>
      <c r="D194" s="16" t="s">
        <v>2370</v>
      </c>
      <c r="E194" s="10" t="s">
        <v>200</v>
      </c>
      <c r="F194" s="7" t="s">
        <v>2350</v>
      </c>
      <c r="G194" s="7" t="s">
        <v>2345</v>
      </c>
      <c r="H194" s="7" t="s">
        <v>2371</v>
      </c>
      <c r="I194" s="7" t="s">
        <v>2372</v>
      </c>
      <c r="J194" s="10" t="s">
        <v>205</v>
      </c>
      <c r="K194" s="7" t="s">
        <v>2373</v>
      </c>
      <c r="L194" s="30">
        <v>67</v>
      </c>
      <c r="M194" s="30">
        <v>67</v>
      </c>
      <c r="N194" s="30">
        <v>0</v>
      </c>
      <c r="O194" s="30">
        <v>32</v>
      </c>
      <c r="P194" s="30">
        <v>1</v>
      </c>
      <c r="Q194" s="30">
        <v>136</v>
      </c>
      <c r="R194" s="30">
        <v>1</v>
      </c>
    </row>
    <row r="195" ht="48" spans="1:18">
      <c r="A195" s="11">
        <v>12</v>
      </c>
      <c r="B195" s="49"/>
      <c r="C195" s="7"/>
      <c r="D195" s="16" t="s">
        <v>2374</v>
      </c>
      <c r="E195" s="10" t="s">
        <v>200</v>
      </c>
      <c r="F195" s="7" t="s">
        <v>2350</v>
      </c>
      <c r="G195" s="7" t="s">
        <v>2345</v>
      </c>
      <c r="H195" s="7" t="s">
        <v>2371</v>
      </c>
      <c r="I195" s="7" t="s">
        <v>2375</v>
      </c>
      <c r="J195" s="10" t="s">
        <v>205</v>
      </c>
      <c r="K195" s="7" t="s">
        <v>2376</v>
      </c>
      <c r="L195" s="30">
        <v>53</v>
      </c>
      <c r="M195" s="30">
        <v>53</v>
      </c>
      <c r="N195" s="30">
        <v>0</v>
      </c>
      <c r="O195" s="30">
        <v>34</v>
      </c>
      <c r="P195" s="30">
        <v>2</v>
      </c>
      <c r="Q195" s="30">
        <v>145</v>
      </c>
      <c r="R195" s="30">
        <v>2</v>
      </c>
    </row>
    <row r="196" spans="1:18">
      <c r="A196" s="12" t="s">
        <v>312</v>
      </c>
      <c r="B196" s="5"/>
      <c r="C196" s="5" t="s">
        <v>2377</v>
      </c>
      <c r="D196" s="5">
        <v>3</v>
      </c>
      <c r="E196" s="25"/>
      <c r="F196" s="25"/>
      <c r="G196" s="25"/>
      <c r="H196" s="25"/>
      <c r="I196" s="25"/>
      <c r="J196" s="25"/>
      <c r="K196" s="7"/>
      <c r="L196" s="28">
        <v>296</v>
      </c>
      <c r="M196" s="28">
        <v>296</v>
      </c>
      <c r="N196" s="28">
        <v>0</v>
      </c>
      <c r="O196" s="28">
        <v>531</v>
      </c>
      <c r="P196" s="28">
        <v>531</v>
      </c>
      <c r="Q196" s="28">
        <v>2051</v>
      </c>
      <c r="R196" s="28">
        <v>2051</v>
      </c>
    </row>
    <row r="197" ht="240" spans="1:18">
      <c r="A197" s="11">
        <v>1</v>
      </c>
      <c r="B197" s="48"/>
      <c r="C197" s="7"/>
      <c r="D197" s="16" t="s">
        <v>2378</v>
      </c>
      <c r="E197" s="10" t="s">
        <v>200</v>
      </c>
      <c r="F197" s="11" t="s">
        <v>982</v>
      </c>
      <c r="G197" s="11" t="s">
        <v>998</v>
      </c>
      <c r="H197" s="11" t="s">
        <v>1012</v>
      </c>
      <c r="I197" s="11" t="s">
        <v>2379</v>
      </c>
      <c r="J197" s="11" t="s">
        <v>205</v>
      </c>
      <c r="K197" s="7" t="s">
        <v>2380</v>
      </c>
      <c r="L197" s="30">
        <v>272</v>
      </c>
      <c r="M197" s="30">
        <v>272</v>
      </c>
      <c r="N197" s="30">
        <v>0</v>
      </c>
      <c r="O197" s="30">
        <v>429</v>
      </c>
      <c r="P197" s="30">
        <v>429</v>
      </c>
      <c r="Q197" s="30">
        <v>1600</v>
      </c>
      <c r="R197" s="30">
        <v>1600</v>
      </c>
    </row>
    <row r="198" ht="60" spans="1:18">
      <c r="A198" s="11">
        <v>2</v>
      </c>
      <c r="B198" s="48"/>
      <c r="C198" s="7"/>
      <c r="D198" s="16" t="s">
        <v>2381</v>
      </c>
      <c r="E198" s="10" t="s">
        <v>200</v>
      </c>
      <c r="F198" s="11" t="s">
        <v>982</v>
      </c>
      <c r="G198" s="11" t="s">
        <v>2382</v>
      </c>
      <c r="H198" s="11" t="s">
        <v>2383</v>
      </c>
      <c r="I198" s="11" t="s">
        <v>2384</v>
      </c>
      <c r="J198" s="11" t="s">
        <v>205</v>
      </c>
      <c r="K198" s="7" t="s">
        <v>2385</v>
      </c>
      <c r="L198" s="30">
        <v>13</v>
      </c>
      <c r="M198" s="30">
        <v>13</v>
      </c>
      <c r="N198" s="30">
        <v>0</v>
      </c>
      <c r="O198" s="30">
        <v>56</v>
      </c>
      <c r="P198" s="30">
        <v>56</v>
      </c>
      <c r="Q198" s="30">
        <v>243</v>
      </c>
      <c r="R198" s="30">
        <v>243</v>
      </c>
    </row>
    <row r="199" ht="48" spans="1:18">
      <c r="A199" s="11">
        <v>3</v>
      </c>
      <c r="B199" s="48"/>
      <c r="C199" s="7"/>
      <c r="D199" s="16" t="s">
        <v>2386</v>
      </c>
      <c r="E199" s="10" t="s">
        <v>200</v>
      </c>
      <c r="F199" s="11" t="s">
        <v>982</v>
      </c>
      <c r="G199" s="11" t="s">
        <v>1003</v>
      </c>
      <c r="H199" s="11" t="s">
        <v>2387</v>
      </c>
      <c r="I199" s="11" t="s">
        <v>2388</v>
      </c>
      <c r="J199" s="11" t="s">
        <v>205</v>
      </c>
      <c r="K199" s="7" t="s">
        <v>2389</v>
      </c>
      <c r="L199" s="30">
        <v>11</v>
      </c>
      <c r="M199" s="30">
        <v>11</v>
      </c>
      <c r="N199" s="30">
        <v>0</v>
      </c>
      <c r="O199" s="30">
        <v>46</v>
      </c>
      <c r="P199" s="30">
        <v>46</v>
      </c>
      <c r="Q199" s="30">
        <v>208</v>
      </c>
      <c r="R199" s="30">
        <v>208</v>
      </c>
    </row>
    <row r="200" spans="1:18">
      <c r="A200" s="29" t="s">
        <v>313</v>
      </c>
      <c r="B200" s="5"/>
      <c r="C200" s="5" t="s">
        <v>1238</v>
      </c>
      <c r="D200" s="5">
        <v>7</v>
      </c>
      <c r="E200" s="25"/>
      <c r="F200" s="25"/>
      <c r="G200" s="25"/>
      <c r="H200" s="25"/>
      <c r="I200" s="25"/>
      <c r="J200" s="25"/>
      <c r="K200" s="7"/>
      <c r="L200" s="28">
        <v>213</v>
      </c>
      <c r="M200" s="28">
        <v>213</v>
      </c>
      <c r="N200" s="28">
        <v>0</v>
      </c>
      <c r="O200" s="28">
        <v>314</v>
      </c>
      <c r="P200" s="28">
        <v>314</v>
      </c>
      <c r="Q200" s="28">
        <v>1311</v>
      </c>
      <c r="R200" s="28">
        <v>1311</v>
      </c>
    </row>
    <row r="201" ht="36" spans="1:18">
      <c r="A201" s="11">
        <v>1</v>
      </c>
      <c r="B201" s="48"/>
      <c r="C201" s="7"/>
      <c r="D201" s="16" t="s">
        <v>2390</v>
      </c>
      <c r="E201" s="10" t="s">
        <v>200</v>
      </c>
      <c r="F201" s="7" t="s">
        <v>982</v>
      </c>
      <c r="G201" s="7" t="s">
        <v>1238</v>
      </c>
      <c r="H201" s="7" t="s">
        <v>1019</v>
      </c>
      <c r="I201" s="7" t="s">
        <v>2391</v>
      </c>
      <c r="J201" s="7" t="s">
        <v>205</v>
      </c>
      <c r="K201" s="7" t="s">
        <v>2392</v>
      </c>
      <c r="L201" s="30">
        <v>15</v>
      </c>
      <c r="M201" s="30">
        <v>15</v>
      </c>
      <c r="N201" s="30">
        <v>0</v>
      </c>
      <c r="O201" s="30">
        <v>19</v>
      </c>
      <c r="P201" s="30">
        <v>19</v>
      </c>
      <c r="Q201" s="30">
        <v>73</v>
      </c>
      <c r="R201" s="30">
        <v>73</v>
      </c>
    </row>
    <row r="202" ht="48" spans="1:18">
      <c r="A202" s="11">
        <v>2</v>
      </c>
      <c r="B202" s="48"/>
      <c r="C202" s="7"/>
      <c r="D202" s="16" t="s">
        <v>2393</v>
      </c>
      <c r="E202" s="10" t="s">
        <v>200</v>
      </c>
      <c r="F202" s="7" t="s">
        <v>982</v>
      </c>
      <c r="G202" s="7" t="s">
        <v>1238</v>
      </c>
      <c r="H202" s="7" t="s">
        <v>2394</v>
      </c>
      <c r="I202" s="7" t="s">
        <v>2395</v>
      </c>
      <c r="J202" s="7" t="s">
        <v>205</v>
      </c>
      <c r="K202" s="7" t="s">
        <v>2396</v>
      </c>
      <c r="L202" s="30">
        <v>39</v>
      </c>
      <c r="M202" s="30">
        <v>39</v>
      </c>
      <c r="N202" s="30">
        <v>0</v>
      </c>
      <c r="O202" s="30">
        <v>64</v>
      </c>
      <c r="P202" s="30">
        <v>64</v>
      </c>
      <c r="Q202" s="30">
        <v>239</v>
      </c>
      <c r="R202" s="30">
        <v>239</v>
      </c>
    </row>
    <row r="203" ht="84" spans="1:18">
      <c r="A203" s="11">
        <v>3</v>
      </c>
      <c r="B203" s="48"/>
      <c r="C203" s="7"/>
      <c r="D203" s="16" t="s">
        <v>2397</v>
      </c>
      <c r="E203" s="10" t="s">
        <v>200</v>
      </c>
      <c r="F203" s="7" t="s">
        <v>982</v>
      </c>
      <c r="G203" s="7" t="s">
        <v>1238</v>
      </c>
      <c r="H203" s="7" t="s">
        <v>1019</v>
      </c>
      <c r="I203" s="7" t="s">
        <v>2398</v>
      </c>
      <c r="J203" s="7" t="s">
        <v>205</v>
      </c>
      <c r="K203" s="7" t="s">
        <v>2399</v>
      </c>
      <c r="L203" s="30">
        <v>26</v>
      </c>
      <c r="M203" s="30">
        <v>26</v>
      </c>
      <c r="N203" s="30">
        <v>0</v>
      </c>
      <c r="O203" s="30">
        <v>16</v>
      </c>
      <c r="P203" s="30">
        <v>16</v>
      </c>
      <c r="Q203" s="30">
        <v>66</v>
      </c>
      <c r="R203" s="30">
        <v>66</v>
      </c>
    </row>
    <row r="204" ht="60" spans="1:18">
      <c r="A204" s="11">
        <v>4</v>
      </c>
      <c r="B204" s="48"/>
      <c r="C204" s="7"/>
      <c r="D204" s="48" t="s">
        <v>2400</v>
      </c>
      <c r="E204" s="10" t="s">
        <v>200</v>
      </c>
      <c r="F204" s="12" t="s">
        <v>1017</v>
      </c>
      <c r="G204" s="12" t="s">
        <v>1018</v>
      </c>
      <c r="H204" s="12" t="s">
        <v>1019</v>
      </c>
      <c r="I204" s="12" t="s">
        <v>2401</v>
      </c>
      <c r="J204" s="10" t="s">
        <v>205</v>
      </c>
      <c r="K204" s="7" t="s">
        <v>2402</v>
      </c>
      <c r="L204" s="30">
        <v>93</v>
      </c>
      <c r="M204" s="30">
        <v>93</v>
      </c>
      <c r="N204" s="30">
        <v>0</v>
      </c>
      <c r="O204" s="30">
        <v>79</v>
      </c>
      <c r="P204" s="30">
        <v>79</v>
      </c>
      <c r="Q204" s="30">
        <v>335</v>
      </c>
      <c r="R204" s="30">
        <v>335</v>
      </c>
    </row>
    <row r="205" ht="48" spans="1:18">
      <c r="A205" s="11">
        <v>5</v>
      </c>
      <c r="B205" s="48"/>
      <c r="C205" s="7"/>
      <c r="D205" s="48" t="s">
        <v>2403</v>
      </c>
      <c r="E205" s="10" t="s">
        <v>200</v>
      </c>
      <c r="F205" s="12" t="s">
        <v>1017</v>
      </c>
      <c r="G205" s="12" t="s">
        <v>1984</v>
      </c>
      <c r="H205" s="12" t="s">
        <v>1984</v>
      </c>
      <c r="I205" s="12" t="s">
        <v>2404</v>
      </c>
      <c r="J205" s="10" t="s">
        <v>205</v>
      </c>
      <c r="K205" s="7" t="s">
        <v>2405</v>
      </c>
      <c r="L205" s="30">
        <v>23</v>
      </c>
      <c r="M205" s="30">
        <v>23</v>
      </c>
      <c r="N205" s="30">
        <v>0</v>
      </c>
      <c r="O205" s="30">
        <v>74</v>
      </c>
      <c r="P205" s="30">
        <v>74</v>
      </c>
      <c r="Q205" s="30">
        <v>330</v>
      </c>
      <c r="R205" s="30">
        <v>330</v>
      </c>
    </row>
    <row r="206" ht="36" spans="1:18">
      <c r="A206" s="11">
        <v>6</v>
      </c>
      <c r="B206" s="48"/>
      <c r="C206" s="7"/>
      <c r="D206" s="48" t="s">
        <v>2406</v>
      </c>
      <c r="E206" s="10" t="s">
        <v>200</v>
      </c>
      <c r="F206" s="12" t="s">
        <v>1017</v>
      </c>
      <c r="G206" s="12" t="s">
        <v>1984</v>
      </c>
      <c r="H206" s="12" t="s">
        <v>1984</v>
      </c>
      <c r="I206" s="12" t="s">
        <v>2407</v>
      </c>
      <c r="J206" s="10" t="s">
        <v>205</v>
      </c>
      <c r="K206" s="7" t="s">
        <v>2408</v>
      </c>
      <c r="L206" s="30">
        <v>7</v>
      </c>
      <c r="M206" s="30">
        <v>7</v>
      </c>
      <c r="N206" s="30">
        <v>0</v>
      </c>
      <c r="O206" s="30">
        <v>12</v>
      </c>
      <c r="P206" s="30">
        <v>12</v>
      </c>
      <c r="Q206" s="30">
        <v>41</v>
      </c>
      <c r="R206" s="30">
        <v>41</v>
      </c>
    </row>
    <row r="207" ht="60" spans="1:18">
      <c r="A207" s="11">
        <v>7</v>
      </c>
      <c r="B207" s="48"/>
      <c r="C207" s="7"/>
      <c r="D207" s="48" t="s">
        <v>2409</v>
      </c>
      <c r="E207" s="10" t="s">
        <v>200</v>
      </c>
      <c r="F207" s="12" t="s">
        <v>2410</v>
      </c>
      <c r="G207" s="12" t="s">
        <v>2411</v>
      </c>
      <c r="H207" s="12" t="s">
        <v>2412</v>
      </c>
      <c r="I207" s="12" t="s">
        <v>2413</v>
      </c>
      <c r="J207" s="10" t="s">
        <v>205</v>
      </c>
      <c r="K207" s="7" t="s">
        <v>2414</v>
      </c>
      <c r="L207" s="30">
        <v>10</v>
      </c>
      <c r="M207" s="30">
        <v>10</v>
      </c>
      <c r="N207" s="30">
        <v>0</v>
      </c>
      <c r="O207" s="30">
        <v>50</v>
      </c>
      <c r="P207" s="30">
        <v>50</v>
      </c>
      <c r="Q207" s="30">
        <v>227</v>
      </c>
      <c r="R207" s="30">
        <v>227</v>
      </c>
    </row>
    <row r="208" spans="1:18">
      <c r="A208" s="29" t="s">
        <v>314</v>
      </c>
      <c r="B208" s="5"/>
      <c r="C208" s="5" t="s">
        <v>2415</v>
      </c>
      <c r="D208" s="5">
        <v>5</v>
      </c>
      <c r="E208" s="25"/>
      <c r="F208" s="25"/>
      <c r="G208" s="25"/>
      <c r="H208" s="25"/>
      <c r="I208" s="25"/>
      <c r="J208" s="25"/>
      <c r="K208" s="7"/>
      <c r="L208" s="28">
        <v>166</v>
      </c>
      <c r="M208" s="28">
        <v>166</v>
      </c>
      <c r="N208" s="28">
        <v>0</v>
      </c>
      <c r="O208" s="28">
        <v>184</v>
      </c>
      <c r="P208" s="28">
        <v>82</v>
      </c>
      <c r="Q208" s="28">
        <v>829</v>
      </c>
      <c r="R208" s="28">
        <v>301</v>
      </c>
    </row>
    <row r="209" ht="84" spans="1:18">
      <c r="A209" s="11">
        <v>1</v>
      </c>
      <c r="B209" s="48"/>
      <c r="C209" s="7"/>
      <c r="D209" s="16" t="s">
        <v>2416</v>
      </c>
      <c r="E209" s="10" t="s">
        <v>200</v>
      </c>
      <c r="F209" s="7" t="s">
        <v>1826</v>
      </c>
      <c r="G209" s="7" t="s">
        <v>1827</v>
      </c>
      <c r="H209" s="7" t="s">
        <v>1828</v>
      </c>
      <c r="I209" s="7">
        <v>2</v>
      </c>
      <c r="J209" s="7" t="s">
        <v>205</v>
      </c>
      <c r="K209" s="7" t="s">
        <v>2417</v>
      </c>
      <c r="L209" s="30">
        <v>12</v>
      </c>
      <c r="M209" s="30">
        <v>12</v>
      </c>
      <c r="N209" s="30">
        <v>0</v>
      </c>
      <c r="O209" s="30">
        <v>10</v>
      </c>
      <c r="P209" s="30">
        <v>10</v>
      </c>
      <c r="Q209" s="30">
        <v>48</v>
      </c>
      <c r="R209" s="30">
        <v>48</v>
      </c>
    </row>
    <row r="210" ht="84" spans="1:18">
      <c r="A210" s="11">
        <v>2</v>
      </c>
      <c r="B210" s="48"/>
      <c r="C210" s="7"/>
      <c r="D210" s="16" t="s">
        <v>2418</v>
      </c>
      <c r="E210" s="10" t="s">
        <v>200</v>
      </c>
      <c r="F210" s="7" t="s">
        <v>1826</v>
      </c>
      <c r="G210" s="7" t="s">
        <v>1827</v>
      </c>
      <c r="H210" s="7" t="s">
        <v>1828</v>
      </c>
      <c r="I210" s="7" t="s">
        <v>2419</v>
      </c>
      <c r="J210" s="7" t="s">
        <v>205</v>
      </c>
      <c r="K210" s="7" t="s">
        <v>2420</v>
      </c>
      <c r="L210" s="30">
        <v>50</v>
      </c>
      <c r="M210" s="30">
        <v>50</v>
      </c>
      <c r="N210" s="30">
        <v>0</v>
      </c>
      <c r="O210" s="30">
        <v>24</v>
      </c>
      <c r="P210" s="30">
        <v>24</v>
      </c>
      <c r="Q210" s="30">
        <v>118</v>
      </c>
      <c r="R210" s="30">
        <v>77</v>
      </c>
    </row>
    <row r="211" ht="96" spans="1:18">
      <c r="A211" s="11">
        <v>3</v>
      </c>
      <c r="B211" s="48"/>
      <c r="C211" s="7"/>
      <c r="D211" s="16" t="s">
        <v>2421</v>
      </c>
      <c r="E211" s="10" t="s">
        <v>200</v>
      </c>
      <c r="F211" s="7" t="s">
        <v>1826</v>
      </c>
      <c r="G211" s="7" t="s">
        <v>1827</v>
      </c>
      <c r="H211" s="7" t="s">
        <v>1828</v>
      </c>
      <c r="I211" s="7" t="s">
        <v>2422</v>
      </c>
      <c r="J211" s="7" t="s">
        <v>205</v>
      </c>
      <c r="K211" s="7" t="s">
        <v>2423</v>
      </c>
      <c r="L211" s="30">
        <v>20</v>
      </c>
      <c r="M211" s="30">
        <v>20</v>
      </c>
      <c r="N211" s="30">
        <v>0</v>
      </c>
      <c r="O211" s="30">
        <v>20</v>
      </c>
      <c r="P211" s="30">
        <v>20</v>
      </c>
      <c r="Q211" s="30">
        <v>93</v>
      </c>
      <c r="R211" s="30">
        <v>82</v>
      </c>
    </row>
    <row r="212" ht="60" spans="1:18">
      <c r="A212" s="11">
        <v>4</v>
      </c>
      <c r="B212" s="48"/>
      <c r="C212" s="7"/>
      <c r="D212" s="16" t="s">
        <v>2424</v>
      </c>
      <c r="E212" s="10" t="s">
        <v>200</v>
      </c>
      <c r="F212" s="7" t="s">
        <v>660</v>
      </c>
      <c r="G212" s="7" t="s">
        <v>1827</v>
      </c>
      <c r="H212" s="7" t="s">
        <v>1831</v>
      </c>
      <c r="I212" s="7" t="s">
        <v>2425</v>
      </c>
      <c r="J212" s="7" t="s">
        <v>205</v>
      </c>
      <c r="K212" s="7" t="s">
        <v>2426</v>
      </c>
      <c r="L212" s="30">
        <v>34</v>
      </c>
      <c r="M212" s="30">
        <v>34</v>
      </c>
      <c r="N212" s="30">
        <v>0</v>
      </c>
      <c r="O212" s="30">
        <v>106</v>
      </c>
      <c r="P212" s="30">
        <v>4</v>
      </c>
      <c r="Q212" s="30">
        <v>446</v>
      </c>
      <c r="R212" s="30">
        <v>18</v>
      </c>
    </row>
    <row r="213" ht="72" spans="1:18">
      <c r="A213" s="11">
        <v>5</v>
      </c>
      <c r="B213" s="48"/>
      <c r="C213" s="7"/>
      <c r="D213" s="16" t="s">
        <v>2427</v>
      </c>
      <c r="E213" s="10" t="s">
        <v>200</v>
      </c>
      <c r="F213" s="7" t="s">
        <v>1826</v>
      </c>
      <c r="G213" s="7" t="s">
        <v>1827</v>
      </c>
      <c r="H213" s="7" t="s">
        <v>1831</v>
      </c>
      <c r="I213" s="7">
        <v>8</v>
      </c>
      <c r="J213" s="7" t="s">
        <v>205</v>
      </c>
      <c r="K213" s="7" t="s">
        <v>2428</v>
      </c>
      <c r="L213" s="30">
        <v>50</v>
      </c>
      <c r="M213" s="30">
        <v>50</v>
      </c>
      <c r="N213" s="30">
        <v>0</v>
      </c>
      <c r="O213" s="39">
        <v>24</v>
      </c>
      <c r="P213" s="39">
        <v>24</v>
      </c>
      <c r="Q213" s="39">
        <v>124</v>
      </c>
      <c r="R213" s="39">
        <v>76</v>
      </c>
    </row>
    <row r="214" spans="1:18">
      <c r="A214" s="29" t="s">
        <v>321</v>
      </c>
      <c r="B214" s="5"/>
      <c r="C214" s="5" t="s">
        <v>2429</v>
      </c>
      <c r="D214" s="5">
        <v>4</v>
      </c>
      <c r="E214" s="25"/>
      <c r="F214" s="25"/>
      <c r="G214" s="25"/>
      <c r="H214" s="25"/>
      <c r="I214" s="25"/>
      <c r="J214" s="25"/>
      <c r="K214" s="7"/>
      <c r="L214" s="28">
        <f t="shared" ref="L214:R214" si="8">SUM(L215:L218)</f>
        <v>615</v>
      </c>
      <c r="M214" s="28">
        <f t="shared" si="8"/>
        <v>615</v>
      </c>
      <c r="N214" s="28">
        <f t="shared" si="8"/>
        <v>0</v>
      </c>
      <c r="O214" s="28">
        <f t="shared" si="8"/>
        <v>328</v>
      </c>
      <c r="P214" s="28">
        <f t="shared" si="8"/>
        <v>328</v>
      </c>
      <c r="Q214" s="28">
        <f t="shared" si="8"/>
        <v>1260</v>
      </c>
      <c r="R214" s="28">
        <f t="shared" si="8"/>
        <v>1260</v>
      </c>
    </row>
    <row r="215" ht="36" spans="1:18">
      <c r="A215" s="11">
        <v>1</v>
      </c>
      <c r="B215" s="48"/>
      <c r="C215" s="7"/>
      <c r="D215" s="16" t="s">
        <v>2430</v>
      </c>
      <c r="E215" s="10" t="s">
        <v>200</v>
      </c>
      <c r="F215" s="11" t="s">
        <v>1024</v>
      </c>
      <c r="G215" s="11" t="s">
        <v>1030</v>
      </c>
      <c r="H215" s="11" t="s">
        <v>2431</v>
      </c>
      <c r="I215" s="11" t="s">
        <v>2432</v>
      </c>
      <c r="J215" s="11" t="s">
        <v>367</v>
      </c>
      <c r="K215" s="7" t="s">
        <v>2433</v>
      </c>
      <c r="L215" s="30">
        <v>124</v>
      </c>
      <c r="M215" s="30">
        <v>124</v>
      </c>
      <c r="N215" s="30">
        <v>0</v>
      </c>
      <c r="O215" s="30">
        <v>88</v>
      </c>
      <c r="P215" s="30">
        <v>88</v>
      </c>
      <c r="Q215" s="30">
        <v>325</v>
      </c>
      <c r="R215" s="30">
        <v>325</v>
      </c>
    </row>
    <row r="216" ht="36" spans="1:18">
      <c r="A216" s="11">
        <v>2</v>
      </c>
      <c r="B216" s="48"/>
      <c r="C216" s="7"/>
      <c r="D216" s="16" t="s">
        <v>2434</v>
      </c>
      <c r="E216" s="10" t="s">
        <v>200</v>
      </c>
      <c r="F216" s="11" t="s">
        <v>1024</v>
      </c>
      <c r="G216" s="11" t="s">
        <v>1030</v>
      </c>
      <c r="H216" s="11" t="s">
        <v>2431</v>
      </c>
      <c r="I216" s="11" t="s">
        <v>2435</v>
      </c>
      <c r="J216" s="11" t="s">
        <v>367</v>
      </c>
      <c r="K216" s="7" t="s">
        <v>2436</v>
      </c>
      <c r="L216" s="30">
        <v>205</v>
      </c>
      <c r="M216" s="30">
        <v>205</v>
      </c>
      <c r="N216" s="30">
        <v>0</v>
      </c>
      <c r="O216" s="30">
        <v>88</v>
      </c>
      <c r="P216" s="30">
        <v>88</v>
      </c>
      <c r="Q216" s="30">
        <v>325</v>
      </c>
      <c r="R216" s="30">
        <v>325</v>
      </c>
    </row>
    <row r="217" ht="48" spans="1:18">
      <c r="A217" s="11">
        <v>3</v>
      </c>
      <c r="B217" s="48"/>
      <c r="C217" s="7"/>
      <c r="D217" s="16" t="s">
        <v>2437</v>
      </c>
      <c r="E217" s="10" t="s">
        <v>200</v>
      </c>
      <c r="F217" s="11" t="s">
        <v>1024</v>
      </c>
      <c r="G217" s="11" t="s">
        <v>1030</v>
      </c>
      <c r="H217" s="11" t="s">
        <v>2438</v>
      </c>
      <c r="I217" s="11" t="s">
        <v>2439</v>
      </c>
      <c r="J217" s="11" t="s">
        <v>367</v>
      </c>
      <c r="K217" s="7" t="s">
        <v>2440</v>
      </c>
      <c r="L217" s="30">
        <v>151</v>
      </c>
      <c r="M217" s="30">
        <v>151</v>
      </c>
      <c r="N217" s="30">
        <v>0</v>
      </c>
      <c r="O217" s="30">
        <v>124</v>
      </c>
      <c r="P217" s="30">
        <v>124</v>
      </c>
      <c r="Q217" s="30">
        <v>500</v>
      </c>
      <c r="R217" s="30">
        <v>500</v>
      </c>
    </row>
    <row r="218" ht="36" spans="1:18">
      <c r="A218" s="11">
        <v>4</v>
      </c>
      <c r="B218" s="48"/>
      <c r="C218" s="7"/>
      <c r="D218" s="16" t="s">
        <v>2441</v>
      </c>
      <c r="E218" s="10" t="s">
        <v>200</v>
      </c>
      <c r="F218" s="11" t="s">
        <v>1024</v>
      </c>
      <c r="G218" s="11" t="s">
        <v>1030</v>
      </c>
      <c r="H218" s="11" t="s">
        <v>1030</v>
      </c>
      <c r="I218" s="11" t="s">
        <v>2442</v>
      </c>
      <c r="J218" s="11" t="s">
        <v>367</v>
      </c>
      <c r="K218" s="7" t="s">
        <v>2443</v>
      </c>
      <c r="L218" s="30">
        <v>135</v>
      </c>
      <c r="M218" s="30">
        <v>135</v>
      </c>
      <c r="N218" s="30">
        <v>0</v>
      </c>
      <c r="O218" s="30">
        <v>28</v>
      </c>
      <c r="P218" s="30">
        <v>28</v>
      </c>
      <c r="Q218" s="30">
        <v>110</v>
      </c>
      <c r="R218" s="30">
        <v>110</v>
      </c>
    </row>
    <row r="219" spans="1:18">
      <c r="A219" s="29" t="s">
        <v>322</v>
      </c>
      <c r="B219" s="5"/>
      <c r="C219" s="5" t="s">
        <v>1049</v>
      </c>
      <c r="D219" s="5">
        <v>6</v>
      </c>
      <c r="E219" s="25"/>
      <c r="F219" s="25"/>
      <c r="G219" s="25"/>
      <c r="H219" s="25"/>
      <c r="I219" s="25"/>
      <c r="J219" s="25"/>
      <c r="K219" s="7"/>
      <c r="L219" s="28">
        <f t="shared" ref="L219:R219" si="9">SUM(L220:L225)</f>
        <v>296</v>
      </c>
      <c r="M219" s="28">
        <f t="shared" si="9"/>
        <v>296</v>
      </c>
      <c r="N219" s="28">
        <f t="shared" si="9"/>
        <v>0</v>
      </c>
      <c r="O219" s="28">
        <f t="shared" si="9"/>
        <v>1018</v>
      </c>
      <c r="P219" s="28">
        <f t="shared" si="9"/>
        <v>1018</v>
      </c>
      <c r="Q219" s="28">
        <f t="shared" si="9"/>
        <v>4134</v>
      </c>
      <c r="R219" s="28">
        <f t="shared" si="9"/>
        <v>4134</v>
      </c>
    </row>
    <row r="220" ht="84" spans="1:18">
      <c r="A220" s="11">
        <v>1</v>
      </c>
      <c r="B220" s="48"/>
      <c r="C220" s="7"/>
      <c r="D220" s="16" t="s">
        <v>2444</v>
      </c>
      <c r="E220" s="10" t="s">
        <v>200</v>
      </c>
      <c r="F220" s="11" t="s">
        <v>1017</v>
      </c>
      <c r="G220" s="11" t="s">
        <v>2445</v>
      </c>
      <c r="H220" s="11" t="s">
        <v>2446</v>
      </c>
      <c r="I220" s="11" t="s">
        <v>2447</v>
      </c>
      <c r="J220" s="11" t="s">
        <v>2448</v>
      </c>
      <c r="K220" s="7" t="s">
        <v>2449</v>
      </c>
      <c r="L220" s="30">
        <v>69</v>
      </c>
      <c r="M220" s="30">
        <v>69</v>
      </c>
      <c r="N220" s="30">
        <v>0</v>
      </c>
      <c r="O220" s="30">
        <v>185</v>
      </c>
      <c r="P220" s="30">
        <v>185</v>
      </c>
      <c r="Q220" s="30">
        <v>960</v>
      </c>
      <c r="R220" s="30">
        <v>960</v>
      </c>
    </row>
    <row r="221" ht="156" spans="1:18">
      <c r="A221" s="11">
        <v>2</v>
      </c>
      <c r="B221" s="48"/>
      <c r="C221" s="7"/>
      <c r="D221" s="16" t="s">
        <v>2450</v>
      </c>
      <c r="E221" s="10" t="s">
        <v>200</v>
      </c>
      <c r="F221" s="11" t="s">
        <v>1043</v>
      </c>
      <c r="G221" s="11" t="s">
        <v>1044</v>
      </c>
      <c r="H221" s="11" t="s">
        <v>1045</v>
      </c>
      <c r="I221" s="11" t="s">
        <v>2451</v>
      </c>
      <c r="J221" s="11" t="s">
        <v>1498</v>
      </c>
      <c r="K221" s="7" t="s">
        <v>2452</v>
      </c>
      <c r="L221" s="30">
        <v>137</v>
      </c>
      <c r="M221" s="30">
        <v>137</v>
      </c>
      <c r="N221" s="30">
        <v>0</v>
      </c>
      <c r="O221" s="30">
        <v>424</v>
      </c>
      <c r="P221" s="30">
        <v>424</v>
      </c>
      <c r="Q221" s="30">
        <v>1256</v>
      </c>
      <c r="R221" s="30">
        <v>1256</v>
      </c>
    </row>
    <row r="222" ht="108" spans="1:18">
      <c r="A222" s="11">
        <v>3</v>
      </c>
      <c r="B222" s="48"/>
      <c r="C222" s="7"/>
      <c r="D222" s="16" t="s">
        <v>2453</v>
      </c>
      <c r="E222" s="10" t="s">
        <v>200</v>
      </c>
      <c r="F222" s="11" t="s">
        <v>1043</v>
      </c>
      <c r="G222" s="11" t="s">
        <v>2454</v>
      </c>
      <c r="H222" s="11" t="s">
        <v>2455</v>
      </c>
      <c r="I222" s="11" t="s">
        <v>2456</v>
      </c>
      <c r="J222" s="11" t="s">
        <v>1032</v>
      </c>
      <c r="K222" s="7" t="s">
        <v>2457</v>
      </c>
      <c r="L222" s="30">
        <v>26</v>
      </c>
      <c r="M222" s="30">
        <v>26</v>
      </c>
      <c r="N222" s="30">
        <v>0</v>
      </c>
      <c r="O222" s="30">
        <v>24</v>
      </c>
      <c r="P222" s="30">
        <v>24</v>
      </c>
      <c r="Q222" s="30">
        <v>101</v>
      </c>
      <c r="R222" s="30">
        <v>101</v>
      </c>
    </row>
    <row r="223" ht="72" spans="1:18">
      <c r="A223" s="11">
        <v>4</v>
      </c>
      <c r="B223" s="48"/>
      <c r="C223" s="7"/>
      <c r="D223" s="16" t="s">
        <v>2458</v>
      </c>
      <c r="E223" s="10" t="s">
        <v>200</v>
      </c>
      <c r="F223" s="11" t="s">
        <v>1017</v>
      </c>
      <c r="G223" s="11" t="s">
        <v>2445</v>
      </c>
      <c r="H223" s="11" t="s">
        <v>2459</v>
      </c>
      <c r="I223" s="11" t="s">
        <v>2460</v>
      </c>
      <c r="J223" s="11" t="s">
        <v>1032</v>
      </c>
      <c r="K223" s="7" t="s">
        <v>2461</v>
      </c>
      <c r="L223" s="30">
        <v>18</v>
      </c>
      <c r="M223" s="30">
        <v>18</v>
      </c>
      <c r="N223" s="30">
        <v>0</v>
      </c>
      <c r="O223" s="30">
        <v>10</v>
      </c>
      <c r="P223" s="30">
        <v>10</v>
      </c>
      <c r="Q223" s="30">
        <v>62</v>
      </c>
      <c r="R223" s="30">
        <v>62</v>
      </c>
    </row>
    <row r="224" ht="96" spans="1:18">
      <c r="A224" s="11">
        <v>5</v>
      </c>
      <c r="B224" s="48"/>
      <c r="C224" s="7"/>
      <c r="D224" s="16" t="s">
        <v>2462</v>
      </c>
      <c r="E224" s="10" t="s">
        <v>200</v>
      </c>
      <c r="F224" s="11" t="s">
        <v>1017</v>
      </c>
      <c r="G224" s="11" t="s">
        <v>2463</v>
      </c>
      <c r="H224" s="11" t="s">
        <v>2464</v>
      </c>
      <c r="I224" s="11" t="s">
        <v>2465</v>
      </c>
      <c r="J224" s="11" t="s">
        <v>2466</v>
      </c>
      <c r="K224" s="7" t="s">
        <v>2467</v>
      </c>
      <c r="L224" s="30">
        <v>17</v>
      </c>
      <c r="M224" s="30">
        <v>17</v>
      </c>
      <c r="N224" s="30">
        <v>0</v>
      </c>
      <c r="O224" s="30">
        <v>79</v>
      </c>
      <c r="P224" s="30">
        <v>79</v>
      </c>
      <c r="Q224" s="30">
        <v>387</v>
      </c>
      <c r="R224" s="30">
        <v>387</v>
      </c>
    </row>
    <row r="225" ht="108" spans="1:18">
      <c r="A225" s="11">
        <v>6</v>
      </c>
      <c r="B225" s="48"/>
      <c r="C225" s="7"/>
      <c r="D225" s="16" t="s">
        <v>2468</v>
      </c>
      <c r="E225" s="10" t="s">
        <v>200</v>
      </c>
      <c r="F225" s="11" t="s">
        <v>1043</v>
      </c>
      <c r="G225" s="11" t="s">
        <v>1049</v>
      </c>
      <c r="H225" s="11" t="s">
        <v>2469</v>
      </c>
      <c r="I225" s="11" t="s">
        <v>2470</v>
      </c>
      <c r="J225" s="11" t="s">
        <v>1498</v>
      </c>
      <c r="K225" s="7" t="s">
        <v>2471</v>
      </c>
      <c r="L225" s="30">
        <v>29</v>
      </c>
      <c r="M225" s="30">
        <v>29</v>
      </c>
      <c r="N225" s="30">
        <v>0</v>
      </c>
      <c r="O225" s="30">
        <v>296</v>
      </c>
      <c r="P225" s="30">
        <v>296</v>
      </c>
      <c r="Q225" s="30">
        <v>1368</v>
      </c>
      <c r="R225" s="30">
        <v>1368</v>
      </c>
    </row>
    <row r="226" spans="1:18">
      <c r="A226" s="5" t="s">
        <v>147</v>
      </c>
      <c r="B226" s="5" t="s">
        <v>148</v>
      </c>
      <c r="C226" s="5"/>
      <c r="D226" s="28">
        <v>1</v>
      </c>
      <c r="E226" s="5"/>
      <c r="F226" s="5"/>
      <c r="G226" s="5"/>
      <c r="H226" s="5"/>
      <c r="I226" s="5"/>
      <c r="J226" s="5"/>
      <c r="K226" s="7"/>
      <c r="L226" s="28">
        <v>263</v>
      </c>
      <c r="M226" s="28">
        <v>263</v>
      </c>
      <c r="N226" s="28">
        <v>0</v>
      </c>
      <c r="O226" s="28">
        <v>1350</v>
      </c>
      <c r="P226" s="28">
        <v>114</v>
      </c>
      <c r="Q226" s="28">
        <v>5870</v>
      </c>
      <c r="R226" s="28">
        <v>477</v>
      </c>
    </row>
    <row r="227" spans="1:18">
      <c r="A227" s="13" t="s">
        <v>307</v>
      </c>
      <c r="B227" s="13"/>
      <c r="C227" s="13" t="s">
        <v>152</v>
      </c>
      <c r="D227" s="13">
        <v>1</v>
      </c>
      <c r="E227" s="14"/>
      <c r="F227" s="13"/>
      <c r="G227" s="13"/>
      <c r="H227" s="13"/>
      <c r="I227" s="13"/>
      <c r="J227" s="13"/>
      <c r="K227" s="7"/>
      <c r="L227" s="28">
        <v>263</v>
      </c>
      <c r="M227" s="28">
        <v>263</v>
      </c>
      <c r="N227" s="28">
        <v>0</v>
      </c>
      <c r="O227" s="28">
        <v>1350</v>
      </c>
      <c r="P227" s="28">
        <v>114</v>
      </c>
      <c r="Q227" s="28">
        <v>5870</v>
      </c>
      <c r="R227" s="28">
        <v>477</v>
      </c>
    </row>
    <row r="228" ht="48" spans="1:18">
      <c r="A228" s="7">
        <v>1</v>
      </c>
      <c r="B228" s="7"/>
      <c r="C228" s="7"/>
      <c r="D228" s="7" t="s">
        <v>2472</v>
      </c>
      <c r="E228" s="65" t="s">
        <v>200</v>
      </c>
      <c r="F228" s="7" t="s">
        <v>251</v>
      </c>
      <c r="G228" s="7" t="s">
        <v>1106</v>
      </c>
      <c r="H228" s="7" t="s">
        <v>1103</v>
      </c>
      <c r="I228" s="7" t="s">
        <v>2473</v>
      </c>
      <c r="J228" s="7" t="s">
        <v>205</v>
      </c>
      <c r="K228" s="7" t="s">
        <v>2474</v>
      </c>
      <c r="L228" s="30">
        <v>263</v>
      </c>
      <c r="M228" s="30">
        <v>263</v>
      </c>
      <c r="N228" s="30">
        <v>0</v>
      </c>
      <c r="O228" s="30">
        <v>1350</v>
      </c>
      <c r="P228" s="30">
        <v>114</v>
      </c>
      <c r="Q228" s="30">
        <v>5870</v>
      </c>
      <c r="R228" s="30">
        <v>477</v>
      </c>
    </row>
    <row r="229" spans="1:18">
      <c r="A229" s="5" t="s">
        <v>155</v>
      </c>
      <c r="B229" s="5" t="s">
        <v>156</v>
      </c>
      <c r="C229" s="5"/>
      <c r="D229" s="5">
        <v>3</v>
      </c>
      <c r="E229" s="16"/>
      <c r="F229" s="16"/>
      <c r="G229" s="16"/>
      <c r="H229" s="16"/>
      <c r="I229" s="16"/>
      <c r="J229" s="16"/>
      <c r="K229" s="7"/>
      <c r="L229" s="28">
        <v>75</v>
      </c>
      <c r="M229" s="28">
        <v>75</v>
      </c>
      <c r="N229" s="28"/>
      <c r="O229" s="28">
        <v>248</v>
      </c>
      <c r="P229" s="28">
        <v>133</v>
      </c>
      <c r="Q229" s="28">
        <v>1020</v>
      </c>
      <c r="R229" s="28">
        <v>833</v>
      </c>
    </row>
    <row r="230" spans="1:18">
      <c r="A230" s="66" t="s">
        <v>307</v>
      </c>
      <c r="B230" s="66"/>
      <c r="C230" s="66" t="s">
        <v>162</v>
      </c>
      <c r="D230" s="66">
        <v>3</v>
      </c>
      <c r="E230" s="14"/>
      <c r="F230" s="66"/>
      <c r="G230" s="66"/>
      <c r="H230" s="66"/>
      <c r="I230" s="66"/>
      <c r="J230" s="66"/>
      <c r="K230" s="7"/>
      <c r="L230" s="28">
        <v>75</v>
      </c>
      <c r="M230" s="28">
        <v>75</v>
      </c>
      <c r="N230" s="28">
        <v>0</v>
      </c>
      <c r="O230" s="28">
        <v>248</v>
      </c>
      <c r="P230" s="28">
        <v>133</v>
      </c>
      <c r="Q230" s="28">
        <v>1020</v>
      </c>
      <c r="R230" s="28">
        <v>833</v>
      </c>
    </row>
    <row r="231" ht="48" spans="1:18">
      <c r="A231" s="66">
        <v>1</v>
      </c>
      <c r="B231" s="66"/>
      <c r="C231" s="48"/>
      <c r="D231" s="48" t="s">
        <v>2475</v>
      </c>
      <c r="E231" s="65" t="s">
        <v>200</v>
      </c>
      <c r="F231" s="48" t="s">
        <v>1135</v>
      </c>
      <c r="G231" s="48" t="s">
        <v>1136</v>
      </c>
      <c r="H231" s="48" t="s">
        <v>2476</v>
      </c>
      <c r="I231" s="48" t="s">
        <v>2477</v>
      </c>
      <c r="J231" s="48" t="s">
        <v>205</v>
      </c>
      <c r="K231" s="7" t="s">
        <v>2478</v>
      </c>
      <c r="L231" s="67">
        <v>9</v>
      </c>
      <c r="M231" s="67">
        <v>9</v>
      </c>
      <c r="N231" s="67">
        <v>0</v>
      </c>
      <c r="O231" s="67">
        <v>139</v>
      </c>
      <c r="P231" s="67">
        <v>24</v>
      </c>
      <c r="Q231" s="67">
        <v>563</v>
      </c>
      <c r="R231" s="67">
        <v>376</v>
      </c>
    </row>
    <row r="232" ht="48" spans="1:18">
      <c r="A232" s="66">
        <v>2</v>
      </c>
      <c r="B232" s="66"/>
      <c r="C232" s="48"/>
      <c r="D232" s="48" t="s">
        <v>2479</v>
      </c>
      <c r="E232" s="65" t="s">
        <v>200</v>
      </c>
      <c r="F232" s="48" t="s">
        <v>2480</v>
      </c>
      <c r="G232" s="48" t="s">
        <v>2481</v>
      </c>
      <c r="H232" s="48" t="s">
        <v>2482</v>
      </c>
      <c r="I232" s="48" t="s">
        <v>2483</v>
      </c>
      <c r="J232" s="48" t="s">
        <v>205</v>
      </c>
      <c r="K232" s="7" t="s">
        <v>2484</v>
      </c>
      <c r="L232" s="67">
        <v>22</v>
      </c>
      <c r="M232" s="67">
        <v>22</v>
      </c>
      <c r="N232" s="67">
        <v>0</v>
      </c>
      <c r="O232" s="67">
        <v>68</v>
      </c>
      <c r="P232" s="67">
        <v>68</v>
      </c>
      <c r="Q232" s="67">
        <v>243</v>
      </c>
      <c r="R232" s="67">
        <v>243</v>
      </c>
    </row>
    <row r="233" ht="48" spans="1:18">
      <c r="A233" s="66">
        <v>4</v>
      </c>
      <c r="B233" s="66"/>
      <c r="C233" s="48"/>
      <c r="D233" s="48" t="s">
        <v>2485</v>
      </c>
      <c r="E233" s="65" t="s">
        <v>200</v>
      </c>
      <c r="F233" s="48" t="s">
        <v>2480</v>
      </c>
      <c r="G233" s="48" t="s">
        <v>2481</v>
      </c>
      <c r="H233" s="48" t="s">
        <v>2482</v>
      </c>
      <c r="I233" s="48" t="s">
        <v>2486</v>
      </c>
      <c r="J233" s="48" t="s">
        <v>205</v>
      </c>
      <c r="K233" s="7" t="s">
        <v>2487</v>
      </c>
      <c r="L233" s="67">
        <v>44</v>
      </c>
      <c r="M233" s="67">
        <v>44</v>
      </c>
      <c r="N233" s="67">
        <v>0</v>
      </c>
      <c r="O233" s="67">
        <v>41</v>
      </c>
      <c r="P233" s="67">
        <v>41</v>
      </c>
      <c r="Q233" s="67">
        <v>214</v>
      </c>
      <c r="R233" s="67">
        <v>214</v>
      </c>
    </row>
  </sheetData>
  <autoFilter xmlns:etc="http://www.wps.cn/officeDocument/2017/etCustomData" ref="A4:R233" etc:filterBottomFollowUsedRange="0">
    <extLst/>
  </autoFilter>
  <mergeCells count="13">
    <mergeCell ref="A1:R1"/>
    <mergeCell ref="A2:R2"/>
    <mergeCell ref="G3:I3"/>
    <mergeCell ref="L3:N3"/>
    <mergeCell ref="O3:R3"/>
    <mergeCell ref="A6:B6"/>
    <mergeCell ref="A3:A4"/>
    <mergeCell ref="B3:B4"/>
    <mergeCell ref="C3:C4"/>
    <mergeCell ref="D3:D4"/>
    <mergeCell ref="E3:E4"/>
    <mergeCell ref="F3:F4"/>
    <mergeCell ref="J3:J4"/>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8</vt:i4>
      </vt:variant>
    </vt:vector>
  </HeadingPairs>
  <TitlesOfParts>
    <vt:vector size="8" baseType="lpstr">
      <vt:lpstr>分配额度表</vt:lpstr>
      <vt:lpstr>Sheet2</vt:lpstr>
      <vt:lpstr>资金分配表</vt:lpstr>
      <vt:lpstr>Sheet1</vt:lpstr>
      <vt:lpstr>美丽移民村</vt:lpstr>
      <vt:lpstr>产业发展</vt:lpstr>
      <vt:lpstr>基础设施</vt:lpstr>
      <vt:lpstr>小型水利（10015万元）</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龙飞</dc:creator>
  <cp:lastModifiedBy>健哥哥</cp:lastModifiedBy>
  <dcterms:created xsi:type="dcterms:W3CDTF">2024-10-28T18:39:00Z</dcterms:created>
  <dcterms:modified xsi:type="dcterms:W3CDTF">2025-04-27T03:03:15Z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2052-12.1.0.20784</vt:lpwstr>
  </property>
  <property fmtid="{D5CDD505-2E9C-101B-9397-08002B2CF9AE}" pid="3" name="ICV">
    <vt:lpwstr>3E8BBB6376F649639E8825777524FA12_13</vt:lpwstr>
  </property>
</Properties>
</file>