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380" firstSheet="2" activeTab="5"/>
  </bookViews>
  <sheets>
    <sheet name="分标建设内容（1）" sheetId="8" r:id="rId1"/>
    <sheet name="分标建设内容（2）" sheetId="9" r:id="rId2"/>
    <sheet name="分标建设内容（3)" sheetId="10" r:id="rId3"/>
    <sheet name="分标建设内容（4)" sheetId="11" r:id="rId4"/>
    <sheet name="分标建设内容（5)" sheetId="12" r:id="rId5"/>
    <sheet name="分标建设内容（6)" sheetId="1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xlnm._FilterDatabase" localSheetId="0" hidden="1">'分标建设内容（1）'!$A$1:$K$142</definedName>
    <definedName name="_xlnm._FilterDatabase" localSheetId="1" hidden="1">'分标建设内容（2）'!$A$1:$K$234</definedName>
    <definedName name="_xlnm._FilterDatabase" localSheetId="2" hidden="1">'分标建设内容（3)'!$A$1:$K$229</definedName>
    <definedName name="_xlnm._FilterDatabase" localSheetId="3" hidden="1">'分标建设内容（4)'!$A$1:$K$233</definedName>
    <definedName name="_xlnm._FilterDatabase" localSheetId="4" hidden="1">'分标建设内容（5)'!$A$1:$K$228</definedName>
    <definedName name="_xlnm._FilterDatabase" localSheetId="5" hidden="1">'分标建设内容（6)'!$A$1:$K$235</definedName>
    <definedName name="__PE6">'[1]SW-TEO'!#REF!</definedName>
    <definedName name="__PE7">'[1]SW-TEO'!#REF!</definedName>
    <definedName name="__PE8">'[1]SW-TEO'!#REF!</definedName>
    <definedName name="__PE9">'[1]SW-TEO'!#REF!</definedName>
    <definedName name="__PH1">'[1]SW-TEO'!#REF!</definedName>
    <definedName name="__PI1">'[1]SW-TEO'!#REF!</definedName>
    <definedName name="__PK1">'[1]SW-TEO'!#REF!</definedName>
    <definedName name="__PK3">'[1]SW-TEO'!#REF!</definedName>
    <definedName name="_1_Fill_1">[2]eqpmad2!#REF!</definedName>
    <definedName name="_1Excel_BuiltIn_Database_1">#REF!</definedName>
    <definedName name="_2_Fill_2">[2]eqpmad2!#REF!</definedName>
    <definedName name="_21114">#REF!</definedName>
    <definedName name="_2Excel_BuiltIn_Database_2">#REF!</definedName>
    <definedName name="_2投资分摊_1">[3]汇总表!$A$3:$V$38</definedName>
    <definedName name="_3_Fill_3">[2]eqpmad2!#REF!</definedName>
    <definedName name="_3Excel_BuiltIn_Database_3">#REF!</definedName>
    <definedName name="_5Excel_BuiltIn_Database_2">#REF!</definedName>
    <definedName name="_6Excel_BuiltIn_Database_3">#REF!</definedName>
    <definedName name="_Fill" hidden="1">[2]eqpmad2!#REF!</definedName>
    <definedName name="_flk1">[34]费率!$A$3:$G$16</definedName>
    <definedName name="_Order1" hidden="1">255</definedName>
    <definedName name="_Order2" hidden="1">255</definedName>
    <definedName name="_PA7">'[1]SW-TEO'!#REF!</definedName>
    <definedName name="_PA8">'[1]SW-TEO'!#REF!</definedName>
    <definedName name="_PD1">'[1]SW-TEO'!#REF!</definedName>
    <definedName name="_PE12">'[1]SW-TEO'!#REF!</definedName>
    <definedName name="_PE13">'[1]SW-TEO'!#REF!</definedName>
    <definedName name="_PE6">'[1]SW-TEO'!#REF!</definedName>
    <definedName name="_PE7">'[1]SW-TEO'!#REF!</definedName>
    <definedName name="_PE8">'[1]SW-TEO'!#REF!</definedName>
    <definedName name="_PE9">'[1]SW-TEO'!#REF!</definedName>
    <definedName name="_PH1">'[1]SW-TEO'!#REF!</definedName>
    <definedName name="_PI1">'[1]SW-TEO'!#REF!</definedName>
    <definedName name="_PK1">'[1]SW-TEO'!#REF!</definedName>
    <definedName name="_PK3">'[1]SW-TEO'!#REF!</definedName>
    <definedName name="A">#REF!</definedName>
    <definedName name="aa">#REF!</definedName>
    <definedName name="aaa">#REF!</definedName>
    <definedName name="adhzb">[35]安单汇!$A$2:$O$345</definedName>
    <definedName name="ADIM">#REF!</definedName>
    <definedName name="aiu_bottom">'[4]Financ. Overview'!#REF!</definedName>
    <definedName name="as">#N/A</definedName>
    <definedName name="base">[36]系统资源!$A$3:$F$448</definedName>
    <definedName name="bb">#REF!</definedName>
    <definedName name="d">#REF!</definedName>
    <definedName name="data">#REF!</definedName>
    <definedName name="Database">#REF!</definedName>
    <definedName name="database2">#REF!</definedName>
    <definedName name="database3">#REF!</definedName>
    <definedName name="dss" hidden="1">#REF!</definedName>
    <definedName name="E206.">#REF!</definedName>
    <definedName name="eee">#REF!</definedName>
    <definedName name="Excel_BuiltIn_Database">#REF!</definedName>
    <definedName name="fff">#REF!</definedName>
    <definedName name="FRC">[5]Main!$C$9</definedName>
    <definedName name="gxxe2003">'[6]P1012001'!$A$6:$E$117</definedName>
    <definedName name="gxxe20032">'[6]P1012001'!$A$6:$E$117</definedName>
    <definedName name="hhhh">#REF!</definedName>
    <definedName name="hostfee">'[4]Financ. Overview'!$H$12</definedName>
    <definedName name="hraiu_bottom">'[4]Financ. Overview'!#REF!</definedName>
    <definedName name="hvac">'[4]Financ. Overview'!#REF!</definedName>
    <definedName name="HWSheet">1</definedName>
    <definedName name="ja">N([36]总概算!$C$73)</definedName>
    <definedName name="jdhzb">[34]建单汇!$A$2:$N$612</definedName>
    <definedName name="kkkk">#REF!</definedName>
    <definedName name="Module.Prix_SMC">[37]电价!Module.Prix_SMC</definedName>
    <definedName name="OS">[7]Open!#REF!</definedName>
    <definedName name="pbk">[34]配比库!$A$1:$L$118</definedName>
    <definedName name="pr_toolbox">[4]Toolbox!$A$3:$I$80</definedName>
    <definedName name="Print_Area_MI">#REF!</definedName>
    <definedName name="_xlnm.Print_Titles">#N/A</definedName>
    <definedName name="Prix_SMC">[37]电价!Prix_SMC</definedName>
    <definedName name="ratedata">[36]费率表!$A$3:$F$16</definedName>
    <definedName name="rrrr">#REF!</definedName>
    <definedName name="s">#REF!</definedName>
    <definedName name="s_c_list">[8]Toolbox!$A$7:$H$969</definedName>
    <definedName name="sb">N([36]总概算!$D$73)</definedName>
    <definedName name="SCG">'[9]G.1R-Shou COP Gf'!#REF!</definedName>
    <definedName name="sdlfee">'[4]Financ. Overview'!$H$13</definedName>
    <definedName name="sfeggsafasfas">#REF!</definedName>
    <definedName name="solar_ratio">'[10]POWER ASSUMPTIONS'!$H$7</definedName>
    <definedName name="ss">#REF!</definedName>
    <definedName name="ss7fee">'[4]Financ. Overview'!$H$18</definedName>
    <definedName name="subsfee">'[4]Financ. Overview'!$H$14</definedName>
    <definedName name="sumrate">[36]单价汇总表!$A$3:$H$216</definedName>
    <definedName name="temp" hidden="1">#REF!</definedName>
    <definedName name="toolbox">[11]Toolbox!$C$5:$T$1578</definedName>
    <definedName name="ts">[34]台时!$A$4:$R$1400</definedName>
    <definedName name="ttt">#REF!</definedName>
    <definedName name="tttt">#REF!</definedName>
    <definedName name="V5.1Fee">'[4]Financ. Overview'!$H$15</definedName>
    <definedName name="www">#REF!</definedName>
    <definedName name="yyyy">#REF!</definedName>
    <definedName name="Z32_Cost_red">'[4]Financ. Overview'!#REF!</definedName>
    <definedName name="百色市">#REF!</definedName>
    <definedName name="北海市">#REF!</definedName>
    <definedName name="本级标准收入2004年">[12]本年收入合计!$E$4:$E$184</definedName>
    <definedName name="拨款汇总_合计">SUM([13]汇总!#REF!)</definedName>
    <definedName name="财力">#REF!</definedName>
    <definedName name="财政供养人员增幅2004年">[14]财政供养人员增幅!$E$6</definedName>
    <definedName name="财政供养人员增幅2004年分县">[14]财政供养人员增幅!$E$4:$E$184</definedName>
    <definedName name="崇左市">#REF!</definedName>
    <definedName name="村级标准支出">[15]村级支出!$E$4:$E$184</definedName>
    <definedName name="村委汇总">#REF!</definedName>
    <definedName name="大">#REF!</definedName>
    <definedName name="大德">'[1]SW-TEO'!#REF!</definedName>
    <definedName name="大德·">#REF!</definedName>
    <definedName name="大德材料价">'[1]SW-TEO'!#REF!</definedName>
    <definedName name="大幅度">#REF!</definedName>
    <definedName name="单价2">#REF!</definedName>
    <definedName name="地类">[16]Sheet7!$A$2:$A$813:[16]Sheet7!$A$81</definedName>
    <definedName name="地区名称">[17]封面!#REF!</definedName>
    <definedName name="第二产业分县2003年">[18]GDP!$G$4:$G$184</definedName>
    <definedName name="第二产业合计2003年">[18]GDP!$G$4</definedName>
    <definedName name="第三产业分县2003年">[18]GDP!$H$4:$H$184</definedName>
    <definedName name="第三产业合计2003年">[18]GDP!$H$4</definedName>
    <definedName name="爹娘">'[1]SW-TEO'!#REF!</definedName>
    <definedName name="二级">#REF!</definedName>
    <definedName name="二级01">#REF!</definedName>
    <definedName name="二级02">#REF!</definedName>
    <definedName name="二级03">#REF!</definedName>
    <definedName name="二级04">#REF!</definedName>
    <definedName name="二级05">#REF!</definedName>
    <definedName name="二级06">#REF!</definedName>
    <definedName name="二级07">#REF!</definedName>
    <definedName name="二级08">#REF!</definedName>
    <definedName name="二级09">#REF!</definedName>
    <definedName name="二级10">#REF!</definedName>
    <definedName name="二级11">#REF!</definedName>
    <definedName name="二级12">#REF!</definedName>
    <definedName name="二类">#REF!</definedName>
    <definedName name="防城港市">#REF!</definedName>
    <definedName name="个">#REF!</definedName>
    <definedName name="耕地占用税分县2003年">[19]一般预算收入!$U$4:$U$184</definedName>
    <definedName name="耕地占用税合计2003年">[19]一般预算收入!$U$4</definedName>
    <definedName name="工商税收2004年">[20]工商税收!$S$4:$S$184</definedName>
    <definedName name="工商税收合计2004年">[20]工商税收!$S$4</definedName>
    <definedName name="公检法司部门编制数">[21]公检法司编制!$E$4:$E$184</definedName>
    <definedName name="公用标准支出">[22]合计!$E$4:$E$184</definedName>
    <definedName name="贵港市">#REF!</definedName>
    <definedName name="桂林市">#REF!</definedName>
    <definedName name="河池市">#REF!</definedName>
    <definedName name="贺州市">#REF!</definedName>
    <definedName name="汇率">#REF!</definedName>
    <definedName name="监理费">#REF!</definedName>
    <definedName name="建筑2" hidden="1">#REF!</definedName>
    <definedName name="建筑3" hidden="1">#REF!</definedName>
    <definedName name="金结安装节点号">",3,"</definedName>
    <definedName name="金结部分序号">0</definedName>
    <definedName name="勘测设计费">#REF!</definedName>
    <definedName name="科目编码">[23]编码!$A$2:$A$145</definedName>
    <definedName name="来宾市">#REF!</definedName>
    <definedName name="柳州市">#REF!</definedName>
    <definedName name="南宁市">#REF!</definedName>
    <definedName name="农业人口2003年">[24]农业人口!$E$4:$E$184</definedName>
    <definedName name="农业税分县2003年">[19]一般预算收入!$S$4:$S$184</definedName>
    <definedName name="农业税合计2003年">[19]一般预算收入!$S$4</definedName>
    <definedName name="农业特产税分县2003年">[19]一般预算收入!$T$4:$T$184</definedName>
    <definedName name="农业特产税合计2003年">[19]一般预算收入!$T$4</definedName>
    <definedName name="农业用地面积">[25]农业用地!$E$4:$E$184</definedName>
    <definedName name="契税分县2003年">[19]一般预算收入!$V$4:$V$184</definedName>
    <definedName name="契税合计2003年">[19]一般预算收入!$V$4</definedName>
    <definedName name="钦州市">#REF!</definedName>
    <definedName name="全额差额比例">'[26]C01-1'!#REF!</definedName>
    <definedName name="人员标准支出">[27]人员支出!$E$4:$E$184</definedName>
    <definedName name="三类">#REF!</definedName>
    <definedName name="生产">#REF!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施工分区">[16]Sheet7!$B$2:$B$161</definedName>
    <definedName name="事业发展支出">[28]事业发展!$E$4:$E$184</definedName>
    <definedName name="是">#REF!</definedName>
    <definedName name="台班1">#REF!</definedName>
    <definedName name="台班2">#REF!</definedName>
    <definedName name="投资分摊">[29]汇总表!$A$3:$V$38</definedName>
    <definedName name="位次d">[30]四月份月报!#REF!</definedName>
    <definedName name="梧州市">#REF!</definedName>
    <definedName name="乡镇个数">[31]行政区划!$D$6:$D$184</definedName>
    <definedName name="行政管理部门编制数">[21]行政编制!$E$4:$E$184</definedName>
    <definedName name="性别">[32]基础编码!$H$2:$H$3</definedName>
    <definedName name="学历">[32]基础编码!$S$2:$S$9</definedName>
    <definedName name="一般预算收入2002年">'[30]2002年一般预算收入'!$AC$4:$AC$184</definedName>
    <definedName name="一般预算收入2003年">[19]一般预算收入!$AD$4:$AD$184</definedName>
    <definedName name="一般预算收入合计2003年">[19]一般预算收入!$AC$4</definedName>
    <definedName name="一级">[16]Sheet7!$D$1:$O$1</definedName>
    <definedName name="一级01">#REF!</definedName>
    <definedName name="一级02">#REF!</definedName>
    <definedName name="一类">#REF!</definedName>
    <definedName name="玉林市">#REF!</definedName>
    <definedName name="运杂费有粉煤灰">#REF!</definedName>
    <definedName name="招标">#REF!</definedName>
    <definedName name="支出">'[31]P1012001'!$A$6:$E$117</definedName>
    <definedName name="中国">#REF!</definedName>
    <definedName name="中小学生人数2003年">[33]中小学生!$E$4:$E$184</definedName>
    <definedName name="总人口2003年">[32]总人口!$E$4:$E$184</definedName>
    <definedName name="전">#REF!</definedName>
    <definedName name="주택사업본부">#REF!</definedName>
    <definedName name="철구사업본부">#REF!</definedName>
    <definedName name="_xlnm.Print_Area" localSheetId="0">'分标建设内容（1）'!$B$1:$K$142</definedName>
    <definedName name="_xlnm.Print_Titles" localSheetId="0">'分标建设内容（1）'!$1:$3</definedName>
    <definedName name="_xlnm.Print_Titles" localSheetId="5">'分标建设内容（6)'!$1:$3</definedName>
    <definedName name="_xlnm.Print_Area" localSheetId="5">'分标建设内容（6)'!$A$1:$K$235</definedName>
    <definedName name="_xlnm.Print_Titles" localSheetId="4">'分标建设内容（5)'!$1:$3</definedName>
    <definedName name="_xlnm.Print_Titles" localSheetId="3">'分标建设内容（4)'!$1:$3</definedName>
    <definedName name="_xlnm.Print_Titles" localSheetId="2">'分标建设内容（3)'!$1:$3</definedName>
    <definedName name="_xlnm.Print_Area" localSheetId="1">'分标建设内容（2）'!$A$1:$K$234</definedName>
    <definedName name="_xlnm.Print_Area" localSheetId="2">'分标建设内容（3)'!$A$1:$K$229</definedName>
    <definedName name="_xlnm.Print_Area" localSheetId="3">'分标建设内容（4)'!$A$1:$K$233</definedName>
    <definedName name="_xlnm.Print_Area" localSheetId="4">'分标建设内容（5)'!$A$1:$K$228</definedName>
  </definedNames>
  <calcPr calcId="191029" iterate="1" iterateCount="100" iterateDelta="0.00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<sst xmlns="http://schemas.openxmlformats.org/spreadsheetml/2006/main" count="4483" uniqueCount="907">
  <si>
    <t>2024年度广西小型水库安全监测设施建设项目实施阶段 标项一</t>
  </si>
  <si>
    <t>编号</t>
  </si>
  <si>
    <t>名称</t>
  </si>
  <si>
    <t>主要技术参数/要求</t>
  </si>
  <si>
    <t>单位</t>
  </si>
  <si>
    <t>数量</t>
  </si>
  <si>
    <t>单价（元）</t>
  </si>
  <si>
    <t>合计（元）</t>
  </si>
  <si>
    <t>辅助编号</t>
  </si>
  <si>
    <t>设备单价</t>
  </si>
  <si>
    <t>安装单价</t>
  </si>
  <si>
    <t>设备费</t>
  </si>
  <si>
    <t>安装费</t>
  </si>
  <si>
    <t>合计</t>
  </si>
  <si>
    <t>Ⅰ</t>
  </si>
  <si>
    <t>设计费</t>
  </si>
  <si>
    <t>1</t>
  </si>
  <si>
    <t>施工图设计</t>
  </si>
  <si>
    <t>针对2024年度广西小型水库安全监测设施建设项目范围内1521座小型水库监测设施等建设内容开展施工图设计阶段设计、设计成果移交、施工期设计技术服务等工作。</t>
  </si>
  <si>
    <t>项</t>
  </si>
  <si>
    <t>Ⅱ</t>
  </si>
  <si>
    <t>市县安全监测设备及新技术应用</t>
  </si>
  <si>
    <t>（一）</t>
  </si>
  <si>
    <t>市级安全监测设备</t>
  </si>
  <si>
    <t>2</t>
  </si>
  <si>
    <t>移动智能终端</t>
  </si>
  <si>
    <t>1、CPU型号：八核CPU
2、屏幕分辨率不低于2700*1220
3、屏幕刷新率不低于：120Hz
4、屏幕材质：OLED
5、屏幕尺寸：不小于6英寸
6、充电功率不小于40W
7、电池容量不小于4000mAh
8、支持4G网络、5G网络
9、双卡机类型：双卡双待
10、支持USB、WIFI、红外、OTG接口、蓝牙、NFC
11、充电接口：Type-C
12、后摄主像素不低于4800万像素
13、前摄主像素不低于1300万像素
14、机身内存不低于512GB ROM
15、运行内存不低于12GB RAM</t>
  </si>
  <si>
    <t>套</t>
  </si>
  <si>
    <t>3</t>
  </si>
  <si>
    <t>固定机场及无人机</t>
  </si>
  <si>
    <t xml:space="preserve">1、整机重量（不含飞行器）不大于35KG，外形尺寸小于等于600mm×600mm×500mm；
2、整体设备（含飞行器）防护等级不低于IP54，工作温度范围-35°C 至 50°C，适应室外恶劣环境，最大输出功率小于等于1000W；
3、设备集成RTK基站支持BEIDOU卫星信号，定位精度：水平：1 cm+1 ppm（RMS），垂直：2 cm+1 ppm（RMS）；
4、可收纳1台飞行器，配备快充模块，无人机归位即充电； TEC 空调系统为电池快速降温，仅需35分钟便可将无人机电量从20%充电至90%；
5、机场内置备用电池，电池容量不低于12AH，提供不低于5小时续航时间，保证断电情况下设备的正常使用；
6、设备最大运行海拔高度不小于2500米，最大允许降落风速不小于5级，最大作业半径不小于10KM；
7、设备天线系统具备智能冗余设计，天线数量大于等于4天线，设备可通过APP应用程序进行配置调试，支持第三方负载接入，支持通过上云API进行私有化部署；
8、支持二次开发、具备边缘计算模块接口，适用性强；
9、飞行器裸机重量（含电池）小于1450克；
10、外形尺寸小于等于350mm×400mm×200mm；
11、水平飞行速度不低于21m/s；
12、作业阶段抗风能力不低于12m/s；
13、飞行时间不低于50分钟；
14、定位精度：水平≤ ±0.1m，垂直≤ ±0.1m；
15、工作环境温度：-20℃至45℃；
16、集成广角、长焦及红外镜头于一体，广角镜头CMOS不低于1/1.32英寸 ，有效像素不低于4500万像素、支持不低于50倍变焦；
17、红外镜头不低于640*512@30fps分辨率，支持不低于25倍数码变焦（支持红外超分功能），支持可见光与红外热成像联动变焦。
标配：无人机×1、机场×1、智能飞行电池×1。
18机场运维保修服务（6年）：保障时间六年，在保障时间、保障额度内提供机场免费上门维修；提供1对1日常咨询，维修协助及养护提醒等快速响应服务。
19无人机运维保修服务（6年）：飞机机身险，保险服务期限六年，在服务期内由于意外导致的设备损坏，可享受免费维修/置换服务。
20第三者责任险(6年)：保险服务期限六年。在服务期及在保额范围内赔付由飞机引起的第三方损失。
</t>
  </si>
  <si>
    <t>4</t>
  </si>
  <si>
    <t>无人机负载（组合探照灯、喊话器）</t>
  </si>
  <si>
    <t>1、重量不大于200G，尺寸不大于140*120*80mm
2、防护等级不低于IP54
3、广播距离不小于300m
4、0°至-90°可控云台
5、支持红、绿、蓝、黄、白爆闪模式、组合照明，最大照明面积不低于1000m²</t>
  </si>
  <si>
    <t>5</t>
  </si>
  <si>
    <t>智能飞行电池</t>
  </si>
  <si>
    <t>单块电池容量不低于7800mAh，适配机场无人机使用，支持不低于400次充放循环</t>
  </si>
  <si>
    <t>组</t>
  </si>
  <si>
    <t>6</t>
  </si>
  <si>
    <t>增强图传模块</t>
  </si>
  <si>
    <t>1、支持TDD、FDD、WCDMA等多个工作频段
2、尺寸不大于44*23*7，重量不大于12G
3、可与4G网络共同协作，提高信号传输稳定性</t>
  </si>
  <si>
    <t>7</t>
  </si>
  <si>
    <t>遥控器</t>
  </si>
  <si>
    <t>1、不低于 IP54 防护；
2、支持外置天线；
3、最大续航时间≥6 小时；
4、屏幕尺寸≥7 英寸；
5、屏幕分辨率≥1920*1200；
6、最大亮度≥1200cd/m2；
7、支持双控模式；
8、最大信号有效距离（无干扰、无遮挡）≥15km（FCC），8km（CE/SRRC/MIC）；最大信号有效距离（有干扰）：
9、WIFI 协议：至少支持 Wi-Fi 6。</t>
  </si>
  <si>
    <t>8</t>
  </si>
  <si>
    <t>充电套件</t>
  </si>
  <si>
    <t>1、适配智能飞行电池使用，重量不大于85G
2、输入电压：5-20V</t>
  </si>
  <si>
    <t>9</t>
  </si>
  <si>
    <t>无人机管理系统</t>
  </si>
  <si>
    <t xml:space="preserve">1、航线规划与管理：
（1）支持航线规划与定时下发，实现无人值守巡检任务；
（2）支持在三维地图中编辑航线基本信息。
（3）支持对航点进行精确设置；
（4）面状航线，可配置照片存储类型、飞行速度、飞行高度、拍照模式；通过配置旁向重叠率、航向重叠率、边距参数，系统自动生成自定义多边形内飞行航线。
2、机场管理：
（1）支持查看机场实时信息。
（2）支持查看机场实时气象信息。
（3）支持机场安全设置。
3、巡检任务：
（1）支持使用列表、日历等多种形式查看巡检任务：
（2）可对任务信息进行筛选。
（3）支持创建巡检计划。
4、巡检监控：
（1）支持查看无人机直播视频及机场、无人机状态数据，实时掌控巡检任务执行情况。
（2）支持同时查看多台机场无人机巡视画面。
5、远程调试：支持机场的远程调试。
6、远程控制：支持一键返航。
7、巡检记录：支持飞行数据存储。
8、巡检图片对比：支持同一航线多次执行后，相同位置，不同时间拍摄的图片人工对比、标注并存档。
9、告警信息：支持列表查看，并支持标记读取状态。
10、支持断点续航，在手动介入后能实现一键返航；
11、系统提供 API 对接第三方平台，实现警情位置同步至系统；支持手动添加警情并予以执行。
12、统一平台登录，实现日常智能巡检，战时接警对接。
13、无新增定制功能点条件下，平台支持终身免费在线升级功能，实现系统持续更新。
</t>
  </si>
  <si>
    <t>10</t>
  </si>
  <si>
    <t>耗材及基建费用</t>
  </si>
  <si>
    <t>安装物料：漏电保护开关 16A2P*1、浪涌防雷保护器40KA 2P*1、配电箱*1、超五类网线、三芯电缆（2.5平方以上）、16平方避雷线或者扁钢、PVC塑料套管、摄像头*1、膨胀螺栓、螺杆、螺母、垫片、机场底座安装支架、16平方避雷线或者扁钢。</t>
  </si>
  <si>
    <t>11</t>
  </si>
  <si>
    <t>基础款无人机（日常巡查、工作检查用）</t>
  </si>
  <si>
    <t xml:space="preserve">（一）主机
1.机子可折叠，折叠后尺寸不大于长225×宽100×高100mm，起飞重量不大于950g。
2.最长飞行时间不低于40min，最大信号有效距离不低于10km，最大上升、下降速度不低于6 m/s，最大抗风速度不小于12m/s,最大飞行海拔不低于6000米；
3.全向感知系统，飞行器的前、后、左、右、上、下均具备视觉或红外避障传感器。
4.支持单北斗模式，定位精度：水平精度1cm+1ppm，高程精度1.5cm+1ppm；
5.图传链路进行AES-256技术加密，保证数据安全；
6.支持在自主降落过程中，飞行器能够检测下方地形.当下方地形为不平整地面或水面，飞行器保持悬停，同时通过地面站软件向用户发出警示信息，具备飞行器自检功能、低电量自动返航、信号丢失自动返航等功能。
（二）云台相机
1.集广角测绘相机与长焦相机于一体，广角相机COMS不低于4/3英寸，有效相素不低于2000万，像元尺寸不低于3.3 um；
2.机械快门，连续拍照间隔不低于0.7S，支持DNG格式照片拍摄，提供内参标定参数；
3.长焦相机CMOS不低于1/2英寸，像素不低于1000万，变焦倍数不低于50倍，具备三轴机械增稳云台（俯仰、横滚、平移）。
（三）软件功能
1.支持航点、正射、倾斜、航带、仿地等多种航线作业类型；
2.支持通过密码保护无人机机身存储的图像视频数据；
3.支持在无人机拍摄的可见光视频与照片上记录拍摄时的坐标和时间。
（四）遥控器及图传系统
1.采用2个发射天线、4个接收天线，支持2.4G、5.8G图传；
2.具备遥控器和显示屏一体化设计，屏幕显示分辨率不低于1920*1080p，支持4G dongle；
3.地面站具备Mini-HDMI视频输出接口、SD卡槽、USB接口。
（五）RTK模块
1.尺寸不大于55×45×68mm，重量小于30g，可拆卸； 
2.支持RTK厘米级定位，定位精度：水平：1cm+1ppm；垂直：1.5cm+1ppm。
（六）电池
1.单块电池重量不高于340g，容量不低于4500mAh，续航时间不低于40min；
2.充电功率不低于100W，支持3块电池轮充。
（七）无人机运维保修（6年）：飞机机身险，保险服务期限六年，在服务期内，由于意外导致的设备损坏，可享受免费维修/置换服务。
（八）第三者责任险(6年)：保险服务期限六年。在服务期及在保额范围内赔付由飞机引起的第三方损失。
</t>
  </si>
  <si>
    <t>12</t>
  </si>
  <si>
    <t>基础款无人机负载（喊话器）</t>
  </si>
  <si>
    <t xml:space="preserve">1、重量不大于90 克
2、接口：USB-C
4、额定功率：3 瓦
5、最大响度：110dB@1m×
6、有效广播距离：100m@70dB×
7、码流：16Kbps/32Kbps
8、工作温度：-10℃ 至 40℃
9、即安即用，无需使用额外组件，远程传递声音，可储存多条语音并支持自动循环播放
</t>
  </si>
  <si>
    <t>(二）</t>
  </si>
  <si>
    <t>县级安全监测设备</t>
  </si>
  <si>
    <t>13</t>
  </si>
  <si>
    <t>县级、试点水库会商大屏</t>
  </si>
  <si>
    <t>县级、试点水库会商大屏
1、4K显示分辨率、不低于98英寸、支持HDMI输出、支持落地支架安装，配套提供落地活动支架并安装</t>
  </si>
  <si>
    <t>14</t>
  </si>
  <si>
    <t>光纤熔接机</t>
  </si>
  <si>
    <t>熔接机可进行单模、多模等多种光纤熔接，带液晶屏显示，自动检测
调芯方式：纤芯对准；
全自动熔接时间：≤8s；
加热时间：≤20s；
切割长度：≤16mm；
工作环境：温度-10℃~+60℃ 湿度: 0~95%不结露；
电池容量：≥5200毫安</t>
  </si>
  <si>
    <t>台</t>
  </si>
  <si>
    <t>15</t>
  </si>
  <si>
    <t>视频工程宝</t>
  </si>
  <si>
    <t>网线测试：≥150m；
支持HDMI输入输出；
电源输出：DC12V,DC5V；
网络端口：双千兆以太网口，10/100/1000M 自适应；
以太网测试：10/100/1000M以太网链路状态测试，以太网流量检测；
支持摄像机测试；
电池容量：≥7000mAh；
显示屏：≥7英寸，分辨率≥1920x1200；</t>
  </si>
  <si>
    <t>16</t>
  </si>
  <si>
    <t>光纤测试仪</t>
  </si>
  <si>
    <t>支持FC/SC接口；
适用网线：CAT5/CAT6
接口耐压：60V；
发射器：
端口闪烁功能：自动识别全双工和半双工、自协商和非自协商、10m/100m/1000m；
光功率计功能：850/1300/1310/1490/1550/1625(波长);
红光功率：10MW；
接收器：
带载/非带载非屏蔽网线寻线≥300m；具备NCV检测功能、LED照明等</t>
  </si>
  <si>
    <t>17</t>
  </si>
  <si>
    <t>RTK</t>
  </si>
  <si>
    <t xml:space="preserve">卫星系统：支持北斗三代，优于5星16频；
通道数：≥900
静态精度：平面：≤±（2.5mm+0.5×10-6D）高程：≤±（5mm+0.5×10-6D）（D为所测量的基线长度，单位为mm）；
动态精度：平面：≤±（8mm+1×10-6D）高程：≤±（15mm+1×10-6D）（D为所测量的基线长度，单位为mm）；
工作温度：–25 °C到+65 °C；
存储温度：–35 °C到+80 °C；
防水：1m浸泡，IP68级；
防尘：IP68级；
NFC无线通信：采用NFC无线通信技术，手簿与主机触碰即可实现蓝牙自动配对（需手簿同样配备NFC无线通信模块）；
WiFi热点：具有WiFi热点功能；
WiFi数据链接：接收机可接入WiFi，通过WiFi进行差分数据播发或接收；
电池：≥6000mAh；
数据存储：≥8G内置固态存储器；
显示：彩色屏幕；
网络模块：支持4G全网通；
抗冲击：≥1.5m自然跌落；
支持蓝牙连接；
含6年CORS账号（厘米级）和手簿流量。
</t>
  </si>
  <si>
    <t>18</t>
  </si>
  <si>
    <t>接地电阻测试仪</t>
  </si>
  <si>
    <t>分辨率：≤0.01Ω；
工作温湿度范围：0~40°C；
储存温湿度范围：-20°C~60°C；
精确度保证温湿度范围：23+5°C；</t>
  </si>
  <si>
    <t>19</t>
  </si>
  <si>
    <t>水准仪</t>
  </si>
  <si>
    <t xml:space="preserve">1、高程测量每公里往返标准偏差（IS0171263-2）
铟瓦标尺：0.3mm，标准标尺：1.0mm，光学测量：2.0mm
2、距离测量
标准偏差：5mm/10mm，距离测量精度：（D≤10m：10mm;D≥10m：D*0.001）
3、测距范围
电子：1.8m-110m，光学：≥0.6m
单次测量的时间：典型3秒
4、最小显示
高度：1mm/0.1mm/0.01mm可选，距离：0.01m
5、测量时间：一般条件下小于3秒
6、测量模式：单次、重复、均值、中值
7、测量程序
（a）BF BBFF（a）BFFB往返测，单程双转点，放样测量，串口、蓝牙测量
8、编码：标注，自由编码
9、数据存储
10、内存：128MBit，150000点；点号：递增/自定义；接口：蓝牙；外部存储U盘：FAT32格式，单个文件4G
11、数据传输：蓝牙，RS-232
12、望远镜
放大倍率：32X，物镜直径：40mm，视场角：1°20″，乘13、常数：100，加常数：0
14、水准器灵敏度
圆水准器：8′/2mm
15、补偿器
类型：磁阻尼补偿，补偿范围：≥10′，补偿误差：0.2″
16、显示：3.0″ TFT LCD，彩色400x240像素，触摸屏
17、测量值改正
视线倾斜误差改正：自动，地球曲率改正：开/关
18、工作温度：-20℃—+50℃
19、贮藏温度：-40℃—+70℃
20、防尘防水：IP65
21、电池：锂电池：3400mAh/7.4V
22、使用时间：大于20小时
</t>
  </si>
  <si>
    <t>20</t>
  </si>
  <si>
    <t>全站仪</t>
  </si>
  <si>
    <t xml:space="preserve">全站仪
1、角度测量
（1）精度：1″
（2）测量方法：绝对编码，连续，对径测量
（3）最小读数0.1″/0.1mgon/0.01mil
（4）补偿器设置精度：0.5″
（5）补偿范围：±4′
2、距离测量
（1）圆棱镜测程（GPR1，GPH1P）2 1.5m-3500m
（2）长测程模式（GPR1）2 ＞5000m
3、精度
（1）单次：1mm+1.5ppm，快速：2mm+1.5ppm
（2）测量时间： 1.0s
4、无棱镜距离测量
（1）无棱镜测程5 R500、R10006
（2）精度：2mm+2ppm
（3）激光点大小：30m处：约7mm×10mm
5、望远镜
（1）放大倍数：30×
（2）分辨率：3″
（3)视场：1°30′，100m处：2.7m
（4)调焦范围：1.55m至无穷远
6、综合参数
（1）屏幕：3.5英寸，320×240像素，VGA，彩色触摸屏
（2）键盘：28键，双面键盘，背光
（3）电池：可充电锂电池
（4）操作时间：不低于20小时
（5）存储容量内存：2GB，SD卡：1GB/8GB，U盘：1GB
（6）传输接口：RS232、SD卡、USB、MiniUSB、Bluetooth®、 WLAN
（7）激光对点器：对中精度 ：1.5m高，1.5mm光斑大小：1.5m高，2.5mm自动量高7 测距精度：1m高，1.0mm
（8）测距范围：0.7m-2.7m
（9）工作温度范围 -20℃到+50℃
（10）存储温度范围：-40℃到+70℃
（11）防尘/防水（IEC60529）： IP66
（12）防潮：95%，无冷凝。
</t>
  </si>
  <si>
    <t>21</t>
  </si>
  <si>
    <t>电测水位计</t>
  </si>
  <si>
    <t>电测水位计
1、测量深度：0-50m
2、最小读数：1mm
3、重复性读数：2mm
4、电源：9V/3mA（仅在指示时，无指示时几乎不耗电）</t>
  </si>
  <si>
    <t>22</t>
  </si>
  <si>
    <t>读数仪</t>
  </si>
  <si>
    <t>1、振弦测量
测量范围：400~6000Hz；分辨力：0.01Hz；误差：&lt;0.1Hz
2、温度电阻测量
测量范围：-40 ℃~105℃；分辨力：0.01℃；误差：&lt;0.10℃
3、电阻比测量
测量范围：0.9~1.1；分辨力：0.00001；误差：&lt;0.0001
4、电阻测量
测量范围：0Ω~120Ω；分辨力：0.001Ω；误差：&lt;0.02Ω
5、使用温度：-20℃~60℃；
6、电池：12Ah；
7、充电电流：≤1A；
8、功耗：&lt;0.5W
9、连续工作时间：&gt;24h
10、读数储存：最多7280条</t>
  </si>
  <si>
    <t>23</t>
  </si>
  <si>
    <t>（一）主机
1.机子可折叠，折叠后尺寸不大于长225×宽100×高100mm，起飞重量不大于950g。
2.最长飞行时间不低于40min，最大信号有效距离不低于10km，最大上升、下降速度不低于6 m/s，最大抗风速度不小于12m/s,最大飞行海拔不低于6000米；
3.全向感知系统，飞行器的前、后、左、右、上、下均具备视觉或红外避障传感器。
4.支持单北斗模式，定位精度：水平精度1cm+1ppm，高程精度1.5cm+1ppm；
5.图传链路进行AES-256技术加密，保证数据安全；
6.支持在自主降落过程中，飞行器能够检测下方地形.当下方地形为不平整地面或水面，飞行器保持悬停，同时通过地面站软件向用户发出警示信息，具备飞行器自检功能、低电量自动返航、信号丢失自动返航等功能。
（二）云台相机
1.集广角测绘相机与长焦相机于一体，广角相机COMS不低于4/3英寸，有效相素不低于2000万，像元尺寸不低于3.3 um；
2.机械快门，连续拍照间隔不低于0.7S，支持DNG格式照片拍摄，提供内参标定参数；
3.长焦相机CMOS不低于1/2英寸，像素不低于1000万，变焦倍数不低于50倍，具备三轴机械增稳云台（俯仰、横滚、平移）。
（三）软件功能
1.支持航点、正射、倾斜、航带、仿地等多种航线作业类型；
2.支持通过密码保护无人机机身存储的图像视频数据；
3.支持在无人机拍摄的可见光视频与照片上记录拍摄时的坐标和时间。
（四）遥控器及图传系统
1.采用2个发射天线、4个接收天线，支持2.4G、5.8G图传；
2.具备遥控器和显示屏一体化设计，屏幕显示分辨率不低于1920*1080p，支持4G dongle；
3.地面站具备Mini-HDMI视频输出接口、SD卡槽、USB接口。
（五）RTK模块
1.尺寸不大于55×45×68mm，重量小于30g，可拆卸； 
2.支持RTK厘米级定位，定位精度：水平：1cm+1ppm；垂直：1.5cm+1ppm。
（六）电池
1.单块电池重量不高于340g，容量不低于4500mAh，续航时间不低于40min；
2.充电功率不低于100W，支持3块电池轮充。
（七）无人机运维保修（6年）：飞机机身险，保险服务期限六年，在服务期内，由于意外导致的设备损坏，可享受免费维修/置换服务。
（八）第三者责任险(6年)：保险服务期限六年。在服务期及在保额范围内赔付由飞机引起的第三方损失。</t>
  </si>
  <si>
    <t>24</t>
  </si>
  <si>
    <t xml:space="preserve">1、外形尺寸不大于115×85×55mm（长×宽×高 ）
2、重量不大于90 克
3、接口：USB-C
4、额定功率：3 瓦
5、最大响度：110dB@1m×
6、有效广播距离：100m@70dB×
7、码流：16Kbps/32Kbps
8、工作温度：-10℃ 至 40℃
9、即安即用，无需使用额外组件，远程传递声音，可储存多条语音并支持自动循环播放
</t>
  </si>
  <si>
    <t>25</t>
  </si>
  <si>
    <t>移动工作站</t>
  </si>
  <si>
    <t>移动工作站
1、显示器：不低于14英寸显示器；
2、CPU：不低于8核CPU；
3、内存：16G 运行内存 ；
4、硬盘：不低于1T 固态硬盘；
5、显卡：2G独显。</t>
  </si>
  <si>
    <t>Ⅲ</t>
  </si>
  <si>
    <t>网络安全</t>
  </si>
  <si>
    <t>机房安全设备</t>
  </si>
  <si>
    <t>26</t>
  </si>
  <si>
    <t>互联网区路由器</t>
  </si>
  <si>
    <t>1、千兆电以太网接口≥8，千兆光接口≥2，满足以上配置后预留&gt;=2个扩展插槽；USB接口≥1，支持USB 3G扩展，支持冗余双电源
2、支持静态路由；支持RIP、OSPF、BGP、ISIS等；支持策略路由、等价路由；
3、支持手工隧道，自动隧道，GRE隧道，6to4，TELNET V6；
4、支持IGMP、PIM-SM、PIM-DM、MSDP、MBGP、组播静态路由等；
5、支持MPLS ,MPLS L2VPN,MPLS L3VPN,VPLS；
6、内置硬件加密，支持IPSEC；SSL VPN加密；最大可创建VPN数量≥250；具备L2TP、GRE功能；支持预共享密钥（PSK）认证；
7、支持PQ/FIFO等队列调度机制；
8、支持CAR、WRED、RED；
9、支持console口登录，支持telnet（VTY）登录，支持SSH登录，支持FTP登录</t>
  </si>
  <si>
    <t>27</t>
  </si>
  <si>
    <t>互联网区防火墙</t>
  </si>
  <si>
    <t>1、业务接口：千兆电口&gt;=8个，千兆光口&gt;=2个，扩展槽&gt;=2个，双交流电源，高度1U；
2、吞吐量&gt;=20Gbps，并发连接&gt;=1200万,新建&gt;=23万；
3、CPU：飞腾等国产CPU，&gt;=8核；OS：麒麟等国产操作系统；
4、支持IPSec VPN、L2TP VPN、GRE VPN、SSL VPN，并且全内置硬件加密芯片，配置SSL VPN并发用户&gt;=10个；
5、支持深入到应用层的防护，内嵌丰富的应用层过滤与控制引擎，可支持IPS、防病毒、流控等功能，支持可升级的专业特征库；
6、支持一对一、地址池等NAT方式；支持多种应用协议；
7、配置6年入侵防御、防病毒升级授权。</t>
  </si>
  <si>
    <t>28</t>
  </si>
  <si>
    <t>互联网区流量清洗设备</t>
  </si>
  <si>
    <t>1、业务接口：千兆电口&gt;=8个，千兆光口&gt;=2个，扩展槽&gt;=2个，双交流电源；
2、吞吐量&gt;=4Gbps，最大并发连接数&gt;=800w，最大每秒新建连接数&gt;=(HTTP)12w；
3、支持防御主流的DDoS攻击；
4、支持抓包溯源功能，支持抓取清洗前、清洗后、清洗丢弃的报文进行分析；针对抓包文件可以进行攻击源IP溯源，并提取攻击报文中的攻击特征下发到清洗设备过滤。</t>
  </si>
  <si>
    <t>29</t>
  </si>
  <si>
    <t>互联网区流量检测设备</t>
  </si>
  <si>
    <t>1、业务接口：千兆电口&gt;=8个，千兆光口&gt;=2个，扩展槽&gt;=2个，双直流电源；
2、镜像检测能力&gt;=4Gbps；抽样检测能力&gt;=160,000 flow/s；</t>
  </si>
  <si>
    <t>30</t>
  </si>
  <si>
    <t>互联网区流量清洗平台</t>
  </si>
  <si>
    <t>1、现网设备统一管理：支持对安全设备进行集中管理，可通过访问控制策略的配置，实现大规模部署环境下的灵活、便捷的安全策略管理，阻止敏感信息外泄和非核心业务的滥用，确保网络的整体安全。
2、整网信息全面分析：全面集成日志采集器、数据库、日志分析、审计、报表等功能部件，可实现对整张网络进行全面的网络流星分析，自动关联安全事件，帮助管理员实时了解整网状况，发现潜在安全风险，保障网络安全。
3、灵活部署轻松管理：支持集中管理和分级管理两种模式。集中管理可以针对网络中所有设备进行统一的配置和安全事件管理;对于较大规模和分区域的网络环境，还支持通过分级管理的方式进行总部和分部的统—管理。
4、远程管理便携安全：采用B/S架构，内建HTTP服务器，管理员可以在任意位置通过HTTP或HTTPS方式登录统一管理中心对网络进行盗控和管理。</t>
  </si>
  <si>
    <t>31</t>
  </si>
  <si>
    <t>安全管理区态势感知平台</t>
  </si>
  <si>
    <t>1、流量处理能力&gt;=10G；
2、支持从用户威胁、外部威胁、内部威胁、外连威胁、对外威胁等维度进行安全态势的分析及呈现，同时支持综合威胁态势、文件威胁态势等维度来进行安全态势呈现及大屏展示；
3、支持时间轴溯源分析，以时间轴的形式展示攻击者在入侵全过程中各个入侵时间节点中的攻击目标、攻击次数、攻击手段等，同时提供各攻击手段安全处置建议；
4、支持攻击链分析，内置入侵阶段的攻击链知识库，入侵阶段包括但不限于：扫描探测、投放利用、代码执行、持续突防、权限提升、防御绕过、账户破解、环境洞察、横向扩散、数据采集、命令控制、数据窃取、深度影响；对单次安全事件中涉及的入侵阶段以及使用的攻击技术有明显标注，对使用的攻击技术进行具体战术分析和战术说明展示。
5、支持自动编排功能，攻击事件匹配上剧本设定的攻击条件、机构分组、IP等信息后，攻击事件按照剧本设置的处置策略如封禁、白名单等处置手段进行处置，攻击事件被盖上相应的处置标签；处置列表显示。
6、配置6年威胁情报和软件升级授权。</t>
  </si>
  <si>
    <t>32</t>
  </si>
  <si>
    <t>安全管理区堡垒机</t>
  </si>
  <si>
    <t xml:space="preserve">1、业务接口：千兆电口&gt;=6个，扩展槽&gt;=2个，硬盘&gt;=4TB，高度2U，USB接口&gt;=2个，Console口1个，冗余电源； 
2、管理点数：&gt;=200
 3、支持通过协议前置机进行协议扩展，可支持扩展 KVM、数据库、http/https、CS 应用等。 
4、支持通过动作流配置提供广泛的应用接入支持，无论被接入的资源如何设计登录动作，通过动作流配置即可实现单点登陆和审计接入； 
5、支持静态口令、数字证书等多种认证及组合认证方式，认证传输过程加密； 
6、支持批量导入、导出用户信息；支持用户手动添加、删除、编辑、设定角色、单独指定登陆认证方式、设定用户有效期 
7、最大字符连接&gt;=100个，最大图型连接&gt;=50个； </t>
  </si>
  <si>
    <t>33</t>
  </si>
  <si>
    <t>安全管理区数据库审计</t>
  </si>
  <si>
    <t>1、业务接口：千兆电口&gt;=6个，扩展槽&gt;=2个，高度2U，USB接口&gt;=2个，Console口1个，硬盘&gt;=8TB，1+1冗余电源； 
2、数据库实例数：&gt;=20;
3、支持国际、国内主流数据库：Oracle、MySQL、SQLserver、人大金仓等； 
4、支持扫描网络中的开放的服务，自动发现网络中存在的数据库系统； 
5、支持查看数据库系统的监视器信息、软件版本信息、补丁信息、表空间情况、会话信息、回退信息、权限信息等信息来判断数据库系统运行是否正常，保证数据库系统的可用性和响应能力；
 6、SQL处理能力≥70000条/秒、入库量&gt;=30000条/秒、日志存储能力≥20亿条；
7、业务流量吞吐：&gt;=6G； 
8、配置6年软硬件维保。</t>
  </si>
  <si>
    <t>34</t>
  </si>
  <si>
    <t>核心交换区态势感知探针</t>
  </si>
  <si>
    <t>1、业务接口：千兆电口&gt;=2个，万兆光口&gt;=2个，扩展槽&gt;=2个，硬盘：SATA  &gt;=4TB、 SSD &gt;=480GB ，双电源；
2、流量处理能力&gt;=5G，检测规则升级授权6年；
3、支持从用户威胁、外部威胁、内部威胁、外连威胁、对外威胁等维度进行安全态势的分析及呈现，同时支持综合威胁态势、资产威胁态势、脆弱性威胁态势和文件威胁态势、分支机构威胁态势等维度来进行安全态势呈现及大屏展示；
4、支持多种Web渗透攻击检测，至少包括：SQL注入、跨站脚本工具、代码注入、文件上传漏洞攻击、Webshell注入、Activex漏洞攻击、Web应用漏洞攻击、目录遍历攻击、文件包含漏洞攻击、服务器配置信息泄露、扫描探测、信息泄露探测等； 
5、支持多种恶意文件传播检测，至少包括：木马通信、后门通信、勒索病毒通信回传、间谍软件通信等；
6、可自定义弱口令规则，结合预定义弱口令字典，对弱口令威胁的检测更准确;
7、支持全流量报文的存储，以及远程调取、查看和下载功能。
8、配置6年检测规则升级授权。</t>
  </si>
  <si>
    <t>35</t>
  </si>
  <si>
    <t>服务器区WAF</t>
  </si>
  <si>
    <t>1、业务接口：千兆电口&gt;=8个，万兆光口&gt;=16个，百G光口&gt;=2个，扩展槽&gt;=4个，双交流电源；
2、网络层吞吐量&gt;=70Gbps，应用层吞吐量&gt;=10Gbps,并发连接&gt;=1200万,新建&gt;=25万；
3、支持请求行正规化、头域负载正规化、Cookie正规化、漏洞攻击防护（sql注入、命令行注入、XSS跨站脚本等）、信息泄露防护、上传文件检查、网络爬虫防护、网页盗链防护、CC攻击防护、慢速DDoS防护、下载文件检查、敏感字过滤、HTTP访问控制、CSRF防护、文件扫描防护、弱口令防护、参数篡改防护、密码破解防护等web防护；
4、支持黑名单联动、网页防篡改等防护控制功能、基于地理位置的访问控制能力、网站一键下线、网站一键锁定、DDoS防护等功能
5、支持透明部署、反向代理、旁路部署模式
6、配置6年WAF库升级授权</t>
  </si>
  <si>
    <t>36</t>
  </si>
  <si>
    <t>外联接入区路由器</t>
  </si>
  <si>
    <t>1.  包转发≥360Mpps， 槽位数量≥6*HMIM，主控冗余，主控板、转发板物理分离，配置4块300W交流电源模块，支持电源N+M备份。
2. 配置≥16个千兆电口，≥16万兆光口（满配万兆多模光模块），≥4个25GE(SFP28)光口（满配 25G SFP28多模光模块）；
3.支持NSR、GR，持VRRP、VRRPv3，支持基于多链路的负载分担与备份。
4.支持Ipv6 ND，Ipv6 PMTU，Ipv6 FIB，Ipv6 ACL，NAT-PT，Ipv6隧道，6PE、DS-LITE 等SRv6功能，支持RIPng，OSPFv3等动态路由协议。</t>
  </si>
  <si>
    <t>37</t>
  </si>
  <si>
    <t>数据防泄漏</t>
  </si>
  <si>
    <t>1、硬件配置
电源：双电源，CPU：国产CPU，不少于16核32线程，高度：2U，内存：&gt;=64GB，硬盘：SATA &gt;=4TB（最高支持不少于4个插口，默认硬盘占用1个插口），网卡接口：千兆电口&gt;=2个 、万兆光口&gt;=2个
2、主要功能
智能内容识别能力：内存识别技术、内容识别工具、文件格式识别、文件属性识别、用户身份识别
网络监控数据防泄漏能力：网络协议支持、网络应用支持、鉴别境内外国家IP等
安全策略：内置策略、策略定义等
可视化审计：事件管理、事件权限、报表管理、日志管理
管理平台：统一管理平台、备份还原、系统管理员、组织架构、模块算法管理、多级部署、服务器监控、服务器管理</t>
  </si>
  <si>
    <t>38</t>
  </si>
  <si>
    <t>数据安全风险管控平台</t>
  </si>
  <si>
    <t>1、对全量数据库资产、API资产、文件资产等进行测绘，提供数据资产清单。让数据资产可视、可知。
2、从数据安全无感知，到数据风险实时监测。掌握现网数据安全风险，让风险可感、可溯。
3、联动数据库防火墙、数据库加密、数据防泄漏等数据安全防护设备。处置及预防数据安全风险，让数据安全可控。</t>
  </si>
  <si>
    <t>39</t>
  </si>
  <si>
    <t>数据安全API风险监测系统</t>
  </si>
  <si>
    <t>1、业务接口：千兆电口&gt;=2个，万兆光口&gt;=2个，可扩展槽位&gt;=2个；
支持&gt;=3G镜像流量分析能力；
3、支持在流量中自动识别数据交互接口，包含接口地址、域名、请求方式等信息；
4、支持对接口的异常访问行为进行发现与告警；
5、行为风险支持识别模型配置，基于业务场景，进行风险阈值调整；
6、支持对账号进行追踪溯源，了解目标账号在溯源期间所发生的风险、访问的接口/数据情况，掌握目标账号的风险与访问轨迹；
7、支持API报告订阅管理，可定制每天、每周、每月或自定义时间的报告任务；
8、支持通过以时间轴和原始日志的方式对接口的异常访问行为风险进行溯源举证，原始日志支持报文级查看；
9、配置6年软件升级授权，6年软硬件维保。</t>
  </si>
  <si>
    <t>40</t>
  </si>
  <si>
    <t>24口交换机</t>
  </si>
  <si>
    <t>≥24个千兆以太网电口，≥4个非复用的SFP+万兆端口；每个光口配置万兆光模块，满足现场使用需求</t>
  </si>
  <si>
    <t>机房其他设备</t>
  </si>
  <si>
    <t>41</t>
  </si>
  <si>
    <t>计算服务器</t>
  </si>
  <si>
    <t xml:space="preserve">1、机型：2U机架式服务器
2、CPU：2颗国产处理器 (主频≥2.6GHz，每颗处理器≥64核)
3、内存：配置≥1024G内存，主频≥2933MHz；
4、硬盘：2块SATA SSD硬盘，单块要求≥960GB；
5、网卡：≥2张2口10GE光口网卡，支持PXE启动功能且默认开启；
6、FC HBA：1块双端口16GB FC HBA卡；
7、Raid卡：支持RAID 0、1、10，支持JBOD；
8、电源：电源模块≥2个，相互冗余
</t>
  </si>
  <si>
    <t>42</t>
  </si>
  <si>
    <t>云存储节点</t>
  </si>
  <si>
    <t xml:space="preserve">1、采用分布式对称架构，不需要单独的元数据服务器，性能和容量随节点数和集群规模线性增长，最大可扩展至≥4096节点；
2、单节点配置：≥2颗高性能国产CPU，主频≥2.5GHz、CPU核数≥32；内存容量≥256GB；2块480G SSD系统盘、≥2块3.2TB NVMe 读写混合型SSD缓存盘；&gt;=10块16TB SATA 7.2K 数据盘；4*25GE光口（含2*25GE多模、2*10GE多模光模块）；
3、支持在线添加节点，添加节点后，集群容量和性能近线性增长，新增性能不低于单节点性能基线80%*新增节点个数，扩容过程中对业务无影响；
4、支持EC（纠删码）数据保护模式，且支持+2/+3/+4灵活EC配比；支持大比例EC，支持22+2 EC配比，利用率高于90%；
5、当磁盘或存储节点故障时，系统能自动进行数据重建，在无人工干预条件下，数据重建速度需能满足：每TB≤30分钟；
6、支持数据高冗余模式，最多可容忍任意2个节点同时失效而不丢失数据。支持动态EC，当节点故障时，自动调整EC配比，确保新数据可靠性不降级；
7、单个集群支持配置多个独立的文件系统，每个文件系统支持1000亿以上文件；
8、支持128KB以下小文件聚合，小文件利用率和EC配比误差在6％以内；
9、支持NFS/CIFS等多种访问协议访问同一文件，避免因访问协议不同造成的数据拷贝，无明显语义损失，支持文件修改写、对象字典序、对象多段上传、对象多版本等常用语义，无需配置独立的网关节点；
10、支持多租户能力，可基于租户设置域控、协议类型、Qos，以租户为粒度进行元数据检索和审计日志查询；
11、支持回收站功能，回收站内文件的保留时长和扫描周期可配置；
12、支持端到端数据完整性校验（DIF），解决静默数据错误问题，提升数据可靠性；
13、支持本地认证和AD/LDAP域认证；
14、支持对卫星遥感场景的数据进行二次压缩，压缩率提升50%；
15、支持检测磁盘SMART信息，支持慢盘检测，并在磁盘损坏前进行隔离并告警；如果存储节点性能异常，分布式存储软件可以自动检测对应的节点，触发告警并提供处理方案；
16、存储系统通过GUI图形界面提供独立的操作维护图形界面来对存储资源池进行管理；
</t>
  </si>
  <si>
    <t>43</t>
  </si>
  <si>
    <t>云存储交换机</t>
  </si>
  <si>
    <t xml:space="preserve">1、设备性能:交换容量≥4.8Tbps，包转发率≥2000Mpps;
2、设备配置：10GE/25GE光端口数量≥48个，40/100GE光接口≥8个，配置4个25G光模块、8个万兆多模光模块；
3、设备关键芯片CPU、转发芯片均为国产自研芯片
4、为提高设备性能，要求设备缓存≥40M;
5、支持集群或堆叠多虚一技术，实现单一界面管理多台设备；
6、支持Vxlan，且支持BGP EVPN特性；
7、为提高链路故障检测速度，减小业务影响；
8、支持VXLAN mapping；
9、为减少VXLAN网络中的广播流量，减轻设备的性能压力，节省VXLAN网络的带宽，保证组播业务的服务质量，要求设备支持组播VXLAN；
10、支持无丢包缓存自动配置；
11、支持动态负载均衡；
12、支持基于命令行的配置回滚；
</t>
  </si>
  <si>
    <t>44</t>
  </si>
  <si>
    <t>国产服务器操作系统</t>
  </si>
  <si>
    <t>国产操作系统（服务器端
）1、支持国产主流芯片平台，包括飞腾、鲲鹏、龙芯、兆芯、海光等。
2、具备文件管理、设备管理、日志管理、服务管理、进程和监控管理，网络管理、资源管理、软件包管理、硬盘管理等基本功能，提供语言支持工具、文件共享服务工具、集成开发平台等常用工具；
3、默认提供apache http、ftp、DNS、DHCP、MariaDB、PostgreSQL、NFS、Samba、LDAP 等应用。
4、支持HTTP、FTP、VNC、TCP、UDP、IP、FTP、DNS、NFS、NTP、DHCP、SSH等多种网络协议
5、高可用性，支持负载均衡，支持多种网卡Bonding，提高可用性</t>
  </si>
  <si>
    <t>Ⅳ</t>
  </si>
  <si>
    <t>试点水库“四预”模型及计算</t>
  </si>
  <si>
    <t>一</t>
  </si>
  <si>
    <t>试点水库基础数据调查勘测</t>
  </si>
  <si>
    <t>本次拟选择5座试点水库开展基础数据调查勘测，工作内容包括水位库容曲线勘测、水库下游洪水影响范围调查评价、水库实景三维等。</t>
  </si>
  <si>
    <t>水库水位库容曲线勘测</t>
  </si>
  <si>
    <t>45</t>
  </si>
  <si>
    <t>水下地形测量</t>
  </si>
  <si>
    <t>格网尺寸优于2.5米，平均100km/水库断面测量，插值生成面域水下地形。</t>
  </si>
  <si>
    <t>50km</t>
  </si>
  <si>
    <t>库容计算表制作</t>
  </si>
  <si>
    <t>从最低水位计算至坝顶高程，每0.1米高差计算面积与静态库容及总库容、死库容、防洪库容、调节库容、淤积库容</t>
  </si>
  <si>
    <t>46</t>
  </si>
  <si>
    <t>等高线绘制</t>
  </si>
  <si>
    <t>基于水下地形和地表DEM，按等高距0.1m生成绘制等高线。</t>
  </si>
  <si>
    <t>人月量</t>
  </si>
  <si>
    <t>47</t>
  </si>
  <si>
    <t>水位库容计算</t>
  </si>
  <si>
    <t>根据等高线数据成果，计算各等高面对应的库容及水面面积，并根据水库特征，确定水库静态库容及总库容、死库容、防洪库容、调节库容、淤积库容等数值。</t>
  </si>
  <si>
    <t>（二）</t>
  </si>
  <si>
    <t>下游影响区调查评价</t>
  </si>
  <si>
    <t>开展下游人口聚集区、村落不同洪水条件下的淹没风险和河道防御能力</t>
  </si>
  <si>
    <t>48</t>
  </si>
  <si>
    <t>水库下游洪水风险调查范围确定</t>
  </si>
  <si>
    <t>水库下游调查范围确定，根据调查的历史洪水比降、地形，推求不同流量条件下的淹没范围。</t>
  </si>
  <si>
    <t>49</t>
  </si>
  <si>
    <t>流域特征值调查</t>
  </si>
  <si>
    <t>包括河长、流域面积、流域主河道平均坡降、河网密度、形状系数等数据</t>
  </si>
  <si>
    <t>50</t>
  </si>
  <si>
    <t>水库下游河道断面测量</t>
  </si>
  <si>
    <t>水库下游河道41.54km范围的河道断面。</t>
  </si>
  <si>
    <t>km</t>
  </si>
  <si>
    <t>51</t>
  </si>
  <si>
    <t>历史洪痕调查与测量</t>
  </si>
  <si>
    <t>调查考证当地洪痕。</t>
  </si>
  <si>
    <t>52</t>
  </si>
  <si>
    <t>防御能力和水位流量关系分析</t>
  </si>
  <si>
    <t>根据调查历史洪痕比降和河道断面，采用曼宁公式推求人口聚集区河道洪水过洪能力和水位流量关系，确定居民点的成灾水位和成灾流量</t>
  </si>
  <si>
    <t>53</t>
  </si>
  <si>
    <t>淹没风险范围分析</t>
  </si>
  <si>
    <t>根据调查的历史洪水比降、地形，推求不同流量条件下的淹没范围</t>
  </si>
  <si>
    <t>54</t>
  </si>
  <si>
    <t>淹没范围人口、经济、基础设施调查</t>
  </si>
  <si>
    <t>根据淹没影响区，调查区域内人口、经济分布状况、基础设施，包括居民点位置、人口聚集区、对应人口数量，下游公路、铁路等重要基础设施，影响区范围内的重要工矿企业分布等。</t>
  </si>
  <si>
    <t>(三)</t>
  </si>
  <si>
    <t>水库实景三维</t>
  </si>
  <si>
    <t>拟对水库主体工程、水库工程管理保护范围、及水库下游影响范围进行实景三维测量，数据成果为5cm分辨率的三维模型，及航测范围内的DEM、DOM数据，并发布模型服务。合计106.7平方公里。</t>
  </si>
  <si>
    <t>55</t>
  </si>
  <si>
    <t>倾斜摄影测量</t>
  </si>
  <si>
    <t>现场踏勘，技术设计，作业准备，数据获取，数据检查与整理。</t>
  </si>
  <si>
    <t>km2</t>
  </si>
  <si>
    <t>56</t>
  </si>
  <si>
    <t>像控测量</t>
  </si>
  <si>
    <t>比例尺按1:1000。</t>
  </si>
  <si>
    <t>幅</t>
  </si>
  <si>
    <t>57</t>
  </si>
  <si>
    <t>空中三角测量</t>
  </si>
  <si>
    <t>58</t>
  </si>
  <si>
    <t>数字高程模型(DEM)+数字正射影像图(DOM)同时生成</t>
  </si>
  <si>
    <t>59</t>
  </si>
  <si>
    <t>实景三维模型</t>
  </si>
  <si>
    <t>地面分辨率5cm。</t>
  </si>
  <si>
    <t>二</t>
  </si>
  <si>
    <t>水库概化模型搭建</t>
  </si>
  <si>
    <t>60</t>
  </si>
  <si>
    <t>水库大坝轮廓模型</t>
  </si>
  <si>
    <t>展现水库大坝轮廓、溢洪道等关键要素，水库大坝轮廓需按照大坝实际长宽高进行构建，合计5个大坝模型</t>
  </si>
  <si>
    <t>61</t>
  </si>
  <si>
    <t>水库水面模型</t>
  </si>
  <si>
    <t>对水库水面进行矢量化，利用矢量化的水位面数据构建水库水面动态模型,合计5个水面模型。</t>
  </si>
  <si>
    <t>62</t>
  </si>
  <si>
    <t>水库周边地形背景模型</t>
  </si>
  <si>
    <t>基于水库管理范围或保护范围内的DEM数据及DOM数据，处理构建水库周边三维地形模型，包括选取的5座试点水库。</t>
  </si>
  <si>
    <t>63</t>
  </si>
  <si>
    <t>监测站点符号化</t>
  </si>
  <si>
    <t>基于监测站点位置坐标，根据已设定的站点类型符号，对站点模型进行符号化，需完成监测站点信息挂接，包括选取的5座试点水库。</t>
  </si>
  <si>
    <t>64</t>
  </si>
  <si>
    <t>场景模型装配</t>
  </si>
  <si>
    <t>将水库大坝模型、水面模型、周边地形背景模型、监测站点模型进行校准、融合处理，装配形成单个水库场景模型，包括选取的5座试点水库。</t>
  </si>
  <si>
    <t>65</t>
  </si>
  <si>
    <t>场景模型发布</t>
  </si>
  <si>
    <t>将装配完成的水库场景模型进行切片缓存，发布服务，供前端数据应用，包括选取的5座试点水库。</t>
  </si>
  <si>
    <t>三</t>
  </si>
  <si>
    <t>溃坝洪水淹没动态模拟</t>
  </si>
  <si>
    <t>66</t>
  </si>
  <si>
    <t>水库来水预报</t>
  </si>
  <si>
    <t>以5个小型水库坝址作为小流域控制断面开展水库来水预报分析，通过历史暴雨、洪水观测数据，结合历史洪水调查成果对模型参数进行率定和检验，建立具有相当精度的小型水库来水预报模型。</t>
  </si>
  <si>
    <t>67</t>
  </si>
  <si>
    <t>溃坝影响分析</t>
  </si>
  <si>
    <t>通过坝体的形状、高度、宽度、最终成型时间等因素，计算溃口出流。</t>
  </si>
  <si>
    <t>68</t>
  </si>
  <si>
    <t>洪水演进分析</t>
  </si>
  <si>
    <t>通过一、二维模型耦合计算，进行洪水演进分析。</t>
  </si>
  <si>
    <t>69</t>
  </si>
  <si>
    <t>溃坝洪水淹没动态模拟生成</t>
  </si>
  <si>
    <t>根据演进分析结果以及勘测调查成果，制作洪水淹没动态效果</t>
  </si>
  <si>
    <t>70</t>
  </si>
  <si>
    <t>模型融合及可视化展示集成</t>
  </si>
  <si>
    <t>结合实景三维模型、水库概化模型、水库下游洪水影响范围调查评价成果、溃坝计算分析成果和下游洪水演进模拟成果，整合为试点水库“四预”子系统，实现三维可视化展示。</t>
  </si>
  <si>
    <t>Ⅴ</t>
  </si>
  <si>
    <t>关键数据测量</t>
  </si>
  <si>
    <t>大坝安全监测设施</t>
  </si>
  <si>
    <t>71</t>
  </si>
  <si>
    <t>大坝、溢洪道轮廓测量及数据录入</t>
  </si>
  <si>
    <t>大坝横剖面测量复核及断面绘制、溢洪道轮廓测量及数据录入平台</t>
  </si>
  <si>
    <t>座</t>
  </si>
  <si>
    <t>72</t>
  </si>
  <si>
    <t>泄流曲线计算及复核及数据录入</t>
  </si>
  <si>
    <t>溢洪道泄流曲线计算、复核和绘制及数据录入平台</t>
  </si>
  <si>
    <t>雨水情测报</t>
  </si>
  <si>
    <t>73</t>
  </si>
  <si>
    <t>高程引测</t>
  </si>
  <si>
    <t>内容：水尺零点高程引测，库水位校核
高程标准：1985国家高程标准</t>
  </si>
  <si>
    <t>74</t>
  </si>
  <si>
    <t>高程复核</t>
  </si>
  <si>
    <t>内容：水准点高程复核
高程标准：1985国家高程标准</t>
  </si>
  <si>
    <t>Ⅵ</t>
  </si>
  <si>
    <t>通信及供电保障</t>
  </si>
  <si>
    <t>大坝表面变形监测</t>
  </si>
  <si>
    <t>75</t>
  </si>
  <si>
    <t>物联网卡 （5G/月,6年）</t>
  </si>
  <si>
    <t>含6年无线网络流量费，5G/月</t>
  </si>
  <si>
    <t>张</t>
  </si>
  <si>
    <t>76</t>
  </si>
  <si>
    <t>物联网卡（1G/月，6年）</t>
  </si>
  <si>
    <t>含6年无线网络流量费，1G/月</t>
  </si>
  <si>
    <t>白蚁监测</t>
  </si>
  <si>
    <t>77</t>
  </si>
  <si>
    <t>物联网卡（200M/月，6年）</t>
  </si>
  <si>
    <t>含6年无线网络流量费，200M/月</t>
  </si>
  <si>
    <t>雨水情测报设备</t>
  </si>
  <si>
    <t>78</t>
  </si>
  <si>
    <t>物联网卡 （300M/月,6年）</t>
  </si>
  <si>
    <t>含6年无线网络流量费，300M/月</t>
  </si>
  <si>
    <t>79</t>
  </si>
  <si>
    <t>物联网卡（300M/月，5年）</t>
  </si>
  <si>
    <t>含5年无线网络流量费，300M/月</t>
  </si>
  <si>
    <t>80</t>
  </si>
  <si>
    <t>物联网卡（300M/月，4年）</t>
  </si>
  <si>
    <t>含4年无线网络流量费，300M/月</t>
  </si>
  <si>
    <t>81</t>
  </si>
  <si>
    <t>北斗通讯费（6年）</t>
  </si>
  <si>
    <t>北斗卫星通信终端6年北斗通信费</t>
  </si>
  <si>
    <t>供电设备</t>
  </si>
  <si>
    <t>82</t>
  </si>
  <si>
    <t>电费（6年）</t>
  </si>
  <si>
    <t>监测设施6年用电电费</t>
  </si>
  <si>
    <t>83</t>
  </si>
  <si>
    <t>电费（5年）</t>
  </si>
  <si>
    <t>监测设施5年用电电费</t>
  </si>
  <si>
    <t>84</t>
  </si>
  <si>
    <t>电费（4年）</t>
  </si>
  <si>
    <t>监测设施4年用电电费</t>
  </si>
  <si>
    <t>四</t>
  </si>
  <si>
    <t>通信设施</t>
  </si>
  <si>
    <t>85</t>
  </si>
  <si>
    <t>物联网卡（3G/月，6年）</t>
  </si>
  <si>
    <t>含6年无线网络流量费，3G/月</t>
  </si>
  <si>
    <t>86</t>
  </si>
  <si>
    <t>物联网卡（50G/月，6年）</t>
  </si>
  <si>
    <t>含6年无线网络流量费，50G/月</t>
  </si>
  <si>
    <t>87</t>
  </si>
  <si>
    <t>物联网卡（50G/月，5年）</t>
  </si>
  <si>
    <t>含5年无线网络流量费，50G/月</t>
  </si>
  <si>
    <t>88</t>
  </si>
  <si>
    <t>物联网卡（50G/月，4年）</t>
  </si>
  <si>
    <t>含4年无线网络流量费，50G/月</t>
  </si>
  <si>
    <t>89</t>
  </si>
  <si>
    <t>20M专线建设（水库现地级，含6年资费）</t>
  </si>
  <si>
    <t>“水库现地-县级”20M点对点专线建设，包含6年通信资费，综合考虑全区各地水库分散的地理情况与外部条件等全部内容。</t>
  </si>
  <si>
    <t>90</t>
  </si>
  <si>
    <t>扩容至1000Mbps互联网专线建设（自治区级，含6年资费）</t>
  </si>
  <si>
    <t>将2023年水型水库能力提升200Mbps互相网专线（含6年通信费用）扩容至1000Mbps（含6年通信费用，开始时间为2024年分部工程验收）等全部内容</t>
  </si>
  <si>
    <t>Ⅶ</t>
  </si>
  <si>
    <t>运行维护</t>
  </si>
  <si>
    <t>供电设施工程</t>
  </si>
  <si>
    <t>91</t>
  </si>
  <si>
    <t>市电运维费（5年）</t>
  </si>
  <si>
    <t>运维范围：本项目798座水库市电接入（AC220V，JKLYJ-1kV-35线缆）</t>
  </si>
  <si>
    <t>92</t>
  </si>
  <si>
    <t>设备运维费（5年）</t>
  </si>
  <si>
    <t>运维范围：本项目1521座水库新建的大坝渗流/渗压监测、大坝表面变形监测、MCU采集终端、白蚁监测等大坝安全监测设施。</t>
  </si>
  <si>
    <t>工程视频图像监视设施</t>
  </si>
  <si>
    <t>93</t>
  </si>
  <si>
    <t>运维范围：本项目1521座水库新建的视频监控设备、预警广播设备等工程视频图像监视设施。</t>
  </si>
  <si>
    <t>94</t>
  </si>
  <si>
    <t>运维范围：本项目1521座水库新建的设备、立杆等雨水情测报设备。</t>
  </si>
  <si>
    <t>五</t>
  </si>
  <si>
    <t>防雷接地系统</t>
  </si>
  <si>
    <t>95</t>
  </si>
  <si>
    <t>运维范围：本项目1521座水库新建的交流电源防雷器、直流电源防雷器、串口信号防雷器、网络信号防雷器等防雷接地系统机电设备。</t>
  </si>
  <si>
    <t>六</t>
  </si>
  <si>
    <t>96</t>
  </si>
  <si>
    <t>运维范围：本项目1521座水库新建的UPS、UPS出线配电箱、断路器、开关电源、太阳能板、蓄电池、充电控制器、0.4kV计量箱、动力配电箱、防雷插座等供电设备。</t>
  </si>
  <si>
    <t>七</t>
  </si>
  <si>
    <t>97</t>
  </si>
  <si>
    <t>运维范围：本项目1521座水库新建的4G路由器、防水箱、网络机柜、室外一体化机柜等通信设施。</t>
  </si>
  <si>
    <t>八</t>
  </si>
  <si>
    <t>98</t>
  </si>
  <si>
    <t>运维范围：本项目新建的机房安全设备、机房其他设备等网络安全设备运维。</t>
  </si>
  <si>
    <t>九</t>
  </si>
  <si>
    <t>99</t>
  </si>
  <si>
    <t>软件运行维护费用</t>
  </si>
  <si>
    <t>试点水库“四预”模型及计算软件系统运维，7*24小时不间断运行，遇故障2小时内响应，12小时内诊断故障原因，24小时内恢复运行</t>
  </si>
  <si>
    <t>Ⅷ</t>
  </si>
  <si>
    <t>其他</t>
  </si>
  <si>
    <t>办公生活及文化福利建筑、其他临时工程</t>
  </si>
  <si>
    <t>办公生活及文化福利建筑</t>
  </si>
  <si>
    <t>其他临时工程</t>
  </si>
  <si>
    <t>注：分项价格清单报价表为本项目服务所需主要设备的主要参数，投标人投标时无需明确各设备具体品牌、型号，投标人中标后在项目建设准备期提出设备选型和订购计划时（或编制实施方案时）需明确设备品牌、型号及技术参数，且技术参数不低于表中技术要求。</t>
  </si>
  <si>
    <t>2024年度广西小型水库安全监测设施建设项目实施阶段 标项二</t>
  </si>
  <si>
    <t>建筑工程</t>
  </si>
  <si>
    <t>大坝渗流、渗压监测</t>
  </si>
  <si>
    <t>(1)</t>
  </si>
  <si>
    <t>测压管</t>
  </si>
  <si>
    <t>500101004001</t>
  </si>
  <si>
    <t>人工挖沟槽土方</t>
  </si>
  <si>
    <t>m3</t>
  </si>
  <si>
    <t>500103001001</t>
  </si>
  <si>
    <t>土方回填（利用开挖料）</t>
  </si>
  <si>
    <t>500114001001</t>
  </si>
  <si>
    <t>草皮护坡（马尼拉草，满铺95%）</t>
  </si>
  <si>
    <t>马尼拉草，满铺95%</t>
  </si>
  <si>
    <t>m2</t>
  </si>
  <si>
    <t>500114001002</t>
  </si>
  <si>
    <t>测压管（φ=110mm）</t>
  </si>
  <si>
    <t>包括成孔、管制安、回填封孔、滤网滤料辅材等所有内容</t>
  </si>
  <si>
    <t>m</t>
  </si>
  <si>
    <t>500114001003</t>
  </si>
  <si>
    <t>排水管（Q235B热镀锌钢管DN50）</t>
  </si>
  <si>
    <t>500114001005</t>
  </si>
  <si>
    <t>电缆保护管（Q235B热镀锌钢管DN50，δ≥2.5）</t>
  </si>
  <si>
    <t>500114001006</t>
  </si>
  <si>
    <t>电缆保护管（Q235B热镀锌钢管DN25，δ≥2.5）</t>
  </si>
  <si>
    <t>500109001001</t>
  </si>
  <si>
    <t>C25(1)砼保护井</t>
  </si>
  <si>
    <t>500110001001</t>
  </si>
  <si>
    <t>胶合模板制作及安装拆除</t>
  </si>
  <si>
    <t>500114001007</t>
  </si>
  <si>
    <t>304不锈钢保护盒（300mm×300mm×400mm，δ=2mm）</t>
  </si>
  <si>
    <t>个</t>
  </si>
  <si>
    <t>(2)</t>
  </si>
  <si>
    <t>量水堰</t>
  </si>
  <si>
    <t>500101004002</t>
  </si>
  <si>
    <t>500103001002</t>
  </si>
  <si>
    <t>500114001008</t>
  </si>
  <si>
    <t>500109010001</t>
  </si>
  <si>
    <t>砼排水沟拆除(弃运1km）</t>
  </si>
  <si>
    <t>500109001002</t>
  </si>
  <si>
    <t>量水堰C25(1)砼</t>
  </si>
  <si>
    <t>500114001009</t>
  </si>
  <si>
    <t>φ75PE塑料连通管</t>
  </si>
  <si>
    <t>500114001010</t>
  </si>
  <si>
    <t>304不锈钢量水堰板（600mm×450mm×8mm）</t>
  </si>
  <si>
    <t>块</t>
  </si>
  <si>
    <t>500114001011</t>
  </si>
  <si>
    <t>304不锈钢量水堰板（800mm×550mm×8mm）</t>
  </si>
  <si>
    <t>500114001012</t>
  </si>
  <si>
    <t>304不锈钢量水堰板（1000mm×650mm×8mm）</t>
  </si>
  <si>
    <t>500114001013</t>
  </si>
  <si>
    <t>304不锈钢保护盒（600mm×600mm×800mm）</t>
  </si>
  <si>
    <t>500114001014</t>
  </si>
  <si>
    <t>304不锈钢平板水位尺150mm×400mm×1mm</t>
  </si>
  <si>
    <t>500114001015</t>
  </si>
  <si>
    <t>304不锈钢平板水位尺150mm×550mm×1mm</t>
  </si>
  <si>
    <t>500114001016</t>
  </si>
  <si>
    <t>304不锈钢平板水位尺150mm×600mm×1mm</t>
  </si>
  <si>
    <t>500114001017</t>
  </si>
  <si>
    <t>500109001003</t>
  </si>
  <si>
    <t>保护管外包C25(1)砼300mm×200mm</t>
  </si>
  <si>
    <t>500110001002</t>
  </si>
  <si>
    <t>500114001018</t>
  </si>
  <si>
    <t>不锈钢标识牌120mm×100mm×1mm（印文字）</t>
  </si>
  <si>
    <t>500114001019</t>
  </si>
  <si>
    <t>不锈钢水准标芯</t>
  </si>
  <si>
    <t>500114001020</t>
  </si>
  <si>
    <t>基点不锈钢强制对中基座（含厂家配套保护罩）</t>
  </si>
  <si>
    <t>强制对中基座：185*185（mm）  10mm厚  带盖   不锈钢材质</t>
  </si>
  <si>
    <t>500114001021</t>
  </si>
  <si>
    <t>测点不锈钢强制对中基座（含厂家配套保护罩）</t>
  </si>
  <si>
    <t>500114001022</t>
  </si>
  <si>
    <t>GNSS立杆（DN90不锈钢管立杆，1.2m高）</t>
  </si>
  <si>
    <t xml:space="preserve">DN90不锈钢管立杆，1.2m高
立杆表面处理：喷塑、交通白、色标号：RAL9016、亮度：28、 粉体材质：户外粉系、涂层厚度&gt;120µm、必须牢固、不宜脱落
</t>
  </si>
  <si>
    <t>根</t>
  </si>
  <si>
    <t>500101002001</t>
  </si>
  <si>
    <t>人工开挖土坑</t>
  </si>
  <si>
    <t>500103001003</t>
  </si>
  <si>
    <t>500109001004</t>
  </si>
  <si>
    <t>C25(1)砼变形观测墩</t>
  </si>
  <si>
    <t>500111001001</t>
  </si>
  <si>
    <t>钢筋制安</t>
  </si>
  <si>
    <t>t</t>
  </si>
  <si>
    <t>500110001003</t>
  </si>
  <si>
    <t>500114001024</t>
  </si>
  <si>
    <t>500114001025</t>
  </si>
  <si>
    <t>位移监测首次观测及数据录入</t>
  </si>
  <si>
    <t>观测水库水准点变形测定墩坐标高程初始值及数据录入平台</t>
  </si>
  <si>
    <t>500114001026</t>
  </si>
  <si>
    <t>安全监测设施引测及数据录入</t>
  </si>
  <si>
    <t>从水库水准点引测水尺安装高程、水位计安装高程、测压管管口高程等及数据录入平台</t>
  </si>
  <si>
    <t>500114001027</t>
  </si>
  <si>
    <t>监测点初始值观测及数据录入</t>
  </si>
  <si>
    <t>对水位计、雨量计、渗压计、量水堰计的自动监测数据开展人工比测率定及数据录入平台</t>
  </si>
  <si>
    <t>（三）</t>
  </si>
  <si>
    <t>采集终端MCU</t>
  </si>
  <si>
    <t>500101004003</t>
  </si>
  <si>
    <t>500109001005</t>
  </si>
  <si>
    <t>设备箱基础C25(1)砼</t>
  </si>
  <si>
    <t>500110001004</t>
  </si>
  <si>
    <t>（四）</t>
  </si>
  <si>
    <t>水准点</t>
  </si>
  <si>
    <t>500101002002</t>
  </si>
  <si>
    <t>500103001004</t>
  </si>
  <si>
    <t>500105006001</t>
  </si>
  <si>
    <t>M7.5浆砌砖（厚180mm)</t>
  </si>
  <si>
    <t>500105010001</t>
  </si>
  <si>
    <t>1:2水泥砂浆抹立面厚20mm</t>
  </si>
  <si>
    <t>500103009001</t>
  </si>
  <si>
    <t>回填级配碎石</t>
  </si>
  <si>
    <t>500114001028</t>
  </si>
  <si>
    <t>排水管（Q235B热镀锌钢管DN50，≥2.5）</t>
  </si>
  <si>
    <t>500114001029</t>
  </si>
  <si>
    <t>土工布(400g/m²)</t>
  </si>
  <si>
    <t>500114001030</t>
  </si>
  <si>
    <t>大理石（300mm×300mm×20mm）（含刻字）</t>
  </si>
  <si>
    <t>500109001006</t>
  </si>
  <si>
    <t>C25(1)钢筋砼预制盖板</t>
  </si>
  <si>
    <t>500114001031</t>
  </si>
  <si>
    <t>铜头水准点</t>
  </si>
  <si>
    <t>500109001007</t>
  </si>
  <si>
    <t>C25(1)砼墩</t>
  </si>
  <si>
    <t>500110001005</t>
  </si>
  <si>
    <t>500111001002</t>
  </si>
  <si>
    <t>500114001032</t>
  </si>
  <si>
    <t>雨水情报设施工程</t>
  </si>
  <si>
    <t>500114001033</t>
  </si>
  <si>
    <t>横杆</t>
  </si>
  <si>
    <t xml:space="preserve">1、尺寸：Φ≥80mm；h=3m
2、材料：Q235
3、壁厚：3mm
4、表面处理：喷塑、交通白、色标号：RAL9016、亮度：28、 粉体材质：户外粉系、涂层厚度&gt;120µm、必须牢固、不宜脱落
</t>
  </si>
  <si>
    <t>500101002003</t>
  </si>
  <si>
    <t>立杆土方开挖</t>
  </si>
  <si>
    <t>500103001005</t>
  </si>
  <si>
    <t>立杆土方回填</t>
  </si>
  <si>
    <t>500109001008</t>
  </si>
  <si>
    <t>立杆基础C25(1)砼</t>
  </si>
  <si>
    <t>500101002004</t>
  </si>
  <si>
    <t>水尺土方开挖</t>
  </si>
  <si>
    <t>500109001009</t>
  </si>
  <si>
    <t>C25（1）水尺桩基础</t>
  </si>
  <si>
    <t>500110001006</t>
  </si>
  <si>
    <t>500114001034</t>
  </si>
  <si>
    <t>矮桩式水尺</t>
  </si>
  <si>
    <t>1、材质：304不锈钢
2、H=1200mm
3、Φ=133mm
4、工艺：腐蚀电泳烤漆</t>
  </si>
  <si>
    <t>500114001035</t>
  </si>
  <si>
    <t>直立式水尺</t>
  </si>
  <si>
    <t>304不锈钢，高度约1m，随现场情况定制</t>
  </si>
  <si>
    <t>500114001036</t>
  </si>
  <si>
    <t>垂直贴壁式水尺</t>
  </si>
  <si>
    <t>贴于主坝放水塔表面，304不锈钢，宽300mm，高度约1m，随现场情况定制</t>
  </si>
  <si>
    <t>500114001037</t>
  </si>
  <si>
    <t>倾斜式水尺</t>
  </si>
  <si>
    <t>贴于内坡表面，304不锈钢，宽300mm，高度约1m，随现场情况定制</t>
  </si>
  <si>
    <t>500114001038</t>
  </si>
  <si>
    <t>旧水尺拆除</t>
  </si>
  <si>
    <t>500101004004</t>
  </si>
  <si>
    <t>线缆沟槽土方开挖</t>
  </si>
  <si>
    <t>500103001006</t>
  </si>
  <si>
    <t>500114001039</t>
  </si>
  <si>
    <t>光纤、交流电缆保护管敷设（镀锌钢管DN50，δ≥2.5）</t>
  </si>
  <si>
    <t>规格：镀锌钢管DN50,δ≥2.5</t>
  </si>
  <si>
    <t>500114001040</t>
  </si>
  <si>
    <t>光纤、交流电缆保护管敷设（镀锌钢管DN32，δ≥2.5）</t>
  </si>
  <si>
    <t>规格：镀锌钢管DN32,δ≥2.5</t>
  </si>
  <si>
    <t>500114001041</t>
  </si>
  <si>
    <t>交流电缆保护管敷设（镀锌钢管DN25，δ≥2.5）</t>
  </si>
  <si>
    <t>规格：镀锌钢管DN25,δ≥2.5</t>
  </si>
  <si>
    <t>500114001042</t>
  </si>
  <si>
    <t>光纤，GYTS,4芯单模</t>
  </si>
  <si>
    <t>规格：GYTS，4芯单模</t>
  </si>
  <si>
    <t>500114001043</t>
  </si>
  <si>
    <t>交流电源线缆YJV-3×2.5mm2</t>
  </si>
  <si>
    <t>用途：管理房到设备端的交流电引接线缆
规格：YJV-3×2.5mm²</t>
  </si>
  <si>
    <t>500114001044</t>
  </si>
  <si>
    <t>手孔井600mm*600mm*800mm，树脂材质。</t>
  </si>
  <si>
    <t>材质：树脂
规格：600mm*600mm*800mm</t>
  </si>
  <si>
    <t>500114001045</t>
  </si>
  <si>
    <t>防火泥</t>
  </si>
  <si>
    <t>使用温度：-50℃~90℃
阻燃性：明火点燃，着火极慢</t>
  </si>
  <si>
    <t>kg</t>
  </si>
  <si>
    <t>500114001046</t>
  </si>
  <si>
    <t>PVC线槽59mm*22mm</t>
  </si>
  <si>
    <t>规格：59mm*22mm</t>
  </si>
  <si>
    <t>500114001047</t>
  </si>
  <si>
    <t>CAT6网线敷设</t>
  </si>
  <si>
    <t>用途：主要用于杆上摄像机到机箱的跳线，水库管理房内路由器、NVR等设备网络跳线等，跳线包含水晶头等配件。</t>
  </si>
  <si>
    <t>500114001048</t>
  </si>
  <si>
    <t>通信电缆DJVP2VP2-2×2×1.0</t>
  </si>
  <si>
    <t>用途：主要用于水位计、采集终端MCU、LED显示屏等设备与采集终端RTU的链接线缆，拾音器与摄像机的连接线缆。
规格：DJVP2VP2-2×2×1.0</t>
  </si>
  <si>
    <t>500114001049</t>
  </si>
  <si>
    <t>DN32线缆保护管（可挠金属线管）</t>
  </si>
  <si>
    <t>用途：用于线缆接入机箱（包括主设备集成箱、防水箱子、网络机柜）、管理房、配电箱及管路拐弯等场景的线缆保护。
规格：DN32线缆保护管（可挠金属线管）</t>
  </si>
  <si>
    <t>500114001050</t>
  </si>
  <si>
    <t>直流电缆VV-2×1.0</t>
  </si>
  <si>
    <t>用途：用于喇叭、太阳能板、雨量计、LED显示屏与直流电源端连接
规格：VV-2×1.0</t>
  </si>
  <si>
    <t>500114001051</t>
  </si>
  <si>
    <t>信号电缆RVVP-2×1.0</t>
  </si>
  <si>
    <t>用途：主要用于雨量计与采集终端RTU的监测数据传输介质，喇叭与采集终端RTU、摄像机的音频数据传输介质。
规格：RVVP-2×1.0</t>
  </si>
  <si>
    <t>500101004005</t>
  </si>
  <si>
    <t>500103001007</t>
  </si>
  <si>
    <t>500114001052</t>
  </si>
  <si>
    <t>500114001053</t>
  </si>
  <si>
    <t>镀锌扁钢50*5mm</t>
  </si>
  <si>
    <t>规格：50*5mm镀锌扁钢</t>
  </si>
  <si>
    <t>500114001054</t>
  </si>
  <si>
    <t>镀锌角钢50*50*5mm</t>
  </si>
  <si>
    <t>规格：50*50*5mm镀锌角钢，L=2500mm</t>
  </si>
  <si>
    <t>500114001055</t>
  </si>
  <si>
    <t>接地线BVR-16mm²</t>
  </si>
  <si>
    <t>规格：BVR-16mm²</t>
  </si>
  <si>
    <t>房屋建筑工程</t>
  </si>
  <si>
    <t>500114001057</t>
  </si>
  <si>
    <t>市电接入（AC220V，JKLYJ-1kV-35线缆）</t>
  </si>
  <si>
    <t>含与供电部门对接办理正式用电报装、验收及送电手续内容；含协调、配合供电部门确定接入点内容。深化施工包含全线路基础、电杆及配件支架等全套内容。</t>
  </si>
  <si>
    <t>500114001058</t>
  </si>
  <si>
    <t>入户线（BVV-16mm²）</t>
  </si>
  <si>
    <t>500114001059</t>
  </si>
  <si>
    <t>室内电缆用YJV-5×16mm²</t>
  </si>
  <si>
    <t>机电设备及安装工程</t>
  </si>
  <si>
    <t>500203003001</t>
  </si>
  <si>
    <t>振弦式渗压计（标准型）</t>
  </si>
  <si>
    <r>
      <t>振弦式渗压计（标准型）
1、标准量程 不大于0.35Mpa；
2、非线性度：直线：≤0.5%FS； 多项式：≤0.1%FS</t>
    </r>
    <r>
      <rPr>
        <sz val="9"/>
        <rFont val="Times New Roman"/>
        <charset val="134"/>
      </rPr>
      <t>‎</t>
    </r>
    <r>
      <rPr>
        <sz val="9"/>
        <rFont val="宋体"/>
        <charset val="134"/>
      </rPr>
      <t>；
3、分辨力：0.025%FS</t>
    </r>
    <r>
      <rPr>
        <sz val="9"/>
        <rFont val="Times New Roman"/>
        <charset val="134"/>
      </rPr>
      <t>‎</t>
    </r>
    <r>
      <rPr>
        <sz val="9"/>
        <rFont val="宋体"/>
        <charset val="134"/>
      </rPr>
      <t>；
4、配不小于20m渗压计专用线缆；
5、综合误差、滞后（迟滞）不低于《大坝安全监测仪器检验测试规程（SL 530-2012 ）》要求。</t>
    </r>
  </si>
  <si>
    <t>支</t>
  </si>
  <si>
    <t>500203003002</t>
  </si>
  <si>
    <t>四芯通信电缆</t>
  </si>
  <si>
    <t>四芯通信电缆
1、护套材质：PVC；
2、规格：4×0.35+1×0.3镀锡铜双绞线；
3、屏蔽层：铝塑复合膜分屏蔽；
4、衰减常数 dB/km1 kHz: 1.8；
5、分布电感: 0.5；
6、工作温度：-25℃-70℃；
7、抗干扰。</t>
  </si>
  <si>
    <t>500203003003</t>
  </si>
  <si>
    <t>振弦式量水堰计</t>
  </si>
  <si>
    <r>
      <t>振弦式量水堰计
1、标准量程：150、300、600mm</t>
    </r>
    <r>
      <rPr>
        <sz val="9"/>
        <rFont val="Times New Roman"/>
        <charset val="134"/>
      </rPr>
      <t>‎</t>
    </r>
    <r>
      <rPr>
        <sz val="9"/>
        <rFont val="宋体"/>
        <charset val="134"/>
      </rPr>
      <t>可选；
2、传感器非线性度：</t>
    </r>
    <r>
      <rPr>
        <sz val="9"/>
        <rFont val="Times New Roman"/>
        <charset val="134"/>
      </rPr>
      <t>‎</t>
    </r>
    <r>
      <rPr>
        <sz val="9"/>
        <rFont val="宋体"/>
        <charset val="134"/>
      </rPr>
      <t>±0.1%FS</t>
    </r>
    <r>
      <rPr>
        <sz val="9"/>
        <rFont val="Times New Roman"/>
        <charset val="134"/>
      </rPr>
      <t>‎</t>
    </r>
    <r>
      <rPr>
        <sz val="9"/>
        <rFont val="宋体"/>
        <charset val="134"/>
      </rPr>
      <t>；
3、传感器分辨力：</t>
    </r>
    <r>
      <rPr>
        <sz val="9"/>
        <rFont val="Times New Roman"/>
        <charset val="134"/>
      </rPr>
      <t>‎</t>
    </r>
    <r>
      <rPr>
        <sz val="9"/>
        <rFont val="宋体"/>
        <charset val="134"/>
      </rPr>
      <t>0.025%FS</t>
    </r>
    <r>
      <rPr>
        <sz val="9"/>
        <rFont val="Times New Roman"/>
        <charset val="134"/>
      </rPr>
      <t>‎</t>
    </r>
    <r>
      <rPr>
        <sz val="9"/>
        <rFont val="宋体"/>
        <charset val="134"/>
      </rPr>
      <t xml:space="preserve">；
</t>
    </r>
  </si>
  <si>
    <t>500203003004</t>
  </si>
  <si>
    <t>四芯通信电缆（带通气管）</t>
  </si>
  <si>
    <t>四芯通信电缆（带通气管）
1、护套材质：PVC；
2、规格：4×0.35+1×0.3镀锡铜双绞线；
3、屏蔽层：铝塑复合膜分屏蔽；
4、衰减常数 dB/km1 kHz: 1.8；
5、分布电感: 0.5；
6、工作温度：-25℃-70℃；
7、抗干扰，带通气管。</t>
  </si>
  <si>
    <t>500203002001</t>
  </si>
  <si>
    <t>GNSS 监测一体接收机（测点）</t>
  </si>
  <si>
    <t>GNSS 监测一体接收机（测点）
1、具备优异的多径信号抑制能力;
2、具备北斗三代和BOC信号处理能力;
3、实时解算精度:水平优于8mm，高程优于15mm;
静态解算5min时段精度:平面优于±(5mm+1.0×10-6×D);高程优于±(10mm+1.0×10-6×D);
静态解算 60min 时段精度:平面优于±(2.0mm+1.0×10-6×D);高程优于±(3.0mm+1.0×10-6×D);
4、通讯端口:有线通讯具备RS232、RS485:无线通讯具备 4G 全网通、WIFI无线通信;具备2路1 PPS秒脉冲授时信号输出能力;具备Lora通信、北斗短报文通信扩展能力;具备加密通信能力。
5、电源接口: 9V～24V 供电。支持市电供电、光伏供电、储能供电智能切换;
6、整机功耗:≤5W;
7、工作温度:-40℃～+85℃;
8、防护等级:IP68；
9、平均无故障时间(MTBF)≥30000h。</t>
  </si>
  <si>
    <t>500203002002</t>
  </si>
  <si>
    <t>GNSS 监测一体接收机（基点）</t>
  </si>
  <si>
    <t>GNSS 监测一体接收机（基点）
1、具备优异的多径信号抑制能力;
2、具备北斗三代和BOC信号处理能力;
3、实时解算精度:水平优于8mm，高程优于15mm;
静态解算5min时段精度:平面优于±(5mm+1.0×10-6×D);高程优于±(10mm+1.0×10-6×D);
静态解算 60min 时段精度:平面优于±(2.0mm+1.0×10-6×D);高程优于±(3.0mm+1.0×10-6×D);
4、通讯端口:有线通讯具备RS232、RS485:无线通讯具备 4G 全网通、WIFI无线通信;具备2路1 PPS秒脉冲授时信号输出能力;具备Lora通信、北斗短报文通信扩展能力;具备加密通信能力。
5、电源接口: 9V～24V 供电。支持市电供电、光伏供电、储能供电智能切换;
6、整机功耗:≤5W;
7、工作温度:-40℃～+85℃;
8、防护等级:IP68。
9、含北斗通信终端，GNSS支持前端解算功能，监测站前端解算数据可通过北斗通信终端以短报文形式远程传输。
10、接收机类型：一体式集成供电GNSS接收机；
11、平均无故障时间(MTBF)≥30000h。</t>
  </si>
  <si>
    <t>500203002003</t>
  </si>
  <si>
    <t>设备箱（200×100×90mm）</t>
  </si>
  <si>
    <t xml:space="preserve">设备箱（200×100×90mm）
1、厂家定制配套；规格：（200×100×90mm）
2、表面处理：喷塑、交通白、色标号：RAL9016、亮度：28、 粉体材质：户外粉系、涂层厚度&gt;120µm、必须牢固、不宜脱落
</t>
  </si>
  <si>
    <t>500203002004</t>
  </si>
  <si>
    <t>太阳能电池板(锂电池包（12V/60Ah、光伏板18V/120W)</t>
  </si>
  <si>
    <t>厂家配套，光伏板（18V/120W），锂电池包（12V/60Ah）</t>
  </si>
  <si>
    <t>500203002005</t>
  </si>
  <si>
    <t>电池管理系统</t>
  </si>
  <si>
    <t xml:space="preserve">电池管理系统
1、集成电路板卡输出:最大输出电流 10A，工作模式 光控/自动/手动/调试，电池欠压缺省值 9.6V，工作温度范围-20~60C，自损≤35mA。
</t>
  </si>
  <si>
    <t>500203002006</t>
  </si>
  <si>
    <t>电池板钣金支撑骨架</t>
  </si>
  <si>
    <t xml:space="preserve">电池板钣金支撑骨架
1、适配太阳能板安装
2、材料：Q235
3、工艺：所有板材镀锌后表面喷塑处理
4、太阳能板角度可微调
5、表面处理：喷塑、交通白、色标号：RAL9016、亮度：28、 粉体材质：户外粉系、涂层厚度&gt;120µm、必须牢固、不宜脱落
</t>
  </si>
  <si>
    <t>500203002007</t>
  </si>
  <si>
    <t>GNSS智能一体机玻璃钢外壳</t>
  </si>
  <si>
    <t>GNSS智能一体机玻璃钢外壳
1、天线罩规格：Φ322*210mm*厚3mm
2、使用温度：-45℃~85℃
3、使用寿命：15~20年
4、表面胶衣抗老化：6~8年
5、透波率：≥90%
6、拉伸强度(kg/m㎡)：7.0~14
7、弯曲强度(kg/m㎡)：14~28
8、冲击强度：5.0~25</t>
  </si>
  <si>
    <t>500203002008</t>
  </si>
  <si>
    <t>高精度（调整）支撑架</t>
  </si>
  <si>
    <t>高精度（调整）支撑架
1、材料：Q235
2、可微调高度，确保天线水平
3、表面处理：喷塑、交通白、色标号：RAL9016、亮度：28、 粉体材质：户外粉系、涂层厚度&gt;120µm、必须牢固、不宜脱落</t>
  </si>
  <si>
    <t>500203002009</t>
  </si>
  <si>
    <t>L形沉降观测点</t>
  </si>
  <si>
    <t>L形沉降观测点
1、材质：304不锈钢
2、φ=12*150mm</t>
  </si>
  <si>
    <t>500203002010</t>
  </si>
  <si>
    <t>强制对中基座</t>
  </si>
  <si>
    <t>强制对中基座
1、材质：304不锈钢
2、φ=150mm
3、厚度：10mm
4、配圆形保护盖</t>
  </si>
  <si>
    <t>500203002011</t>
  </si>
  <si>
    <t>避雷针</t>
  </si>
  <si>
    <t>避雷针
1、规格：直径16mm实心不锈钢材质；
2、长度：1.2m；
3、酚醛树脂棒做绝缘隔离处理。</t>
  </si>
  <si>
    <t>500203002012</t>
  </si>
  <si>
    <t>避雷针引下线</t>
  </si>
  <si>
    <t>避雷针引下线
1、5m*16mm²纯铜线；
2、两端压接铜鼻子。</t>
  </si>
  <si>
    <t>500203002013</t>
  </si>
  <si>
    <t>机器视觉智能测量仪</t>
  </si>
  <si>
    <t xml:space="preserve">机器视觉智能测量仪
1、最大测点数：30个；
2、最高采样频率：优于20Hz；
3、图像传感器分辨率：3840×2160（800W像素）；
4、分辨率：1/100000 FOV；
5、最大测试距离：400米（超出范围可定制）；
6、测量精度：0~50米：±0.2mm；50-200米：±1mm；200-400米：±1.5mm；
7、平均功率：15W；
8、防护等级：IP65（包含选配防护罩）；
</t>
  </si>
  <si>
    <t>500203002014</t>
  </si>
  <si>
    <t>红外补光灯</t>
  </si>
  <si>
    <t>红外补光灯
1、工作电压12V；
2、波长850nm；（含活动支架等配件）
3、适用距离：0-500 米；
4、工作温度：-20℃~+55℃。</t>
  </si>
  <si>
    <t>500203002015</t>
  </si>
  <si>
    <t>一体化机器视觉立杆套装</t>
  </si>
  <si>
    <t xml:space="preserve">一体化机器视觉立杆套装
1、立杆：定制高度1.5m;
2、预埋板：定制预开孔钢板；
3、PVC管：直径160mm;
4、保护罩：定制机器视觉专用保护罩；
5、保温棉：加厚铝箔高密度30MM厚，强力背胶；
6、抱箍：直径0-300mm,可调整。
7、表面处理：喷塑、交通白、色标号：RAL9016、亮度：28、 粉体材质：户外粉系、涂层厚度&gt;120µm、必须牢固、不宜脱落
</t>
  </si>
  <si>
    <t>500203002016</t>
  </si>
  <si>
    <t>机器视觉智能测量仪电气柜</t>
  </si>
  <si>
    <t xml:space="preserve">机器视觉智能测量仪电气柜
1、输入电压：AC 220V；
2、输入功率（最大）：180W；
3、输出电压1/功率：DC12V/60W；
4、输出电压2/功率：DC24V/60W；
5、输出电压3/功率：POE48/60W；
6、远程通信方式：全网通4G:TDD-LTE/ FDD-LTE/ WCDMA/ TD-SCDMA/ GSM/ EDGE；
7、本地通信方式：WIFI 802.11b/g/n。
</t>
  </si>
  <si>
    <t>500203002017</t>
  </si>
  <si>
    <t>反光标靶（含测光点）</t>
  </si>
  <si>
    <t xml:space="preserve">反光标靶（含测光点）
1、立装、抱杆可选；
2、可选型号：90mm/180mm/270mm/360mm；
3、使用距离：10-80 米、80-160 米、160-240 米、240-300 米
</t>
  </si>
  <si>
    <t>MCU采集终端</t>
  </si>
  <si>
    <t>500203010001</t>
  </si>
  <si>
    <t>设备保护箱（400×450×210mm,304不锈钢）</t>
  </si>
  <si>
    <t xml:space="preserve">1、尺寸不小于（W×H×D）400×450×210mm,304不锈钢设备箱,IP65防护
2、表面处理：喷塑、交通白、色标号：RAL9016、亮度：28、 粉体材质：户外粉系、涂层厚度&gt;120µm、必须牢固、不宜脱落
</t>
  </si>
  <si>
    <t>500203010002</t>
  </si>
  <si>
    <t>采集终端MCU（8通道）</t>
  </si>
  <si>
    <t>1、通道数量：8通道；
2、通讯接口：RS485；
3、通讯方式：RS485；
4、系统功耗：待机&lt; 0.5W  ，测量&lt;1W ；
5、供电方式：DC12V；
6、信号类型：振弦式；
7、测量范围：频率400Hz~6000Hz；温度 -40℃~+80℃；
8、准确度：频率 0.1Hz；温度 0.5℃；
9、分辨力：频率 ±0 .01Hz；温度 0.1℃；
10、平均无故障时间、数据丢失率不低于《土石坝安全监测技术规范（SL 551-2012）》《混凝土坝安全监测技术规范（SL601-2013）》要求。</t>
  </si>
  <si>
    <t>500203010003</t>
  </si>
  <si>
    <t>采集终端MCU（16通道）</t>
  </si>
  <si>
    <t>1、通道数量：16通道；
2、通讯接口：RS485；
3、通讯方式：RS485；
4、系统功耗：待机&lt; 0.5W  ，测量&lt;1W ；
5、供电方式：DC12V；
6、信号类型：振弦式；
7、测量范围：频率400Hz~6000Hz；温度 -40℃~+80℃；
8、准确度：频率 0.1Hz；温度 0.5℃；
9、分辨力：频率 ±0 .01Hz；温度 0.1℃；
10、平均无故障时间、数据丢失率不低于《土石坝安全监测技术规范（SL 551-2012）》《混凝土坝安全监测技术规范（SL601-2013）》要求。</t>
  </si>
  <si>
    <t>500203010004</t>
  </si>
  <si>
    <t>采集终端MCU（32通道）</t>
  </si>
  <si>
    <t>1、通道数量：32通道；
2、通讯接口：RS485；
3、通讯方式：RS485；
4、系统功耗：待机&lt; 0.5W  ，测量&lt;1W ；
5、供电方式：DC12V；
6、信号类型：振弦式；
7、测量范围：频率400Hz~6000Hz；温度 -40℃~+80℃；
8、准确度：频率 0.1Hz；温度 0.5℃；
9、分辨力：频率 ±0 .01Hz；温度 0.1℃；
10、平均无故障时间、数据丢失率不低于《土石坝安全监测技术规范（SL 551-2012）》《混凝土坝安全监测技术规范（SL601-2013）》要求。</t>
  </si>
  <si>
    <t>500203010005</t>
  </si>
  <si>
    <t>一体化分布式采集终端配套装置</t>
  </si>
  <si>
    <t xml:space="preserve">1、厂家配套，含不锈钢保护箱，太阳能电池板（10W），供电电池（3.6V/10Ah）；
2、表面处理：喷塑、交通白、色标号：RAL9016、亮度：28、 粉体材质：户外粉系、涂层厚度&gt;120µm、必须牢固、不宜脱落
</t>
  </si>
  <si>
    <t>500203010006</t>
  </si>
  <si>
    <t>一体化分布式采集终端</t>
  </si>
  <si>
    <t xml:space="preserve">一体化分布式采集终端
1、智能采集：支持多种传感器采集，包括RS485传感器和振弦传感器；
2、支持通过自组网将渗流、渗压数据上报给智能采集终端；
3、开机上报：开机后向平台上传设备状态数据；
4、参数配置：支持串口、远程平台参数配置；
5、低功耗设计，支持多级休眠和唤醒模式，最大限度降低功耗
</t>
  </si>
  <si>
    <t>500203009001</t>
  </si>
  <si>
    <t>信号采集和变换器</t>
  </si>
  <si>
    <t xml:space="preserve">1、通讯协议：无线通信模块；
2、发送功率：23dB@LoRa；
3、防护等级：IP67级；
4、终端容量：15000（日均发送24数据包）；
5、接入方式支持：以太网（10/100Base-T）/4G；
6、传输数据：5km（视距）；
7、重量：3KG（包含网关、天线）；
8、供电：适配器DC12~48V；
9、功耗：＜10W。
</t>
  </si>
  <si>
    <t>500203009002</t>
  </si>
  <si>
    <t>遥测单元充电控制器</t>
  </si>
  <si>
    <t>1、系统电压：12vAuto；2、空载损耗：0.7W~1.2W；3、额定充电电流：10A；4、转换效率：≤98%；5、工作温度：-35℃ ～ +60℃。</t>
  </si>
  <si>
    <t>500203009003</t>
  </si>
  <si>
    <t>遥测单元蓄电池（100Ah）</t>
  </si>
  <si>
    <t xml:space="preserve">容量：100Ah，磷酸铁锂蓄电池；1、电池额定电压：12 V；2、浮充使用充电电压(25℃)：13.50 ~ 13.80V；温度系数：-18mV/℃；3、循环使用充电电压(25℃)：14.50 ~ 14.90V；温度系数：-30mV/℃。
</t>
  </si>
  <si>
    <t>500203009004</t>
  </si>
  <si>
    <t>电源防雷器</t>
  </si>
  <si>
    <t xml:space="preserve">1、SPD端口：两端口；
2、SPD类别：限压型；
3、电源系统：直流供电系统或低压交流供电系统；
4、额定电压Un：24V DC；
5、最大持续运行电压Uc：30V DC；
6、标称放电电流：In(8/20μs)：5kA；
7、最大放电电流Imax(8/20μs)：10kA；
8、保护水平Up：120V；
9、内部过热断路器：内置；
10、内部电路过流断路装置：内置；
11、失效指示：亮:正常；熄灭:失效；
12、连接导线：4-16mm2；
13、工作环境温度：-40/85；
14、外壳材料：符合UL94V-0；
15、外壳保护等级：IP20。
</t>
  </si>
  <si>
    <t>500203009005</t>
  </si>
  <si>
    <t>信号防雷器</t>
  </si>
  <si>
    <t xml:space="preserve">（1）工作电压：5V
（2）保护对象：网络信号
（3）最大放电电流：5KA
（4）插入消耗：&lt;0.1dB
（5）响应时间：lns
（6）传输速率：100Mbps
（7）工作温度：30°C~70°C
（8）接头形式：RJ45
</t>
  </si>
  <si>
    <t>500203009006</t>
  </si>
  <si>
    <t>4G天线</t>
  </si>
  <si>
    <t xml:space="preserve">1、天线类型：GRPS、GSM、3G、4G 5G全频段全向吸盘天线
2、频率范围：700M 800M 900M 1.8G 1.9G 2G 2.3G 2.6G 2.7G 3G 4G 5G
3、增益：3DB-18DB
4、驻波比：&lt;= 1.5
5、阻抗：50ohm
</t>
  </si>
  <si>
    <t>500203009007</t>
  </si>
  <si>
    <t>太阳能电池板（100W）</t>
  </si>
  <si>
    <t>1、功率：100Wp；2、开路电压（Voc）：22.5V；3、工作电压（Vmp）：18V；4、太阳能板效率不低于18%。</t>
  </si>
  <si>
    <t>500203009008</t>
  </si>
  <si>
    <t>遥测单元立杆</t>
  </si>
  <si>
    <t xml:space="preserve">1、立杆不小于4m
2、立杆直径大于等于114mm
3、立杆表面处理：喷塑、交通白、色标号：RAL9016、亮度：28、 粉体材质：户外粉系、涂层厚度&gt;120µm、必须牢固、不宜脱落
</t>
  </si>
  <si>
    <t>500203009009</t>
  </si>
  <si>
    <t>太阳能板支架</t>
  </si>
  <si>
    <t>1、适配太阳能板
2、角度可微调
3、表面处理：喷塑、交通白、色标号：RAL9016、亮度：28、 粉体材质：户外粉系、涂层厚度&gt;120µm、必须牢固、不宜脱落</t>
  </si>
  <si>
    <t>500203009010</t>
  </si>
  <si>
    <t>1、尺寸：16*1200mm；
2、材质：Q235；
3、表面处理：头部倒角；
4、避雷针安装法兰</t>
  </si>
  <si>
    <t>500203009011</t>
  </si>
  <si>
    <t>Φ10mm镀锌圆钢</t>
  </si>
  <si>
    <t>500203009012</t>
  </si>
  <si>
    <t>室外设备机箱及电器组件</t>
  </si>
  <si>
    <t>1、尺寸：500*400*180mm(高*宽*厚)
2、材质：304不锈钢
3、使用板厚：1.2mm
4、表面处理：喷塑、交通白、色标号：RAL9016、亮度：28、 粉体材质：户外粉系、涂层厚度&gt;120µm、必须牢固、不宜脱落</t>
  </si>
  <si>
    <t>500203009013</t>
  </si>
  <si>
    <t>耗材、诱剂及更换</t>
  </si>
  <si>
    <t>白蚁监测配套耗材、诱剂及更换</t>
  </si>
  <si>
    <t>次</t>
  </si>
  <si>
    <t>500203009014</t>
  </si>
  <si>
    <t>白蚁监测装置</t>
  </si>
  <si>
    <t xml:space="preserve">白蚁监测装置
1、通讯模块：无线通信模块；
2、电池续航：≥6年；
3、巡航时间：≥6年；
4、温度精度：±1℃；
5、工作温度：-10-40℃；
6、工作电压：DC2.4-3.7v；
7、防护等级：IP67。
</t>
  </si>
  <si>
    <t>视频监控设备</t>
  </si>
  <si>
    <t>500203011001</t>
  </si>
  <si>
    <t>AI智能监控球机</t>
  </si>
  <si>
    <t xml:space="preserve">AI智能监控球机
1、1/1.8”CMOS；400万像素
2、32倍光学变焦镜头
3、支持区域入侵侦测、越界侦测、进入区域侦测和离开区域侦等智能侦测
4、支持声光警戒：报警联动灯光闪烁报警和声音报警，报警音量和重复次数可设置
5、支持定时传输
6、分辨率与帧率不小于2560×1440/25帧/秒
7、网络接口: RJ45网口，自适应10M/100M网络数据 
8、报警输入: 2路报警输入
9、报警输出: 1路报警输出
10、音频输入: 1路音频输入
11、音频输出: 1路音频输出
12、白光照射距离: 30 m
13、红外照射距离: 200 m
14、供电方式: DC12 V
15、含支架和电源适配器
</t>
  </si>
  <si>
    <t>只</t>
  </si>
  <si>
    <t>500203011002</t>
  </si>
  <si>
    <t>低功耗AI智能监控球机</t>
  </si>
  <si>
    <t xml:space="preserve">低功耗AI智能监控球机
1、1/2.8＂400万像素
2、32倍光学变焦镜头
3、采用高效补光阵列，低功耗，红外补光150m，白光补光30m
4、支持区域入侵侦测，越界侦测，进入区域侦测和离开区域侦测等智能侦测
5、支持配置全功耗和低功耗模式，全功耗模式功耗低于7W，低功耗模式功耗低至3W，支持通过定时和低电配置休眠任务，休眠保活状态功耗低至0.3W
6、分辨率与帧率不小于2560×1440/25帧/秒
7、支持两进一出报警，一进一出音频
8、支持4G（移动、联通，电信）网络传输
9、供电方式: DC12V；配套512GB microSD卡存储
10、含支架和电源适配器。
</t>
  </si>
  <si>
    <t>500203011003</t>
  </si>
  <si>
    <t>视频监控筒机</t>
  </si>
  <si>
    <t xml:space="preserve">视频监控筒机
1、1/1.8”CMOS
2、400万像素
3、支持区域入侵侦测、越界侦测、进入区域侦测和离开区域侦等智能侦测支持声光警戒：报警联动灯光闪烁报警和声音报警，报警音量和重复次数可设置
4、最大支持分辨率2560×1440，帧率在1fps～30fps可调；支持定时传输
5、RS-485:采用半双工模式，支持自适应；网络接口: RJ45 网口，自适应10M/100M 网络数据
6、报警输入: 1路报警输入
7、报警输出: 1 路报警输出
8、音频输入: 1路音频输入
9、音频输出: 1路音频输出
10、供电方式: DC12V
11、含支架和电源适配器
</t>
  </si>
  <si>
    <t>500203011004</t>
  </si>
  <si>
    <t>低功耗视频监控筒机</t>
  </si>
  <si>
    <t>400万像素；支持语音对讲，自带麦克风和扬声器；全功耗模式：3.76W，配套512GB microSD卡存储；支持1对报警输入/输出；支持全网4G无线网络传输；供电方式: DC12V；含支架和电源适配器。</t>
  </si>
  <si>
    <t>500203011005</t>
  </si>
  <si>
    <t>网络硬盘录像机</t>
  </si>
  <si>
    <t xml:space="preserve">1、嵌入式网络硬盘录像机，不低于8路H.264、H.265格式高清码流接入；
2、不少于1个VGA接口、1个HDMI接口、1路RCA音频输入接口、1路RCA音频输出接口、2个USB2.0、2个百兆以太网接口、1个SATA硬盘接口；
3、支持接入1T、2T、3T、4T、6T、8T容量的SATA接口硬盘；
4、码流分辨率支持4096×2160（25帧/秒）、3840×2160(25帧/秒)、3072×2048(25帧/秒)、2560×2048(25帧/秒)、2048×1536(25帧/秒)、1920×1080(25帧/秒)、1280×720(25帧/秒)、704×576(25帧/秒）；
5、启用SVC解码，可同时正放或倒放5路400W分辨率H.265、H.264编码的视频图像，解码总资源为6个1920×1080格式的视频图像；
6、输出分辨率支持1024×768/60Hz、1280×720/60Hz、1280×1024/60Hz、1600×1200/60Hz、1920×1080/60Hz、2560×1440/60Hz、4K(4096x2160)/30Hz，4K (3840×2160)/30Hz；
7、支持同时显示输出6路H.265、H.264编码、25fps、1920×1080格式的视频图像，或8路H.265、H.264编码、15fps、1920×1080格式的视频图像；
8、支持显示设备在线状态、IP、端口信息，支持设备过滤，可过滤在线、离线设备，显示异常设备；支持设备模糊检索，直接对输入字符过滤，并动态调整资源树；
9、输入带宽不低于80Mbps，输出带宽不低于80Mbps。
10、硬盘容量：4T
</t>
  </si>
  <si>
    <t>500203011006</t>
  </si>
  <si>
    <t>视频交换机</t>
  </si>
  <si>
    <t xml:space="preserve">工业级交换机，1、整机千兆端口≥8个；2、交换容量≥14Gbps；3、支持双冗余DC供电；4、温度范围-40~85℃；5、具备6KV的防雷能力；6、IP防护等级：支持IP40及以上防护等级。
</t>
  </si>
  <si>
    <t>500203011007</t>
  </si>
  <si>
    <t>光纤收发器</t>
  </si>
  <si>
    <t xml:space="preserve">1、协议标准：IEEE 802.3,802.3i,802.3u；
2、电源输入：DC输入电压12/24/48 VDC(9.6~ 60 VDC)
            输入电流 0.14A(MAX)，支持反接保护
3、光参数：平均发射光功率-14~-7dBm，接收灵敏度-32dBm
4、每端口数据传输速率：200Mbps全双工
5、温度：工作温度 -40℃-75℃，存储温度-40℃- 85℃
6、湿度：工作湿度 10%RH-90%RH，不凝结
</t>
  </si>
  <si>
    <t>预警广播设备</t>
  </si>
  <si>
    <t>500203011008</t>
  </si>
  <si>
    <t>有源高音号角喇叭(室外防水音柱)</t>
  </si>
  <si>
    <t xml:space="preserve">有源高音号角喇叭(室外防水音柱)
1、30W低功耗室外智慧音柱，待机功耗低至0.16W，高效节能；
2、智能静音功能，在待机时整机完全静音无底噪无电流声。
3、智能优先级处理，设备支持1路线路输入和3路开关量触发，并支持多信号源优先级。优先级顺序：线路输入＞触发1＞触发2＞触发3。灵活适配多种场景；
4、高保真音质好，音色干净，高音清晰明亮；
5、内部功放具备过热、过压、短路等保护功能；
6、有源音柱外观设计精巧，机身采用纯铝合金打造；
7、防水性能强，可以直接在户外使用；
8、总谐波失真：THD≤10%；
9、灵敏度：92db（±3db）
10、防护等级：≥IP66
</t>
  </si>
  <si>
    <t>500203011009</t>
  </si>
  <si>
    <t>喊话系统</t>
  </si>
  <si>
    <t>喊话系统
1、实现与广西水利工程安全运行管理平台远程对讲和喊话功能</t>
  </si>
  <si>
    <t>500203011010</t>
  </si>
  <si>
    <t>室外防水防爆拾音器</t>
  </si>
  <si>
    <t xml:space="preserve">室外防水防爆拾音器
1、拾音范围：2-30米可调；
2、灵敏度：-35dB；
3、频率响应：20Hz ～ 20kHz；
4、信噪比：90dB （@1 kHz ）；
5、最大可承受声压：120dB （@1 kHz ）；
6、指向特性：指向型；
7、输出阻抗：600欧姆非平衡；
8、最大输出幅度：1.5Vrms(@1KHz)/ 4.2Vpp(@1KHz)；
9、咪头：镀金电容MIC；
10、信号处理电路：集成降噪芯片有效消除环境噪声；
11、保护电路：极性保护、错接保护、雷击保护、ESD 保护；
12、连接方式：绿头电源接口/绿头音频接口；
13、传输线缆：3芯0.5mm²RVVP屏蔽电缆；
14、电源电压：DC9V~30V；
15、电源电流：50mA；
16、工作环境温度：-25℃~70℃；
17、防水等级：IP67；
18、外壳材质：铝合金。
</t>
  </si>
  <si>
    <t>设备</t>
  </si>
  <si>
    <t>500201034001</t>
  </si>
  <si>
    <t>气泡式水位计</t>
  </si>
  <si>
    <t xml:space="preserve">气泡式水位计
1、量程范围：0~20m/0~30m/0~40m可选;；
2、供电电源：9.6～30VDC；
3、精度：≤0.03%FS，分辨率1mm，一级精度；
4、吹气引压装置采用曲柄连杆活塞泵，以有效延长水位计使用寿命；
5、测量气管：Φ3/8；抗老化、抗拉（压）力（100kg）、不变形、不裂口；
6、测量间隔：1分钟~24小时可设置；
7、通讯接口：RS 485或SDI-12；
8、具有零点自动校正功能，完全消除零点漂移误差；
9、产品配置LCD中英文显示屏和输入键盘，可通过键盘现场配置参数。
</t>
  </si>
  <si>
    <t>500201034002</t>
  </si>
  <si>
    <t>雷达式水位计</t>
  </si>
  <si>
    <t xml:space="preserve">（1）测量范围：0.4 ~ 40m；
（2）测量精度：≤±1cm；
（3）分辨力：4mm；
（4）测量时间：300 ~ 20000ms；
（5）测量间隔：0~30000s；
（6）通信接口：RS-485/ RS-232 / 4-20mA电流环 / SDI-12(预留)；
（7）天线样式：平面微带阵列天线，11°× 11°；
（8）发射频率：24.005 ~ 24.245GHz；
（9）发射功率：20dBm；
（10）工作电压：+7~28V  DC；
（11）工作电流：12V工作电压供电工作模式，工作电流≤150mA低功耗（休眠）模式，工作电流≤1mA；
（12）工作温度：-40 ~60 ℃；
（13）防护等级：IP66。
</t>
  </si>
  <si>
    <t>500201034003</t>
  </si>
  <si>
    <t>翻斗式雨量计</t>
  </si>
  <si>
    <t xml:space="preserve">翻斗式雨量计
1、承雨口径：Φ200±0.6mm；
2、刃口锐角：40°～45°；
3、分辨力：0.5mm；
4、雨强范围：0mm～4mm/min（允许通过最大雨强8mm/min）；
5、准确度等级： ≤±4%；
6、通讯方式：干簧管通断信号输出；
7、工作环境：环境温度：0℃～50℃；相对湿度：&lt;95%(40℃)。
</t>
  </si>
  <si>
    <t>500201034004</t>
  </si>
  <si>
    <t>LED预警显示屏</t>
  </si>
  <si>
    <t xml:space="preserve">（1）显示区域：640*320mm；
（2）单元板：户外P5全彩板，单张板分辨率是64*32，整屏分辨率128*64，最多可以显示四行，每行最多可以显示10个汉字，20个字符；
（3）亮度：500nits可调；
（4）像素间距：5mm；
（5）驱动方式：1/8S恒流驱动；
（6）供电：DC12V供电；
（7）通信接口：RS485；
（8）通信协议：MODUBS RTU。
</t>
  </si>
  <si>
    <t>500201034005</t>
  </si>
  <si>
    <t>人体红外感应开关</t>
  </si>
  <si>
    <t>（1）检测范围：感应距离可调节；
（2）电源电压：直流DC12V-24V；
（3）消耗电流：1.7mA以下；
（4）工作温度：-25℃~55℃；
（5）防护等级：IP67。</t>
  </si>
  <si>
    <t>500201034006</t>
  </si>
  <si>
    <t>采集终端RTU</t>
  </si>
  <si>
    <t xml:space="preserve">采集终端RTU
1、支持定时报模式、召测模式、兼容模式；
2、GPRS支持中心数≥3个中心；
3、数据存储时间≥5年，支持补发机制；
4、不少于2路RS485接口、2路16位模拟量采集接口、2路开关量输入接口、1路雨量计接口、1路警灯输出、1路喇叭输出；
5、数字量接口光电隔离；
6、支持自检，定时上报蓄电池/太阳能电池电压、充放电信息、温度、信号强度、位置信息上报；
7、支持LoRa组网；
8、支持喇叭语音播报；
9、支持声光报警；
10、支持TF卡，支持空间不足时新数据覆盖旧数据；
11、支持现地升级和远程升级；
12、支持设置水位、雨量等加报阈值；
13、支持连接平台自动校时；
14、支持远程召测雨量、水位、图像等参数；
15、支持水文BCD码、水位ASCII码、水资源协议等；
16、支持4G、GPRS通信。
</t>
  </si>
  <si>
    <t>500201034007</t>
  </si>
  <si>
    <t>主设备集成箱</t>
  </si>
  <si>
    <t>1、尺寸：600×800×300mm
2、材质：304不锈钢
3、防护等级：IP65
4、机箱壁厚：1.5mm
5、线槽：硬质材料PVC
6、箱内电器互联元器件及线缆。
7、表面处理：喷塑、交通白、色标号：RAL9016、亮度：28、 粉体材质：户外粉系、涂层厚度&gt;120µm、必须牢固、不宜脱落</t>
  </si>
  <si>
    <t>面</t>
  </si>
  <si>
    <t>500201034008</t>
  </si>
  <si>
    <t>门控开关</t>
  </si>
  <si>
    <t>额定电压：380V（AC）/220V（DC），接点：1NO+1NC。</t>
  </si>
  <si>
    <t>500201034009</t>
  </si>
  <si>
    <t>北斗卫星通信模块</t>
  </si>
  <si>
    <r>
      <t>支持IP67防护等级；
高度集成化，收发天线集成一体；
支持RS232或RS485接口；
支持北斗三代短报文，符合北斗三号用户机数据接口要求；
支持北斗、简短通信、精密授时；
支持双数据中心备份传输及多数据中心同步传输；
支持串口软件升级；
支持4G全网通；
接收波束：≥14
RDSS接收信号灵敏度-157.6dBW   误码≤1*10</t>
    </r>
    <r>
      <rPr>
        <vertAlign val="superscript"/>
        <sz val="9"/>
        <rFont val="宋体"/>
        <charset val="134"/>
      </rPr>
      <t xml:space="preserve">-5
</t>
    </r>
    <r>
      <rPr>
        <sz val="9"/>
        <rFont val="宋体"/>
        <charset val="134"/>
      </rPr>
      <t xml:space="preserve">定位通讯成功率≥98%；
工作温度-20~+75℃。
</t>
    </r>
  </si>
  <si>
    <t>500201034010</t>
  </si>
  <si>
    <t>标识牌400mm×300mm</t>
  </si>
  <si>
    <t>材质：304不锈钢
规格：400mm×300mm
安装方式：贴壁安装</t>
  </si>
  <si>
    <t>立杆</t>
  </si>
  <si>
    <t>立杆（4m，直径≥140mm,含地笼及配件、避雷针）</t>
  </si>
  <si>
    <t>500201034011</t>
  </si>
  <si>
    <t>立杆（不锈钢）</t>
  </si>
  <si>
    <t>立杆（不锈钢）
1、尺寸：Φ140*4m;
2、材料：Q235
3、立杆壁厚：4mm
4、立杆表面处理：喷塑、交通白、色标号：RAL9016、亮度：28、 粉体材质：户外粉系、涂层厚度&gt;120µm、必须牢固、不宜脱落
5、立杆焊接部位牢固，焊缝平整</t>
  </si>
  <si>
    <t>500201034012</t>
  </si>
  <si>
    <t>太阳能板支架
1、适配太阳能板
2、表面处理：白色、喷塑 ，粉体材质：户外粉系，涂层厚度&gt;120µm，必须牢固，不宜脱落
3、角度可微调</t>
  </si>
  <si>
    <t>500201034013</t>
  </si>
  <si>
    <t>避雷针
1、规格：Φ20mm镀锌圆钢；
2、长度：1.2m；</t>
  </si>
  <si>
    <t>500201034014</t>
  </si>
  <si>
    <t>避雷针引下线
1、Φ10mm镀锌圆钢</t>
  </si>
  <si>
    <t>500201034015</t>
  </si>
  <si>
    <t>钢筋制安
1、固定螺栓直径M20
2、定位板厚度3mm，定位孔与立杆配套
3、立柱和横筋焊接牢固
4、地笼立柱钢筋Φ18mm，h=800mm
5、地笼双层横筋钢筋Φ12mm,h=320mm</t>
  </si>
  <si>
    <t>立杆（4m，直径≥114mm,含地笼及配件、避雷针）</t>
  </si>
  <si>
    <t>500201034016</t>
  </si>
  <si>
    <t>立杆（不锈钢）
1、尺寸：Φ114*4m;
2、材料：Q235
3、立杆壁厚：3mm
4、立杆表面处理：喷塑、交通白、色标号：RAL9016、亮度：28、 粉体材质：户外粉系、涂层厚度&gt;120µm、必须牢固、不宜脱落
5、立杆焊接部位牢固，焊缝平整</t>
  </si>
  <si>
    <t>500201034017</t>
  </si>
  <si>
    <t>500201034018</t>
  </si>
  <si>
    <t>500201034019</t>
  </si>
  <si>
    <t>(3)</t>
  </si>
  <si>
    <t>立杆（Φ114mm,h=3000mm，雷达水位计立杆，含地笼及配件、避雷针)</t>
  </si>
  <si>
    <t>500201034020</t>
  </si>
  <si>
    <t>立杆（不锈钢）
1、尺寸：Φ114*3m;
2、材料：Q235
3、立杆壁厚：3mm
4、立杆表面处理：喷塑、交通白、色标号：RAL9016、亮度：28、 粉体材质：户外粉系、涂层厚度&gt;120µm、必须牢固、不宜脱落
5、立杆焊接部位牢固，焊缝平整</t>
  </si>
  <si>
    <t>500201034021</t>
  </si>
  <si>
    <t>500201034022</t>
  </si>
  <si>
    <t>500201034023</t>
  </si>
  <si>
    <t>500201034024</t>
  </si>
  <si>
    <t>交流电源防雷器</t>
  </si>
  <si>
    <t xml:space="preserve">交流电源防雷器
1、SPD类别：限压型
2、额定电压Un：220V
3、最大持续运行电压Uc：385V
4、标称放电电流In(8/20μs)：20kA
5、最大放电电流Imax(8/20μs)：40kA
6、保护水平Up(8/20μs)：&lt;1.8kV
7、响应时间：≤25ns
8、失效指示：绿色:正常 红色:失效
9、安装方式：35mm标准导轨(EN50022/DIN46277-3)
10、工作环境温度：-40-85℃
11、外壳材料：塑胶，符合UL94 V-0
12、外壳保护等级：IP20
13、认证：CE RoHS或CQC
</t>
  </si>
  <si>
    <t>500201034025</t>
  </si>
  <si>
    <t>直流电源防雷器</t>
  </si>
  <si>
    <t xml:space="preserve">直流电源防雷器
（1）SPD端口：两端口；
（2）SPD类别：限压型；
（3）电源系统：直流供电系统或低压交流供电系统；
（4）额定电压Un：24V DC；
（5）最大持续运行电压Uc：30V DC；
（6）标称放电电流：In(8/20μs)：5kA；
（7）最大放电电流Imax(8/20μs)：10kA；
（8）保护水平Up：120V；
（9）内部过热断路器：内置；
（10）内部电路过流断路装置：内置；
（11）失效指示：亮:正常；熄灭:失效；
（12）连接导线：4-16mm2；；
（13）工作环境温度：-40/85；
（14）外壳材料：符合UL94V-0；
（15）外壳保护等级：IP20。
</t>
  </si>
  <si>
    <t>500201034026</t>
  </si>
  <si>
    <t>串口信号防雷器</t>
  </si>
  <si>
    <t xml:space="preserve">串口信号防雷器
（1）SPD端口：两端口；
（2）SPD类别：组合型；
（3）额定电压 Un：12V；
（4）额定负载电流 IL：0.5A；
（5）最大持续运行电 Uc：15V；
（6）标称放电电流 In(8/20μs)：5kA；
（7）最大放电电流 Imax(8/20μs)：10kA；
（8）保护水平 Up(1.2/20μs)：36V；
（9）最大传输速率：2Mbps；
（10）插入损耗(2M)：&lt;0.1dB；
（11）外壳防护等级：IP30；
（12）工作环境温度：-40℃~85℃；
（13）相对湿度：&lt;95%；
（14）失效机制：通讯线路对地短路和断开。
</t>
  </si>
  <si>
    <t>500201034027</t>
  </si>
  <si>
    <t>网络信号防雷器</t>
  </si>
  <si>
    <t>网络防雷
（1）工作电压：5V
（2）保护对象：网络信号
（3）最大放电电流：5KA
（4）插入消耗：&lt;0.1dB
（5）响应时间：lns
（6）传输速率：100Mbps
（7）工作温度：30°C~70°C
（8）接头形式：RJ45</t>
  </si>
  <si>
    <t>500201034028</t>
  </si>
  <si>
    <t>UPS</t>
  </si>
  <si>
    <t xml:space="preserve">3kVA/2.4kW UPS，电池电压96VDC，DC12V/2组100AH×8蓄电池，在线式不间断电源，含电池存储柜等。
输入电压范围：120~275VAC
输入电压频率范围：40Hz-70Hz
输入连接：国标
输入谐波失真：&lt; 10% 非线性满载
输入功率因数：≥0.98
输出参数：输出电压：220VAC
输出精度：±2%
输出连接： GB 10A*3+ 输出端子台
锁相范围：46-54Hz/54-66Hz
输出频率（电池模式）：50/60Hz±0.05Hz
电流峰值比：3:1
输出谐波失真：&lt;4% （线性负载） &lt;7% （非线性负载）
输出波形：纯净正弦输出
效率：&gt;90%
充电电流：6.0A
显示：负载 / 电量 / 输入 / 输出 / 运行模式
运行环境温度：0-40℃
环境参数：运行环境湿度：20-90%（无凝露）
</t>
  </si>
  <si>
    <t>500201034029</t>
  </si>
  <si>
    <t>UPS出线配电箱</t>
  </si>
  <si>
    <t>含1回进线6回出线断路器及漏电保护器等。
尺寸不小于150*200*90mm；
最大装载宽度不小于200mm：
内置导轨；</t>
  </si>
  <si>
    <t>500201034030</t>
  </si>
  <si>
    <t>交流断路器（3A）</t>
  </si>
  <si>
    <t>1、额定电流：3A
2、额定电压：400V AC
3、级数：2P
4、机械寿命：20000次
5、使用温度：-20℃-60℃
6、认证方式：3C认证</t>
  </si>
  <si>
    <t>500201034031</t>
  </si>
  <si>
    <t>天馈防雷器</t>
  </si>
  <si>
    <t>1、频率范围：0~3000MHz
2、交流阻抗：50Ω
3、标称放电电流(8/20us)：10kA
4、最大放电电流(8/20us)：20kA
5、响应时间：100ns
6、插入损耗：&lt;0.15dB
7、驻波比：1.2
8、工作温区：-40°C~+85°C
9、外壳材料：不锈钢
10、外壳防护级别：IP65</t>
  </si>
  <si>
    <t>500201034032</t>
  </si>
  <si>
    <t>直流断路器（16A）</t>
  </si>
  <si>
    <t>1、额定电流：16A
2、额定电压：400V AC
3、级数：2P
4、机械寿命：20000次
5、使用温度：-20℃-60℃
6、认证方式：3C认证</t>
  </si>
  <si>
    <t>500201034033</t>
  </si>
  <si>
    <t>直流断路器（10A）</t>
  </si>
  <si>
    <t>1、额定电流：10A
2、额定电压：400V AC
3、级数：2P
4、机械寿命：20000次
5、使用温度：-20℃-60℃
6、认证方式：3C认证</t>
  </si>
  <si>
    <t>500201034034</t>
  </si>
  <si>
    <t>开关电源</t>
  </si>
  <si>
    <t xml:space="preserve">1、额定功率：150W
2、直流输出：12V
3、纹波与噪声：100mVp-p
4、输出电压精度：±2.0%
5、输入电压范围：85 ~ 264VAC (277VAC 可用) 120 ~ 370VDC (390VDC可用 ) 
6、输入频率范围：47 ~ 63Hz
7、保护：过电压保护、过负载保护
8、工作温度：-30 ~ +70℃
9、工作湿度：20 ~ 90% RH 无冷凝
10、安装方式：导轨安装
</t>
  </si>
  <si>
    <t>500201034035</t>
  </si>
  <si>
    <t>太阳能板（150W）</t>
  </si>
  <si>
    <t>1、功率：150Wp；2、开路电压（Voc）：22.2V；3、工作电压（Vmp）：18.5V；4、电池片效率：21.25%；5、太阳能板效率：18.38%。</t>
  </si>
  <si>
    <t>500201034036</t>
  </si>
  <si>
    <t>蓄电池（150Ah）</t>
  </si>
  <si>
    <t>容量：150Ah，磷酸铁锂蓄电池；1、电池额定电压：12V；2、浮充使用充电电压(25℃)：13.50 ~ 13.80V；温度系数：-18mV/℃；3、循环使用充电电压(25℃)：14.50 ~ 14.90V；温度系数：-30mV/℃。</t>
  </si>
  <si>
    <t>500201034037</t>
  </si>
  <si>
    <t>充电控制器（150W）</t>
  </si>
  <si>
    <t>（1）系统电压：12v/24vAuto；
（2）空载损耗：0.7W~1.2W；
（3）额定充电电流不低于10A；
（4）转换效率：≤98%；
（5）工作温度：-35℃ ～ +60℃</t>
  </si>
  <si>
    <t>500201034038</t>
  </si>
  <si>
    <t>太阳能板（200W）</t>
  </si>
  <si>
    <t>1、功率200W；2、工作电压18.21V；3、工作温度-40℃ ～ +85℃；4、太阳能板效率19.60%。</t>
  </si>
  <si>
    <t>500201034039</t>
  </si>
  <si>
    <t>蓄电池（200Ah）</t>
  </si>
  <si>
    <t xml:space="preserve">容量：200Ah，磷酸铁锂蓄电池；电池额定电压：12.8V DC；电池充电限制电压 14.6V；工作电压范围 11.6-14.6V；电池最大持续工作电流，放电：10A，充电：30A；电池保护功能：温度保护，过充过放保护，过流短路保护；电池充电温度：-20℃~60℃；电池放电温度 -25℃~60℃。
</t>
  </si>
  <si>
    <t>500201034040</t>
  </si>
  <si>
    <t>充电控制器（200W）</t>
  </si>
  <si>
    <t>1、系统电压：12v/24vAuto；2、最大充放电电流30A；3、四阶段充电（全充、强充、均衡充、浮充）；4、工作温度-30℃～+50℃。</t>
  </si>
  <si>
    <t>500201034041</t>
  </si>
  <si>
    <t>太阳能板（100W）</t>
  </si>
  <si>
    <t>500201034042</t>
  </si>
  <si>
    <t>蓄电池（100Ah）</t>
  </si>
  <si>
    <t>容量：100Ah，磷酸铁锂蓄电池；1、电池额定电压：12 V；2、浮充使用充电电压(25℃)：13.50 ~ 13.80V；温度系数：-18mV/℃；3、循环使用充电电压(25℃)：14.50 ~ 14.90V；温度系数：-30mV/℃。</t>
  </si>
  <si>
    <t>500201034043</t>
  </si>
  <si>
    <t>充电控制器（100W）</t>
  </si>
  <si>
    <t>500201034044</t>
  </si>
  <si>
    <t>0.4kV计量箱</t>
  </si>
  <si>
    <t>0.4kV（具体型号由供电部门确定）</t>
  </si>
  <si>
    <t>500201034045</t>
  </si>
  <si>
    <t>动力配电箱</t>
  </si>
  <si>
    <t xml:space="preserve">动力配电箱
1、含1.0级单相电能计量表
2、尺寸：不小于（W*H*D）300*400*250mm
3、材质：304不锈钢
4、防护等级：IP43
5、含辅材：线槽、机箱底板、接地端子等
6、含交流电源防雷保护器、后备保护器、交流断路器等
</t>
  </si>
  <si>
    <t>500201034046</t>
  </si>
  <si>
    <t>防雷插座</t>
  </si>
  <si>
    <t>防浪涌，10A，2位～8位。</t>
  </si>
  <si>
    <t>500201034047</t>
  </si>
  <si>
    <t>4G路由器（带防火墙功能）</t>
  </si>
  <si>
    <t xml:space="preserve">4G路由器（带防火墙功能）
1、支持802.11b/g/n，最大300Mbps传输速率
2、发射功率：20dBm/100mw
3、支持所有运营商的TDD/FDD 4G LET网络，向下兼容3G
4、支持防火墙功能
5、双信道支持：能够同时支持有线宽带信道和4G无线信道，实现双向数据传输
6、自动切换机制：根据网络条件自动切换传输模式，确保在有线宽带故障时能够切换无缝切换到4G网络
7、提供多个网络接口和端口，支持连接硬盘录像机、交换机等设备
8、支持上网行为管理
9、最大功耗：24W
10、供电电源：100V~240V（50Hz/60Hz）
11、环境温度：0~40℃
12、环境相对湿度：5~95%（不结霜）
</t>
  </si>
  <si>
    <t>500201034048</t>
  </si>
  <si>
    <t>防水箱</t>
  </si>
  <si>
    <t xml:space="preserve">防水箱
1、尺寸：（W*H*D）300*400*250mm
2、材质：304不锈钢
3、防护等级：IP65
4、壁厚：1.5mm
5、辅材：机箱底板、线槽、接线端子、冷压端子、线缆
6、表面处理：喷塑、交通白、色标号：RAL9016、亮度：28、 粉体材质：户外粉系、涂层厚度&gt;120µm、必须牢固、不宜脱落
</t>
  </si>
  <si>
    <t>500201034049</t>
  </si>
  <si>
    <t>网络机柜</t>
  </si>
  <si>
    <t>网络机柜
1、尺寸：不小于H12U×W550×D400mm
2、材质：冷轧钢
3、安装方式：壁挂式安装
4、防护等级：IP23 
5、产品工艺：酸洗、脱脂、磷化、进口塑粉、静电喷塑</t>
  </si>
  <si>
    <t>500201034050</t>
  </si>
  <si>
    <t>室外一体化机柜（900*1800*2100mm，含基础）</t>
  </si>
  <si>
    <t xml:space="preserve">室外一体化机柜（900*1800*2100mm，含基础）
1、尺寸：900*1800*2100mm
2、规格：双舱、双开门、IP55防护，镀锌钢板材质+45mm厚EPS夹芯板，落地式安装
3、一进五出，含防雷器，断路器、线槽、风扇、层板、混凝土基础等
4、用于放置UPS、蓄电池、硬盘录像机、4G路由器、动力配电箱、交换机等设备。
</t>
  </si>
  <si>
    <t>500114002001</t>
  </si>
  <si>
    <t>建设征地</t>
  </si>
  <si>
    <t>项目建设过程中永久征地4.48亩、临时征地38.24亩</t>
  </si>
  <si>
    <t>500114002002</t>
  </si>
  <si>
    <t>大型设备进出场及大型临时设施</t>
  </si>
  <si>
    <t>500114002003</t>
  </si>
  <si>
    <t>500114002004</t>
  </si>
  <si>
    <t>2024年度广西小型水库安全监测设施建设项目实施阶段 标项三</t>
  </si>
  <si>
    <t>500114001004</t>
  </si>
  <si>
    <t>电缆保护管（Q235B热镀锌钢管DN100）</t>
  </si>
  <si>
    <t>500114001056</t>
  </si>
  <si>
    <t>管理房维修工程</t>
  </si>
  <si>
    <t>管理房门窗修缮、防盗措施、防漏修缮</t>
  </si>
  <si>
    <t>GNSS 监测一体接收机（基点）
1、具备优异的多径信号抑制能力;
2、具备北斗三代和BOC信号处理能力;
3、实时解算精度:水平优于8mm，高程优于15mm;
静态解算5min时段精度:平面优于±(5mm+1.0×10-6×D);高程优于±(10mm+1.0×10-6×D);
静态解算 60min 时段精度:平面优于±(2.0mm+1.0×10-6×D);高程优于±(3.0mm+1.0×10-6×D);
4、通讯端口:有线通讯具备RS232、RS485:无线通讯具备 4G 全网通、WIFI无线通信;具备2路1 PPS秒脉冲授时信号输出能力;具备Lora通信、北斗短报文通信扩展能力;具备加密通信能力。
5、电源接口: 9V～24V 供电。支持市电供电、光伏供电、储能供电智能切换;
6、整机功耗:≤5W;
7、工作温度:-40℃～+85℃;
8、防护等级:IP68。
9、含北斗通信终端，GNSS支持前端解算功能，监测站前端解算数据可通过北斗通信终端以短报文形式远程传输。
10、接收机类型：一体式集成供电GNSS接收机
11、平均无故障时间(MTBF)≥30000h。</t>
  </si>
  <si>
    <t>项目建设过程中永久征地5.08亩、临时征地38.12亩</t>
  </si>
  <si>
    <t>2024年度广西小型水库安全监测设施建设项目实施阶段 标项四</t>
  </si>
  <si>
    <t xml:space="preserve">GNSS 监测一体接收机（测点）
1、具备优异的多径信号抑制能力;
2、具备北斗三代和BOC信号处理能力;
3、实时解算精度:水平优于8mm，高程优于15mm;
静态解算5min时段精度:平面优于±(5mm+1.0×10-6×D);高程优于±(10mm+1.0×10-6×D);
静态解算 60min 时段精度:平面优于±(2.0mm+1.0×10-6×D);高程优于±(3.0mm+1.0×10-6×D);
4、通讯端口:有线通讯具备RS232、RS485:无线通讯具备 4G 全网通、WIFI无线通信;具备2路1 PPS秒脉冲授时信号输出能力;具备Lora通信、北斗短报文通信扩展能力;具备加密通信能力。
5、电源接口: 9V～24V 供电。支持市电供电、光伏供电、储能供电智能切换;
6、整机功耗:≤5W;
7、工作温度:-40℃～+85℃;
8、防护等级:IP68。
9、平均无故障时间(MTBF)≥30000h。
</t>
  </si>
  <si>
    <t xml:space="preserve">GNSS 监测一体接收机（基点）
1、具备优异的多径信号抑制能力;
2、具备北斗三代和BOC信号处理能力;
3、实时解算精度:水平优于8mm，高程优于15mm;
静态解算5min时段精度:平面优于±(5mm+1.0×10-6×D);高程优于±(10mm+1.0×10-6×D);
静态解算 60min 时段精度:平面优于±(2.0mm+1.0×10-6×D);高程优于±(3.0mm+1.0×10-6×D);
4、通讯端口:有线通讯具备RS232、RS485:无线通讯具备 4G 全网通、WIFI无线通信;具备2路1 PPS秒脉冲授时信号输出能力;具备Lora通信、北斗短报文通信扩展能力;具备加密通信能力。
5、电源接口: 9V～24V 供电。支持市电供电、光伏供电、储能供电智能切换;
6、整机功耗:≤5W;
7、工作温度:-40℃～+85℃;
8、防护等级:IP68。
9、含北斗通信终端，GNSS支持前端解算功能，监测站前端解算数据可通过北斗通信终端以短报文形式远程传输。
10、接收机类型：一体式集成供电GNSS接收机
11、平均无故障时间(MTBF)≥30000h。
</t>
  </si>
  <si>
    <t>项目建设过程中永久征地4.49亩、临时征地31.74亩</t>
  </si>
  <si>
    <t>2024年度广西小型水库安全监测设施建设项目实施阶段 标项五</t>
  </si>
  <si>
    <t>项目建设过程中永久征地5.10亩、临时征地37.28,亩</t>
  </si>
  <si>
    <t>2024年度广西小型水库安全监测设施建设项目实施阶段 标项六</t>
  </si>
  <si>
    <t>500114001023</t>
  </si>
  <si>
    <t>钢管式变形观测墩（DN110不锈钢管，h=0.7m，顶部焊接200mm×200mm×5mm（厚）钢板）</t>
  </si>
  <si>
    <t>百度</t>
  </si>
  <si>
    <t>项目建设过程中永久征地4.03亩、临时征地27.45亩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</si>
</sst>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_ "/>
    <numFmt numFmtId="178" formatCode="0.00_ "/>
    <numFmt numFmtId="179" formatCode="0.0000_ "/>
    <numFmt numFmtId="180" formatCode="0.000_ "/>
  </numFmts>
  <fonts count="28">
    <font>
      <sz val="11"/>
      <color theme="1"/>
      <name val="宋体"/>
      <charset val="134"/>
      <scheme val="minor"/>
    </font>
    <font>
      <b/>
      <sz val="11"/>
      <name val="宋体"/>
      <charset val="134"/>
    </font>
    <font>
      <sz val="11"/>
      <name val="宋体"/>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indexed="8"/>
      <name val="宋体"/>
      <charset val="134"/>
    </font>
    <font>
      <sz val="12"/>
      <name val="宋体"/>
      <charset val="134"/>
    </font>
    <font>
      <sz val="9"/>
      <name val="Times New Roman"/>
      <charset val="134"/>
    </font>
    <font>
      <vertAlign val="superscript"/>
      <sz val="9"/>
      <name val="宋体"/>
      <charset val="134"/>
    </font>
  </fonts>
  <fills count="40">
    <fill>
      <patternFill patternType="none"/>
    </fill>
    <fill>
      <patternFill patternType="gray125"/>
    </fill>
    <fill>
      <patternFill patternType="solid">
        <fgColor rgb="FFFFC000"/>
        <bgColor indexed="64"/>
      </patternFill>
    </fill>
    <fill>
      <patternFill patternType="solid">
        <fgColor theme="5" tint="0.799798577837458"/>
        <bgColor indexed="64"/>
      </patternFill>
    </fill>
    <fill>
      <patternFill patternType="solid">
        <fgColor theme="6" tint="0.799798577837458"/>
        <bgColor indexed="64"/>
      </patternFill>
    </fill>
    <fill>
      <patternFill patternType="solid">
        <fgColor theme="6" tint="0.79985961485641"/>
        <bgColor indexed="64"/>
      </patternFill>
    </fill>
    <fill>
      <patternFill patternType="solid">
        <fgColor theme="5" tint="0.79985961485641"/>
        <bgColor indexed="64"/>
      </patternFill>
    </fill>
    <fill>
      <patternFill patternType="solid">
        <fgColor rgb="FF92D050"/>
        <bgColor indexed="64"/>
      </patternFill>
    </fill>
    <fill>
      <patternFill patternType="solid">
        <fgColor theme="5" tint="0.7998290963469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9"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10" borderId="10" applyNumberFormat="0" applyAlignment="0" applyProtection="0">
      <alignment vertical="center"/>
    </xf>
    <xf numFmtId="0" fontId="14" fillId="11" borderId="11" applyNumberFormat="0" applyAlignment="0" applyProtection="0">
      <alignment vertical="center"/>
    </xf>
    <xf numFmtId="0" fontId="15" fillId="11" borderId="10" applyNumberFormat="0" applyAlignment="0" applyProtection="0">
      <alignment vertical="center"/>
    </xf>
    <xf numFmtId="0" fontId="16" fillId="12"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2" fillId="39" borderId="0" applyNumberFormat="0" applyBorder="0" applyAlignment="0" applyProtection="0">
      <alignment vertical="center"/>
    </xf>
    <xf numFmtId="0" fontId="24"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xf numFmtId="0" fontId="0" fillId="0" borderId="0"/>
  </cellStyleXfs>
  <cellXfs count="18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vertical="top"/>
    </xf>
    <xf numFmtId="176" fontId="2"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xf>
    <xf numFmtId="0" fontId="4" fillId="0" borderId="0" xfId="0" applyFont="1" applyFill="1" applyAlignment="1">
      <alignment horizontal="center"/>
    </xf>
    <xf numFmtId="0" fontId="3" fillId="0" borderId="2" xfId="49" applyNumberFormat="1" applyFont="1" applyBorder="1" applyAlignment="1" applyProtection="1">
      <alignment horizontal="center" vertical="center" wrapText="1"/>
      <protection locked="0"/>
    </xf>
    <xf numFmtId="177" fontId="3" fillId="0" borderId="2" xfId="49" applyNumberFormat="1" applyFont="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49" applyNumberFormat="1" applyFont="1" applyBorder="1" applyAlignment="1" applyProtection="1">
      <alignment horizontal="center" vertical="center" wrapText="1"/>
      <protection locked="0"/>
    </xf>
    <xf numFmtId="177" fontId="3" fillId="0" borderId="5" xfId="49" applyNumberFormat="1" applyFont="1" applyBorder="1" applyAlignment="1" applyProtection="1">
      <alignment horizontal="center" vertical="center" wrapText="1"/>
      <protection locked="0"/>
    </xf>
    <xf numFmtId="177" fontId="3" fillId="0" borderId="6" xfId="49" applyNumberFormat="1"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xf>
    <xf numFmtId="0" fontId="3" fillId="2" borderId="6" xfId="0" applyFont="1" applyFill="1" applyBorder="1" applyAlignment="1" applyProtection="1">
      <alignment horizontal="left" vertical="top" wrapText="1"/>
    </xf>
    <xf numFmtId="178" fontId="3" fillId="2" borderId="6" xfId="0" applyNumberFormat="1"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6" xfId="0" applyFont="1" applyFill="1" applyBorder="1" applyAlignment="1" applyProtection="1">
      <alignment horizontal="left" vertical="center" wrapText="1"/>
    </xf>
    <xf numFmtId="0" fontId="4" fillId="2" borderId="6" xfId="0" applyFont="1" applyFill="1" applyBorder="1" applyAlignment="1" applyProtection="1">
      <alignment horizontal="left" vertical="top" wrapText="1"/>
    </xf>
    <xf numFmtId="177" fontId="4" fillId="2" borderId="6" xfId="0" applyNumberFormat="1" applyFont="1" applyFill="1" applyBorder="1" applyAlignment="1" applyProtection="1">
      <alignment horizontal="center" vertical="center" wrapText="1"/>
    </xf>
    <xf numFmtId="178" fontId="4" fillId="2" borderId="6" xfId="0" applyNumberFormat="1"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4" fillId="3" borderId="6" xfId="0" applyFont="1" applyFill="1" applyBorder="1" applyAlignment="1" applyProtection="1">
      <alignment horizontal="left" vertical="center" wrapText="1"/>
    </xf>
    <xf numFmtId="178" fontId="4" fillId="3" borderId="6" xfId="0" applyNumberFormat="1" applyFont="1" applyFill="1" applyBorder="1" applyAlignment="1" applyProtection="1">
      <alignment horizontal="left" vertical="top" wrapText="1"/>
    </xf>
    <xf numFmtId="177" fontId="4" fillId="3" borderId="6" xfId="0" applyNumberFormat="1" applyFont="1" applyFill="1" applyBorder="1" applyAlignment="1" applyProtection="1">
      <alignment horizontal="center" vertical="center" wrapText="1"/>
    </xf>
    <xf numFmtId="178" fontId="4" fillId="3" borderId="6" xfId="0" applyNumberFormat="1"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6" xfId="0" applyFont="1" applyFill="1" applyBorder="1" applyAlignment="1" applyProtection="1">
      <alignment horizontal="left" vertical="center" wrapText="1"/>
    </xf>
    <xf numFmtId="178" fontId="4" fillId="4" borderId="6" xfId="0" applyNumberFormat="1" applyFont="1" applyFill="1" applyBorder="1" applyAlignment="1" applyProtection="1">
      <alignment horizontal="left" vertical="top" wrapText="1"/>
    </xf>
    <xf numFmtId="178" fontId="4" fillId="4" borderId="6"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178" fontId="4" fillId="0" borderId="6" xfId="0" applyNumberFormat="1" applyFont="1" applyFill="1" applyBorder="1" applyAlignment="1" applyProtection="1">
      <alignment horizontal="left" vertical="top" wrapText="1"/>
    </xf>
    <xf numFmtId="0" fontId="4" fillId="0" borderId="6" xfId="0" applyFont="1" applyFill="1" applyBorder="1" applyAlignment="1" applyProtection="1">
      <alignment horizontal="center" vertical="center" wrapText="1"/>
    </xf>
    <xf numFmtId="178" fontId="4" fillId="0" borderId="6" xfId="0" applyNumberFormat="1" applyFont="1" applyFill="1" applyBorder="1" applyAlignment="1">
      <alignment horizontal="center" vertical="center"/>
    </xf>
    <xf numFmtId="0" fontId="4" fillId="0" borderId="6" xfId="0" applyFont="1" applyFill="1" applyBorder="1" applyAlignment="1">
      <alignment horizontal="left" vertical="center" wrapText="1"/>
    </xf>
    <xf numFmtId="49" fontId="4" fillId="5" borderId="6" xfId="0" applyNumberFormat="1" applyFont="1" applyFill="1" applyBorder="1" applyAlignment="1" applyProtection="1">
      <alignment horizontal="center" vertical="center" wrapText="1"/>
    </xf>
    <xf numFmtId="0" fontId="4" fillId="5" borderId="6" xfId="0" applyFont="1" applyFill="1" applyBorder="1" applyAlignment="1" applyProtection="1">
      <alignment horizontal="left" vertical="center" wrapText="1"/>
    </xf>
    <xf numFmtId="178" fontId="4" fillId="5" borderId="6" xfId="0" applyNumberFormat="1" applyFont="1" applyFill="1" applyBorder="1" applyAlignment="1" applyProtection="1">
      <alignment horizontal="left" vertical="top" wrapText="1"/>
    </xf>
    <xf numFmtId="0" fontId="4" fillId="5" borderId="6" xfId="0" applyFont="1" applyFill="1" applyBorder="1" applyAlignment="1" applyProtection="1">
      <alignment horizontal="center" vertical="center" wrapText="1"/>
    </xf>
    <xf numFmtId="1" fontId="4" fillId="5" borderId="6" xfId="0" applyNumberFormat="1" applyFont="1" applyFill="1" applyBorder="1" applyAlignment="1" applyProtection="1">
      <alignment horizontal="center" vertical="center" wrapText="1"/>
    </xf>
    <xf numFmtId="178" fontId="4" fillId="5" borderId="6" xfId="0" applyNumberFormat="1" applyFont="1" applyFill="1" applyBorder="1" applyAlignment="1" applyProtection="1">
      <alignment horizontal="center" vertical="center" wrapText="1"/>
    </xf>
    <xf numFmtId="179" fontId="4" fillId="0" borderId="6" xfId="0" applyNumberFormat="1" applyFont="1" applyFill="1" applyBorder="1" applyAlignment="1" applyProtection="1">
      <alignment horizontal="left" vertical="top" wrapText="1"/>
    </xf>
    <xf numFmtId="1" fontId="4" fillId="6" borderId="6" xfId="0" applyNumberFormat="1" applyFont="1" applyFill="1" applyBorder="1" applyAlignment="1" applyProtection="1">
      <alignment horizontal="center" vertical="center" wrapText="1"/>
    </xf>
    <xf numFmtId="178" fontId="4" fillId="6" borderId="6"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left" vertical="top" wrapText="1"/>
    </xf>
    <xf numFmtId="0" fontId="4" fillId="0" borderId="6" xfId="0" applyFont="1" applyFill="1" applyBorder="1" applyAlignment="1">
      <alignment horizontal="left" vertical="top" wrapText="1"/>
    </xf>
    <xf numFmtId="180" fontId="4" fillId="0" borderId="6"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76" fontId="3" fillId="0" borderId="6" xfId="49" applyNumberFormat="1" applyFont="1" applyFill="1" applyBorder="1" applyAlignment="1" applyProtection="1">
      <alignment horizontal="center" vertical="center" wrapText="1"/>
      <protection locked="0"/>
    </xf>
    <xf numFmtId="178" fontId="4" fillId="2" borderId="6" xfId="0" applyNumberFormat="1" applyFont="1" applyFill="1" applyBorder="1" applyAlignment="1" applyProtection="1">
      <alignment horizontal="left" vertical="top" wrapText="1"/>
    </xf>
    <xf numFmtId="1" fontId="4" fillId="2" borderId="6" xfId="0" applyNumberFormat="1" applyFont="1" applyFill="1" applyBorder="1" applyAlignment="1" applyProtection="1">
      <alignment horizontal="center" vertical="center" wrapText="1"/>
    </xf>
    <xf numFmtId="0" fontId="4" fillId="0" borderId="6" xfId="51" applyFont="1" applyFill="1" applyBorder="1" applyAlignment="1">
      <alignment horizontal="left" vertical="top"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vertical="center" wrapText="1"/>
    </xf>
    <xf numFmtId="0" fontId="4" fillId="0" borderId="6" xfId="52"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xf>
    <xf numFmtId="178" fontId="3" fillId="2" borderId="6" xfId="49" applyNumberFormat="1" applyFont="1" applyFill="1" applyBorder="1" applyAlignment="1">
      <alignment horizontal="center" vertical="center" wrapText="1"/>
    </xf>
    <xf numFmtId="178" fontId="3" fillId="2" borderId="6" xfId="49" applyNumberFormat="1" applyFont="1" applyFill="1" applyBorder="1" applyAlignment="1">
      <alignment horizontal="left" vertical="top" wrapText="1"/>
    </xf>
    <xf numFmtId="178" fontId="3" fillId="2" borderId="6" xfId="49" applyNumberFormat="1" applyFont="1" applyFill="1" applyBorder="1" applyAlignment="1">
      <alignment horizontal="center" vertical="center"/>
    </xf>
    <xf numFmtId="178" fontId="4" fillId="2" borderId="6" xfId="49" applyNumberFormat="1" applyFont="1" applyFill="1" applyBorder="1" applyAlignment="1">
      <alignment horizontal="left" vertical="top" wrapText="1"/>
    </xf>
    <xf numFmtId="0" fontId="4" fillId="6" borderId="6" xfId="50" applyFont="1" applyFill="1" applyBorder="1" applyAlignment="1">
      <alignment horizontal="center" vertical="center" wrapText="1"/>
    </xf>
    <xf numFmtId="0" fontId="4" fillId="6" borderId="6" xfId="0" applyFont="1" applyFill="1" applyBorder="1" applyAlignment="1" applyProtection="1">
      <alignment horizontal="left" vertical="center" wrapText="1"/>
    </xf>
    <xf numFmtId="178" fontId="4" fillId="6" borderId="6" xfId="49" applyNumberFormat="1" applyFont="1" applyFill="1" applyBorder="1" applyAlignment="1">
      <alignment horizontal="left" vertical="top" wrapText="1"/>
    </xf>
    <xf numFmtId="0" fontId="4" fillId="6" borderId="6" xfId="0" applyFont="1" applyFill="1" applyBorder="1" applyAlignment="1" applyProtection="1">
      <alignment horizontal="center" vertical="center" wrapText="1"/>
    </xf>
    <xf numFmtId="0" fontId="4" fillId="0" borderId="6" xfId="0" applyNumberFormat="1" applyFont="1" applyFill="1" applyBorder="1" applyAlignment="1" applyProtection="1">
      <alignment horizontal="left" vertical="top" wrapText="1"/>
    </xf>
    <xf numFmtId="0" fontId="4" fillId="6" borderId="6" xfId="0" applyFont="1" applyFill="1" applyBorder="1" applyAlignment="1">
      <alignment horizontal="center" vertical="center" wrapText="1"/>
    </xf>
    <xf numFmtId="178" fontId="4" fillId="6" borderId="6" xfId="0" applyNumberFormat="1" applyFont="1" applyFill="1" applyBorder="1" applyAlignment="1">
      <alignment horizontal="center" vertical="center" wrapText="1"/>
    </xf>
    <xf numFmtId="0" fontId="4" fillId="0" borderId="6" xfId="0" applyNumberFormat="1" applyFont="1" applyFill="1" applyBorder="1" applyAlignment="1">
      <alignment horizontal="left" vertical="top" wrapText="1"/>
    </xf>
    <xf numFmtId="178" fontId="4" fillId="2" borderId="6" xfId="0" applyNumberFormat="1" applyFont="1" applyFill="1" applyBorder="1" applyAlignment="1">
      <alignment horizontal="center" vertical="center" wrapText="1"/>
    </xf>
    <xf numFmtId="0" fontId="4" fillId="0" borderId="6" xfId="53" applyNumberFormat="1" applyFont="1" applyFill="1" applyBorder="1" applyAlignment="1">
      <alignment horizontal="left" vertical="top" wrapText="1"/>
    </xf>
    <xf numFmtId="0" fontId="4" fillId="0" borderId="6" xfId="54" applyNumberFormat="1" applyFont="1" applyFill="1" applyBorder="1" applyAlignment="1">
      <alignment horizontal="left" vertical="top" wrapText="1"/>
    </xf>
    <xf numFmtId="0" fontId="4" fillId="0" borderId="6" xfId="51" applyNumberFormat="1" applyFont="1" applyFill="1" applyBorder="1" applyAlignment="1">
      <alignment horizontal="left" vertical="top" wrapText="1"/>
    </xf>
    <xf numFmtId="177" fontId="4" fillId="6" borderId="6" xfId="0" applyNumberFormat="1" applyFont="1" applyFill="1" applyBorder="1" applyAlignment="1">
      <alignment horizontal="center" vertical="center" wrapText="1"/>
    </xf>
    <xf numFmtId="0" fontId="4" fillId="0" borderId="6" xfId="0" applyNumberFormat="1" applyFont="1" applyFill="1" applyBorder="1" applyAlignment="1" applyProtection="1">
      <alignment horizontal="center" vertical="center" wrapText="1"/>
    </xf>
    <xf numFmtId="178" fontId="4" fillId="0" borderId="6" xfId="49" applyNumberFormat="1" applyFont="1" applyFill="1" applyBorder="1" applyAlignment="1">
      <alignment horizontal="left" vertical="top" wrapText="1"/>
    </xf>
    <xf numFmtId="177" fontId="4" fillId="0" borderId="6" xfId="0" applyNumberFormat="1" applyFont="1" applyFill="1" applyBorder="1" applyAlignment="1">
      <alignment horizontal="center" vertical="center" wrapText="1"/>
    </xf>
    <xf numFmtId="178" fontId="4" fillId="0" borderId="6" xfId="0" applyNumberFormat="1" applyFont="1" applyFill="1" applyBorder="1" applyAlignment="1" applyProtection="1">
      <alignment horizontal="center" vertical="center" wrapText="1"/>
    </xf>
    <xf numFmtId="178" fontId="3" fillId="2" borderId="6" xfId="0" applyNumberFormat="1" applyFont="1" applyFill="1" applyBorder="1" applyAlignment="1" applyProtection="1">
      <alignment horizontal="center" vertical="top" wrapText="1"/>
    </xf>
    <xf numFmtId="0" fontId="4" fillId="0" borderId="0" xfId="0" applyFont="1" applyFill="1" applyAlignment="1">
      <alignment horizontal="center" vertical="center"/>
    </xf>
    <xf numFmtId="1" fontId="4" fillId="0" borderId="6" xfId="0" applyNumberFormat="1" applyFont="1" applyFill="1" applyBorder="1" applyAlignment="1">
      <alignment horizontal="center" vertical="center"/>
    </xf>
    <xf numFmtId="178" fontId="4" fillId="0" borderId="6" xfId="0" applyNumberFormat="1" applyFont="1" applyFill="1" applyBorder="1" applyAlignment="1">
      <alignment horizontal="center"/>
    </xf>
    <xf numFmtId="49" fontId="4" fillId="0" borderId="6" xfId="0" applyNumberFormat="1" applyFont="1" applyFill="1" applyBorder="1" applyAlignment="1">
      <alignment horizontal="center" wrapText="1"/>
    </xf>
    <xf numFmtId="0" fontId="4"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xf numFmtId="0" fontId="4" fillId="0" borderId="0" xfId="0" applyFont="1" applyFill="1" applyAlignment="1">
      <alignment vertical="top"/>
    </xf>
    <xf numFmtId="176" fontId="4" fillId="0" borderId="0" xfId="0" applyNumberFormat="1" applyFont="1" applyFill="1" applyAlignment="1">
      <alignment horizontal="center" vertical="center"/>
    </xf>
    <xf numFmtId="0" fontId="2" fillId="0" borderId="0" xfId="0" applyFont="1" applyFill="1" applyAlignment="1">
      <alignment horizontal="left" vertical="center"/>
    </xf>
    <xf numFmtId="180" fontId="2" fillId="0" borderId="0" xfId="0" applyNumberFormat="1" applyFont="1" applyFill="1" applyAlignment="1">
      <alignment horizontal="center"/>
    </xf>
    <xf numFmtId="178" fontId="2" fillId="0" borderId="0" xfId="0" applyNumberFormat="1" applyFont="1" applyFill="1" applyAlignment="1">
      <alignment horizontal="center"/>
    </xf>
    <xf numFmtId="178" fontId="2" fillId="0" borderId="0" xfId="0" applyNumberFormat="1" applyFont="1" applyFill="1" applyAlignment="1">
      <alignment horizontal="center" vertical="center"/>
    </xf>
    <xf numFmtId="0" fontId="3" fillId="0" borderId="1" xfId="0" applyFont="1" applyFill="1" applyBorder="1" applyAlignment="1">
      <alignment horizontal="left" vertical="center"/>
    </xf>
    <xf numFmtId="180"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2" xfId="49" applyNumberFormat="1" applyFont="1" applyBorder="1" applyAlignment="1" applyProtection="1">
      <alignment horizontal="center" vertical="center" wrapText="1"/>
      <protection locked="0"/>
    </xf>
    <xf numFmtId="178" fontId="3" fillId="0" borderId="3" xfId="0" applyNumberFormat="1" applyFont="1" applyFill="1" applyBorder="1" applyAlignment="1">
      <alignment horizontal="center" vertical="center"/>
    </xf>
    <xf numFmtId="178" fontId="3" fillId="0" borderId="4" xfId="0" applyNumberFormat="1" applyFont="1" applyFill="1" applyBorder="1" applyAlignment="1">
      <alignment horizontal="center" vertical="center"/>
    </xf>
    <xf numFmtId="178" fontId="3" fillId="0" borderId="5" xfId="49" applyNumberFormat="1" applyFont="1" applyBorder="1" applyAlignment="1" applyProtection="1">
      <alignment horizontal="center" vertical="center" wrapText="1"/>
      <protection locked="0"/>
    </xf>
    <xf numFmtId="178" fontId="3" fillId="0" borderId="6" xfId="49" applyNumberFormat="1" applyFont="1" applyFill="1" applyBorder="1" applyAlignment="1" applyProtection="1">
      <alignment horizontal="center" vertical="center" wrapText="1"/>
      <protection locked="0"/>
    </xf>
    <xf numFmtId="0" fontId="3" fillId="2" borderId="6" xfId="0" applyFont="1" applyFill="1" applyBorder="1" applyAlignment="1" applyProtection="1">
      <alignment horizontal="left" vertical="center" wrapText="1"/>
    </xf>
    <xf numFmtId="178" fontId="4" fillId="3" borderId="6" xfId="0" applyNumberFormat="1" applyFont="1" applyFill="1" applyBorder="1" applyAlignment="1" applyProtection="1">
      <alignment horizontal="left" vertical="center" wrapText="1"/>
    </xf>
    <xf numFmtId="178" fontId="4" fillId="4" borderId="6" xfId="0" applyNumberFormat="1" applyFont="1" applyFill="1" applyBorder="1" applyAlignment="1" applyProtection="1">
      <alignment horizontal="left" vertical="center" wrapText="1"/>
    </xf>
    <xf numFmtId="178" fontId="4" fillId="0" borderId="6" xfId="0" applyNumberFormat="1" applyFont="1" applyFill="1" applyBorder="1" applyAlignment="1" applyProtection="1">
      <alignment horizontal="left" vertical="center" wrapText="1"/>
    </xf>
    <xf numFmtId="178" fontId="4" fillId="5" borderId="6" xfId="0" applyNumberFormat="1" applyFont="1" applyFill="1" applyBorder="1" applyAlignment="1" applyProtection="1">
      <alignment horizontal="left" vertical="center" wrapText="1"/>
    </xf>
    <xf numFmtId="179" fontId="4" fillId="0" borderId="6" xfId="0" applyNumberFormat="1" applyFont="1" applyFill="1" applyBorder="1" applyAlignment="1" applyProtection="1">
      <alignment horizontal="left" vertical="center" wrapText="1"/>
    </xf>
    <xf numFmtId="178" fontId="3" fillId="0" borderId="6" xfId="0" applyNumberFormat="1" applyFont="1" applyFill="1" applyBorder="1" applyAlignment="1">
      <alignment horizontal="center" vertical="center"/>
    </xf>
    <xf numFmtId="178" fontId="3" fillId="0" borderId="6" xfId="0" applyNumberFormat="1" applyFont="1" applyFill="1" applyBorder="1" applyAlignment="1">
      <alignment horizontal="center" vertical="center" wrapText="1"/>
    </xf>
    <xf numFmtId="178" fontId="4" fillId="2" borderId="6" xfId="0" applyNumberFormat="1" applyFont="1" applyFill="1" applyBorder="1" applyAlignment="1" applyProtection="1">
      <alignment horizontal="left" vertical="center" wrapText="1"/>
    </xf>
    <xf numFmtId="0" fontId="4" fillId="0" borderId="6" xfId="51" applyFont="1" applyFill="1" applyBorder="1" applyAlignment="1">
      <alignment horizontal="left" vertical="center" wrapText="1"/>
    </xf>
    <xf numFmtId="178" fontId="3" fillId="2" borderId="6" xfId="49" applyNumberFormat="1" applyFont="1" applyFill="1" applyBorder="1" applyAlignment="1">
      <alignment horizontal="left" vertical="center" wrapText="1"/>
    </xf>
    <xf numFmtId="178" fontId="4" fillId="2" borderId="6" xfId="49" applyNumberFormat="1" applyFont="1" applyFill="1" applyBorder="1" applyAlignment="1">
      <alignment horizontal="left" vertical="center" wrapText="1"/>
    </xf>
    <xf numFmtId="178" fontId="4" fillId="6" borderId="6" xfId="49" applyNumberFormat="1" applyFont="1" applyFill="1" applyBorder="1" applyAlignment="1">
      <alignment horizontal="left" vertical="center" wrapText="1"/>
    </xf>
    <xf numFmtId="0" fontId="4" fillId="0" borderId="6" xfId="0" applyNumberFormat="1" applyFont="1" applyFill="1" applyBorder="1" applyAlignment="1" applyProtection="1">
      <alignment horizontal="left" vertical="center" wrapText="1"/>
    </xf>
    <xf numFmtId="0" fontId="4" fillId="0" borderId="6" xfId="0" applyNumberFormat="1" applyFont="1" applyFill="1" applyBorder="1" applyAlignment="1">
      <alignment horizontal="left" vertical="center" wrapText="1"/>
    </xf>
    <xf numFmtId="0" fontId="4" fillId="0" borderId="6" xfId="0" applyNumberFormat="1" applyFont="1" applyFill="1" applyBorder="1" applyAlignment="1">
      <alignment horizontal="center" vertical="center"/>
    </xf>
    <xf numFmtId="0" fontId="4" fillId="0" borderId="6" xfId="53" applyNumberFormat="1" applyFont="1" applyFill="1" applyBorder="1" applyAlignment="1">
      <alignment horizontal="left" vertical="center" wrapText="1"/>
    </xf>
    <xf numFmtId="0" fontId="4" fillId="0" borderId="6" xfId="54" applyNumberFormat="1" applyFont="1" applyFill="1" applyBorder="1" applyAlignment="1">
      <alignment horizontal="left" vertical="center" wrapText="1"/>
    </xf>
    <xf numFmtId="0" fontId="4" fillId="0" borderId="6" xfId="51" applyNumberFormat="1" applyFont="1" applyFill="1" applyBorder="1" applyAlignment="1">
      <alignment horizontal="left" vertical="center" wrapText="1"/>
    </xf>
    <xf numFmtId="178" fontId="4" fillId="0" borderId="6" xfId="49" applyNumberFormat="1" applyFont="1" applyFill="1" applyBorder="1" applyAlignment="1">
      <alignment horizontal="left" vertical="center" wrapText="1"/>
    </xf>
    <xf numFmtId="178" fontId="3" fillId="2" borderId="6" xfId="0" applyNumberFormat="1" applyFont="1" applyFill="1" applyBorder="1" applyAlignment="1" applyProtection="1">
      <alignment horizontal="left"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left" vertical="top" wrapText="1"/>
    </xf>
    <xf numFmtId="180" fontId="2" fillId="0" borderId="0" xfId="0" applyNumberFormat="1" applyFont="1" applyFill="1" applyAlignment="1">
      <alignment horizontal="center" vertical="center" wrapText="1"/>
    </xf>
    <xf numFmtId="178" fontId="2" fillId="0" borderId="0" xfId="0" applyNumberFormat="1" applyFont="1" applyFill="1" applyAlignment="1">
      <alignment horizontal="center" vertical="center" wrapText="1"/>
    </xf>
    <xf numFmtId="0" fontId="3" fillId="0" borderId="6" xfId="49" applyNumberFormat="1" applyFont="1" applyBorder="1" applyAlignment="1" applyProtection="1">
      <alignment horizontal="center" vertical="center" wrapText="1"/>
      <protection locked="0"/>
    </xf>
    <xf numFmtId="177" fontId="3" fillId="0" borderId="6" xfId="49" applyNumberFormat="1" applyFont="1" applyBorder="1" applyAlignment="1" applyProtection="1">
      <alignment horizontal="center" vertical="center" wrapText="1"/>
      <protection locked="0"/>
    </xf>
    <xf numFmtId="178" fontId="3" fillId="0" borderId="6" xfId="49" applyNumberFormat="1" applyFont="1" applyBorder="1" applyAlignment="1" applyProtection="1">
      <alignment horizontal="center" vertical="center" wrapText="1"/>
      <protection locked="0"/>
    </xf>
    <xf numFmtId="0" fontId="3" fillId="7" borderId="6" xfId="0" applyFont="1" applyFill="1" applyBorder="1" applyAlignment="1">
      <alignment horizontal="center" vertical="center" wrapText="1"/>
    </xf>
    <xf numFmtId="0" fontId="3" fillId="7" borderId="6" xfId="0" applyFont="1" applyFill="1" applyBorder="1" applyAlignment="1">
      <alignment horizontal="left" vertical="top" wrapText="1"/>
    </xf>
    <xf numFmtId="178" fontId="3" fillId="7" borderId="6" xfId="0" applyNumberFormat="1" applyFont="1" applyFill="1" applyBorder="1" applyAlignment="1">
      <alignment horizontal="center" vertical="center" wrapText="1"/>
    </xf>
    <xf numFmtId="49" fontId="3" fillId="7" borderId="6" xfId="0" applyNumberFormat="1" applyFont="1" applyFill="1" applyBorder="1" applyAlignment="1" applyProtection="1">
      <alignment horizontal="center" vertical="center" wrapText="1"/>
    </xf>
    <xf numFmtId="0" fontId="3" fillId="7" borderId="6" xfId="49" applyNumberFormat="1" applyFont="1" applyFill="1" applyBorder="1" applyAlignment="1" applyProtection="1">
      <alignment horizontal="center" vertical="center" wrapText="1"/>
      <protection locked="0"/>
    </xf>
    <xf numFmtId="177" fontId="3" fillId="7" borderId="6" xfId="49" applyNumberFormat="1" applyFont="1" applyFill="1" applyBorder="1" applyAlignment="1" applyProtection="1">
      <alignment horizontal="left" vertical="top" wrapText="1"/>
      <protection locked="0"/>
    </xf>
    <xf numFmtId="178" fontId="3" fillId="7" borderId="6" xfId="49" applyNumberFormat="1" applyFont="1" applyFill="1" applyBorder="1" applyAlignment="1" applyProtection="1">
      <alignment horizontal="center" vertical="center" wrapText="1"/>
      <protection locked="0"/>
    </xf>
    <xf numFmtId="0" fontId="4" fillId="7" borderId="6" xfId="49" applyNumberFormat="1" applyFont="1" applyFill="1" applyBorder="1" applyAlignment="1" applyProtection="1">
      <alignment horizontal="center" vertical="center" wrapText="1"/>
      <protection locked="0"/>
    </xf>
    <xf numFmtId="177" fontId="4" fillId="7" borderId="6" xfId="49" applyNumberFormat="1" applyFont="1" applyFill="1" applyBorder="1" applyAlignment="1" applyProtection="1">
      <alignment horizontal="left" vertical="top" wrapText="1"/>
      <protection locked="0"/>
    </xf>
    <xf numFmtId="178" fontId="4" fillId="7" borderId="6" xfId="49" applyNumberFormat="1" applyFont="1" applyFill="1" applyBorder="1" applyAlignment="1" applyProtection="1">
      <alignment horizontal="center" vertical="center" wrapText="1"/>
      <protection locked="0"/>
    </xf>
    <xf numFmtId="178" fontId="4" fillId="7" borderId="6" xfId="0" applyNumberFormat="1" applyFont="1" applyFill="1" applyBorder="1" applyAlignment="1">
      <alignment horizontal="center" vertical="center" wrapText="1"/>
    </xf>
    <xf numFmtId="0" fontId="3" fillId="7" borderId="6" xfId="0" applyFont="1" applyFill="1" applyBorder="1" applyAlignment="1" applyProtection="1">
      <alignment horizontal="center" vertical="center" wrapText="1"/>
    </xf>
    <xf numFmtId="2" fontId="3" fillId="7" borderId="6" xfId="49" applyNumberFormat="1" applyFont="1" applyFill="1" applyBorder="1" applyAlignment="1">
      <alignment horizontal="left" vertical="top" wrapText="1"/>
    </xf>
    <xf numFmtId="49" fontId="4" fillId="0" borderId="6" xfId="50" applyNumberFormat="1" applyFont="1" applyFill="1" applyBorder="1" applyAlignment="1">
      <alignment horizontal="center" vertical="center" wrapText="1"/>
    </xf>
    <xf numFmtId="178"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3" fillId="0" borderId="6" xfId="50" applyNumberFormat="1" applyFont="1" applyFill="1" applyBorder="1" applyAlignment="1">
      <alignment horizontal="center" vertical="center" wrapText="1"/>
    </xf>
    <xf numFmtId="0" fontId="3" fillId="7" borderId="6" xfId="50" applyFont="1" applyFill="1" applyBorder="1" applyAlignment="1">
      <alignment horizontal="center" vertical="center" wrapText="1"/>
    </xf>
    <xf numFmtId="178" fontId="3" fillId="7" borderId="6" xfId="49" applyNumberFormat="1" applyFont="1" applyFill="1" applyBorder="1" applyAlignment="1">
      <alignment horizontal="left" vertical="top" wrapText="1"/>
    </xf>
    <xf numFmtId="178" fontId="3" fillId="7" borderId="6" xfId="50" applyNumberFormat="1" applyFont="1" applyFill="1" applyBorder="1" applyAlignment="1">
      <alignment horizontal="center" vertical="center" wrapText="1"/>
    </xf>
    <xf numFmtId="0" fontId="4" fillId="8" borderId="6" xfId="50" applyFont="1" applyFill="1" applyBorder="1" applyAlignment="1">
      <alignment horizontal="center" vertical="center" wrapText="1"/>
    </xf>
    <xf numFmtId="0" fontId="4" fillId="8" borderId="6" xfId="0" applyFont="1" applyFill="1" applyBorder="1" applyAlignment="1" applyProtection="1">
      <alignment horizontal="center" vertical="center" wrapText="1"/>
    </xf>
    <xf numFmtId="178" fontId="4" fillId="8" borderId="6" xfId="49" applyNumberFormat="1" applyFont="1" applyFill="1" applyBorder="1" applyAlignment="1">
      <alignment horizontal="left" vertical="top" wrapText="1"/>
    </xf>
    <xf numFmtId="178" fontId="4" fillId="8" borderId="6" xfId="50" applyNumberFormat="1" applyFont="1" applyFill="1" applyBorder="1" applyAlignment="1">
      <alignment horizontal="center" vertical="center" wrapText="1"/>
    </xf>
    <xf numFmtId="0" fontId="4" fillId="0" borderId="6" xfId="50" applyFont="1" applyBorder="1" applyAlignment="1">
      <alignment horizontal="center" vertical="center" wrapText="1"/>
    </xf>
    <xf numFmtId="178" fontId="4" fillId="0" borderId="6" xfId="50" applyNumberFormat="1" applyFont="1" applyBorder="1" applyAlignment="1">
      <alignment horizontal="center" vertical="center" wrapText="1"/>
    </xf>
    <xf numFmtId="178" fontId="4" fillId="0" borderId="6" xfId="50" applyNumberFormat="1" applyFont="1" applyFill="1" applyBorder="1" applyAlignment="1">
      <alignment horizontal="center" vertical="center" wrapText="1"/>
    </xf>
    <xf numFmtId="178" fontId="4" fillId="6" borderId="6" xfId="0" applyNumberFormat="1" applyFont="1" applyFill="1" applyBorder="1" applyAlignment="1" applyProtection="1">
      <alignment horizontal="left" vertical="top" wrapText="1"/>
    </xf>
    <xf numFmtId="178" fontId="4" fillId="6" borderId="6" xfId="50" applyNumberFormat="1"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6" borderId="6" xfId="50" applyFont="1" applyFill="1" applyBorder="1" applyAlignment="1">
      <alignment horizontal="left" vertical="top" wrapText="1"/>
    </xf>
    <xf numFmtId="0" fontId="4" fillId="0" borderId="6" xfId="50" applyFont="1" applyFill="1" applyBorder="1" applyAlignment="1">
      <alignment horizontal="left" vertical="top" wrapText="1"/>
    </xf>
    <xf numFmtId="180" fontId="4" fillId="0" borderId="6" xfId="50" applyNumberFormat="1" applyFont="1" applyBorder="1" applyAlignment="1">
      <alignment horizontal="center" vertical="center" wrapText="1"/>
    </xf>
    <xf numFmtId="2" fontId="3" fillId="7" borderId="6" xfId="0" applyNumberFormat="1" applyFont="1" applyFill="1" applyBorder="1" applyAlignment="1">
      <alignment horizontal="center" vertical="center" wrapText="1"/>
    </xf>
    <xf numFmtId="2" fontId="4" fillId="7" borderId="6" xfId="0" applyNumberFormat="1" applyFont="1" applyFill="1" applyBorder="1" applyAlignment="1">
      <alignment horizontal="center" vertical="center" wrapText="1"/>
    </xf>
    <xf numFmtId="2" fontId="4" fillId="6" borderId="6" xfId="0" applyNumberFormat="1" applyFont="1" applyFill="1" applyBorder="1" applyAlignment="1" applyProtection="1">
      <alignment horizontal="center" vertical="center" wrapText="1"/>
    </xf>
    <xf numFmtId="2" fontId="4" fillId="0" borderId="6" xfId="0" applyNumberFormat="1" applyFont="1" applyFill="1" applyBorder="1" applyAlignment="1">
      <alignment horizontal="center" vertical="center" wrapText="1"/>
    </xf>
    <xf numFmtId="2" fontId="4" fillId="6" borderId="6" xfId="0" applyNumberFormat="1" applyFont="1" applyFill="1" applyBorder="1" applyAlignment="1">
      <alignment horizontal="center" vertical="center" wrapText="1"/>
    </xf>
    <xf numFmtId="2" fontId="3" fillId="7" borderId="6" xfId="50" applyNumberFormat="1" applyFont="1" applyFill="1" applyBorder="1" applyAlignment="1">
      <alignment horizontal="center" vertical="center" wrapText="1"/>
    </xf>
    <xf numFmtId="2" fontId="4" fillId="8" borderId="6" xfId="50" applyNumberFormat="1" applyFont="1" applyFill="1" applyBorder="1" applyAlignment="1">
      <alignment horizontal="center" vertical="center" wrapText="1"/>
    </xf>
    <xf numFmtId="2" fontId="4" fillId="6" borderId="6" xfId="50" applyNumberFormat="1" applyFont="1" applyFill="1" applyBorder="1" applyAlignment="1">
      <alignment horizontal="center" vertical="center" wrapText="1"/>
    </xf>
    <xf numFmtId="2" fontId="4" fillId="2" borderId="6" xfId="0" applyNumberFormat="1" applyFont="1" applyFill="1" applyBorder="1" applyAlignment="1" applyProtection="1">
      <alignment horizontal="center" vertical="center" wrapText="1"/>
    </xf>
    <xf numFmtId="178" fontId="4" fillId="7" borderId="6" xfId="0" applyNumberFormat="1" applyFont="1" applyFill="1" applyBorder="1" applyAlignment="1" applyProtection="1">
      <alignment horizontal="left" vertical="top" wrapText="1"/>
    </xf>
    <xf numFmtId="0" fontId="4" fillId="7" borderId="6" xfId="0" applyFont="1" applyFill="1" applyBorder="1" applyAlignment="1" applyProtection="1">
      <alignment horizontal="center" vertical="center" wrapText="1"/>
    </xf>
    <xf numFmtId="178" fontId="4" fillId="7" borderId="6" xfId="0"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49" fontId="4" fillId="0" borderId="6" xfId="51" applyNumberFormat="1" applyFont="1" applyFill="1" applyBorder="1" applyAlignment="1">
      <alignment horizontal="center" vertical="center" wrapText="1"/>
    </xf>
    <xf numFmtId="0" fontId="4" fillId="0" borderId="6" xfId="51" applyFont="1" applyFill="1" applyBorder="1" applyAlignment="1">
      <alignment horizontal="center" vertical="center" wrapText="1"/>
    </xf>
    <xf numFmtId="2" fontId="4" fillId="2" borderId="6" xfId="0" applyNumberFormat="1" applyFont="1" applyFill="1" applyBorder="1" applyAlignment="1">
      <alignment horizontal="center" vertical="center" wrapText="1"/>
    </xf>
    <xf numFmtId="177" fontId="3" fillId="7" borderId="6" xfId="49" applyNumberFormat="1" applyFont="1" applyFill="1" applyBorder="1" applyAlignment="1" applyProtection="1">
      <alignment horizontal="center" vertical="center" wrapText="1"/>
      <protection locked="0"/>
    </xf>
    <xf numFmtId="177" fontId="3" fillId="7" borderId="6" xfId="49" applyNumberFormat="1" applyFont="1" applyFill="1" applyBorder="1" applyAlignment="1" applyProtection="1">
      <alignment horizontal="left" vertical="center" wrapText="1"/>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14" xfId="49"/>
    <cellStyle name="常规 2 3 2" xfId="50"/>
    <cellStyle name="常规 215" xfId="51"/>
    <cellStyle name="常规 2" xfId="52"/>
    <cellStyle name="常规 217" xfId="53"/>
    <cellStyle name="常规 218"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3.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6" Type="http://schemas.openxmlformats.org/officeDocument/2006/relationships/sharedStrings" Target="sharedStrings.xml"/><Relationship Id="rId45" Type="http://schemas.openxmlformats.org/officeDocument/2006/relationships/styles" Target="styles.xml"/><Relationship Id="rId44" Type="http://schemas.openxmlformats.org/officeDocument/2006/relationships/theme" Target="theme/theme1.xml"/><Relationship Id="rId43" Type="http://schemas.openxmlformats.org/officeDocument/2006/relationships/externalLink" Target="externalLinks/externalLink37.xml"/><Relationship Id="rId42" Type="http://schemas.openxmlformats.org/officeDocument/2006/relationships/externalLink" Target="externalLinks/externalLink36.xml"/><Relationship Id="rId41" Type="http://schemas.openxmlformats.org/officeDocument/2006/relationships/externalLink" Target="externalLinks/externalLink35.xml"/><Relationship Id="rId40" Type="http://schemas.openxmlformats.org/officeDocument/2006/relationships/externalLink" Target="externalLinks/externalLink34.xml"/><Relationship Id="rId4" Type="http://schemas.openxmlformats.org/officeDocument/2006/relationships/worksheet" Target="worksheets/sheet4.xml"/><Relationship Id="rId39" Type="http://schemas.openxmlformats.org/officeDocument/2006/relationships/externalLink" Target="externalLinks/externalLink33.xml"/><Relationship Id="rId38" Type="http://schemas.openxmlformats.org/officeDocument/2006/relationships/externalLink" Target="externalLinks/externalLink32.xml"/><Relationship Id="rId37" Type="http://schemas.openxmlformats.org/officeDocument/2006/relationships/externalLink" Target="externalLinks/externalLink31.xml"/><Relationship Id="rId36" Type="http://schemas.openxmlformats.org/officeDocument/2006/relationships/externalLink" Target="externalLinks/externalLink30.xml"/><Relationship Id="rId35" Type="http://schemas.openxmlformats.org/officeDocument/2006/relationships/externalLink" Target="externalLinks/externalLink29.xml"/><Relationship Id="rId34" Type="http://schemas.openxmlformats.org/officeDocument/2006/relationships/externalLink" Target="externalLinks/externalLink28.xml"/><Relationship Id="rId33" Type="http://schemas.openxmlformats.org/officeDocument/2006/relationships/externalLink" Target="externalLinks/externalLink27.xml"/><Relationship Id="rId32" Type="http://schemas.openxmlformats.org/officeDocument/2006/relationships/externalLink" Target="externalLinks/externalLink26.xml"/><Relationship Id="rId31" Type="http://schemas.openxmlformats.org/officeDocument/2006/relationships/externalLink" Target="externalLinks/externalLink25.xml"/><Relationship Id="rId30" Type="http://schemas.openxmlformats.org/officeDocument/2006/relationships/externalLink" Target="externalLinks/externalLink24.xml"/><Relationship Id="rId3" Type="http://schemas.openxmlformats.org/officeDocument/2006/relationships/worksheet" Target="worksheets/sheet3.xml"/><Relationship Id="rId29" Type="http://schemas.openxmlformats.org/officeDocument/2006/relationships/externalLink" Target="externalLinks/externalLink23.xml"/><Relationship Id="rId28" Type="http://schemas.openxmlformats.org/officeDocument/2006/relationships/externalLink" Target="externalLinks/externalLink22.xml"/><Relationship Id="rId27" Type="http://schemas.openxmlformats.org/officeDocument/2006/relationships/externalLink" Target="externalLinks/externalLink21.xml"/><Relationship Id="rId26" Type="http://schemas.openxmlformats.org/officeDocument/2006/relationships/externalLink" Target="externalLinks/externalLink20.xml"/><Relationship Id="rId25" Type="http://schemas.openxmlformats.org/officeDocument/2006/relationships/externalLink" Target="externalLinks/externalLink19.xml"/><Relationship Id="rId24" Type="http://schemas.openxmlformats.org/officeDocument/2006/relationships/externalLink" Target="externalLinks/externalLink18.xml"/><Relationship Id="rId23" Type="http://schemas.openxmlformats.org/officeDocument/2006/relationships/externalLink" Target="externalLinks/externalLink17.xml"/><Relationship Id="rId22" Type="http://schemas.openxmlformats.org/officeDocument/2006/relationships/externalLink" Target="externalLinks/externalLink16.xml"/><Relationship Id="rId21" Type="http://schemas.openxmlformats.org/officeDocument/2006/relationships/externalLink" Target="externalLinks/externalLink15.xml"/><Relationship Id="rId20" Type="http://schemas.openxmlformats.org/officeDocument/2006/relationships/externalLink" Target="externalLinks/externalLink14.xml"/><Relationship Id="rId2" Type="http://schemas.openxmlformats.org/officeDocument/2006/relationships/worksheet" Target="worksheets/sheet2.xml"/><Relationship Id="rId19" Type="http://schemas.openxmlformats.org/officeDocument/2006/relationships/externalLink" Target="externalLinks/externalLink13.xml"/><Relationship Id="rId18" Type="http://schemas.openxmlformats.org/officeDocument/2006/relationships/externalLink" Target="externalLinks/externalLink12.xml"/><Relationship Id="rId17" Type="http://schemas.openxmlformats.org/officeDocument/2006/relationships/externalLink" Target="externalLinks/externalLink11.xml"/><Relationship Id="rId16" Type="http://schemas.openxmlformats.org/officeDocument/2006/relationships/externalLink" Target="externalLinks/externalLink10.xml"/><Relationship Id="rId15" Type="http://schemas.openxmlformats.org/officeDocument/2006/relationships/externalLink" Target="externalLinks/externalLink9.xml"/><Relationship Id="rId14" Type="http://schemas.openxmlformats.org/officeDocument/2006/relationships/externalLink" Target="externalLinks/externalLink8.xml"/><Relationship Id="rId13" Type="http://schemas.openxmlformats.org/officeDocument/2006/relationships/externalLink" Target="externalLinks/externalLink7.xml"/><Relationship Id="rId12" Type="http://schemas.openxmlformats.org/officeDocument/2006/relationships/externalLink" Target="externalLinks/externalLink6.xml"/><Relationship Id="rId11" Type="http://schemas.openxmlformats.org/officeDocument/2006/relationships/externalLink" Target="externalLinks/externalLink5.xml"/><Relationship Id="rId10" Type="http://schemas.openxmlformats.org/officeDocument/2006/relationships/externalLink" Target="externalLinks/externalLink4.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24494;&#20449;&#25991;&#20214;2\WeChat%20Files\wxid_ukov0145cwm111\FileStorage\File\2024-04\POWER%20ASSUMPTION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ttp:\10.124.1.30\cgi-bin\read_attach\application\octet-stream1MKxqC5YTFM=\&#25509;&#25910;&#25991;&#20214;&#30446;&#24405;\&#39044;&#31639;&#32929;212052004-5-13%2016&#65306;33&#65306;36\2004&#24180;&#24120;&#29992;\2004&#26376;&#2525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92.168.0.118\&#29066;&#20581;\&#20048;&#28393;&#24341;&#27700;&#28748;&#21306;&#19968;&#26399;&#24037;&#31243;&#27700;&#20445;&#19987;&#39064;\&#20048;&#28393;&#19968;&#26399;&#24037;&#31243;&#23454;&#29289;&#25968;&#25454;&#24211;(&#39532;&#2081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92.168.0.118\DOCUME~1\zq\LOCALS~1\Temp\&#25919;&#27861;&#21475;&#24120;&#29992;&#32479;&#35745;&#36164;&#26009;\&#19977;&#23395;&#24230;&#27719;&#24635;\&#39044;&#31639;\2006&#39044;&#31639;&#25253;&#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92.168.0.118\&#37057;&#27743;&#35843;&#27700;&#21487;&#30740;\&#26041;&#26696;&#27604;&#36739;&#25237;&#3616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0.118\DOCUME~1\zq\LOCALS~1\Temp\&#36130;&#25919;&#20379;&#20859;&#20154;&#21592;&#20449;&#24687;&#34920;\&#25945;&#32946;\&#27896;&#27700;&#22235;&#20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118\Users\gwpdi0960\Desktop\&#37057;&#27743;&#35843;&#27700;&#21487;&#30740;\&#26041;&#26696;&#27604;&#36739;&#25237;&#3616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92.168.0.118\&#20973;&#31077;\&#20973;&#31077;&#20379;&#27700;&#24037;&#31243;&#25237;&#36164;&#20272;&#3163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92.168.0.118\&#20973;&#31077;\&#27966;&#36830;&#27700;&#24211;&#38500;&#38505;&#21152;&#2226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92.168.0.118\&#36896;&#20215;&#20013;&#24515;&#36164;&#26009;&#24211;\0-%200-0%20&#29615;&#21271;&#25307;&#26631;2023.10\0-1%20&#12304;&#36130;&#35780;&#21518;&#12305;&#25307;&#26631;&#25511;&#21046;&#20215;&#25104;&#26524;2023.1.18&#65288;&#37027;&#20964;+&#23486;&#38451;1+&#38054;&#24030;&#65289;\C1%20&#38054;&#24030;&#24178;&#32447;+&#38054;&#24030;&#22478;&#21306;&#25903;&#32447;&#25307;&#26631;&#25511;&#21046;&#20215;2024.1.18\1&#12289;&#36865;&#36130;&#23457;&#31295;\1&#12289;&#29615;&#21271;&#37096;&#28286;&#24191;&#35199;&#27700;&#36164;&#28304;&#37197;&#32622;&#24037;&#31243;%20&#38054;&#24030;&#20379;&#27700;&#29255;&#38054;&#24030;&#24178;&#32447;&#12289;&#38054;&#24030;&#22478;&#21306;&#25903;&#32447;&#25307;&#26631;&#25511;&#21046;&#20215;2023.11.29&#65288;&#31532;&#19968;&#27425;&#36865;&#24314;&#23433;&#65289;\&#38054;&#21271;&#20379;&#27700;&#29255;&#21021;&#27493;&#35774;&#35745;&#27010;&#31639;9.2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24494;&#20449;&#25991;&#20214;2\WeChat%20Files\wxid_ukov0145cwm111\FileStorage\File\2024-04\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W-TEO"/>
      <sheetName val="eqpmad2"/>
      <sheetName val="汇总表"/>
      <sheetName val="参数设置"/>
      <sheetName val="费率"/>
      <sheetName val="建单汇"/>
      <sheetName val="配比库"/>
      <sheetName val="台时"/>
      <sheetName val="Financ. Overview"/>
      <sheetName val="Toolbox"/>
      <sheetName val="安单汇"/>
      <sheetName val="浅埋暗挖"/>
      <sheetName val="#REF!"/>
      <sheetName val="Main"/>
      <sheetName val="G.1R-Shou COP Gf"/>
      <sheetName val="转场一次费用"/>
      <sheetName val="变更(会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OWER ASSUMPTIONS"/>
      <sheetName val="Toolbox"/>
      <sheetName val="G.1R-Shou COP Gf"/>
      <sheetName val="村级支出"/>
      <sheetName val="汇总"/>
      <sheetName val="财政供养人员增幅"/>
      <sheetName val="Sheet7"/>
      <sheetName val="封面"/>
      <sheetName val="P1012001"/>
      <sheetName val="系统资源"/>
      <sheetName val="Main"/>
      <sheetName val="总概算"/>
      <sheetName val="费率表"/>
      <sheetName val="单价汇总表"/>
      <sheetName val="本年收入合计"/>
      <sheetName val="第300章申报审批表"/>
      <sheetName val="一般预算收入"/>
      <sheetName val="压缩厂房"/>
      <sheetName val="汇总表"/>
      <sheetName val="Open"/>
      <sheetName val="汇总到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Toolbox"/>
      <sheetName val="G.1R-Shou COP Gf"/>
      <sheetName val="POWER ASSUMPTIONS"/>
      <sheetName val="封面"/>
      <sheetName val="本年收入合计"/>
      <sheetName val="单价汇总表"/>
      <sheetName val="工商税收"/>
      <sheetName val="P1012001"/>
      <sheetName val="Financ. Overview"/>
      <sheetName val="汇总"/>
      <sheetName val="村级支出"/>
      <sheetName val="农业用地"/>
      <sheetName val="C01-1"/>
      <sheetName val="浅埋暗挖"/>
      <sheetName val="Open"/>
      <sheetName val="建筑结尾A"/>
      <sheetName val="建筑结尾B"/>
      <sheetName val="第300章申报审批表"/>
      <sheetName val="公检法司编制"/>
      <sheetName val="行政编制"/>
      <sheetName val="财政供养人员增幅"/>
      <sheetName val="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村级支出"/>
      <sheetName val="POWER ASSUMPTIONS"/>
      <sheetName val="汇总到屯"/>
      <sheetName val="Toolbox"/>
      <sheetName val="GDP"/>
      <sheetName val="汇总"/>
      <sheetName val="公检法司编制"/>
      <sheetName val="行政编制"/>
      <sheetName val="G.1R-Shou COP Gf"/>
      <sheetName val="P1012001"/>
      <sheetName val="Open"/>
      <sheetName val="C01-1"/>
      <sheetName val="财政供养人员增幅"/>
      <sheetName val="XL4Poppy"/>
      <sheetName val="人员支出"/>
      <sheetName val="事业发展"/>
      <sheetName val="行政区划"/>
      <sheetName val="四月份月报"/>
      <sheetName val="第300章申报审批表"/>
      <sheetName val="#REF!"/>
      <sheetName val="报价表(中文)"/>
      <sheetName val="建筑结尾A"/>
      <sheetName val="建筑结尾B"/>
      <sheetName val="单价汇总表"/>
      <sheetName val="农业用地"/>
      <sheetName val="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农业人口"/>
      <sheetName val="汇总到屯"/>
      <sheetName val="Toolbox"/>
      <sheetName val="本年收入合计"/>
      <sheetName val="一般预算收入"/>
      <sheetName val="财政供养人员增幅"/>
      <sheetName val="合计"/>
      <sheetName val="POWER ASSUMPTIONS"/>
      <sheetName val="C01-1"/>
      <sheetName val="主要材料"/>
      <sheetName val="辅助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财政供养人员增幅"/>
      <sheetName val="P1012001"/>
      <sheetName val="Toolbox"/>
      <sheetName val="本年收入合计"/>
      <sheetName val="汇总"/>
      <sheetName val="工商税收"/>
      <sheetName val="村级支出"/>
      <sheetName val="编码"/>
      <sheetName val="单价汇总表"/>
      <sheetName val="POWER ASSUMPTIONS"/>
      <sheetName val="Open"/>
      <sheetName val="材料价"/>
      <sheetName val="封面"/>
      <sheetName val="GDP"/>
      <sheetName val="中小学生"/>
      <sheetName val="2002年一般预算收入"/>
      <sheetName val="建筑结尾A"/>
      <sheetName val="建筑结尾B"/>
      <sheetName val="#REF!"/>
      <sheetName val="报价表(中文)"/>
      <sheetName val="农业用地"/>
      <sheetName val="材料价格"/>
      <sheetName val="砼搅拌费分析"/>
      <sheetName val="事业发展"/>
      <sheetName val="#REF"/>
      <sheetName val="主要材料"/>
      <sheetName val="辅助材料"/>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村级支出"/>
      <sheetName val="本年收入合计"/>
      <sheetName val="汇总"/>
      <sheetName val="财政供养人员增幅"/>
      <sheetName val="公检法司编制"/>
      <sheetName val="行政编制"/>
      <sheetName val="封面"/>
      <sheetName val="GDP"/>
      <sheetName val="农业人口"/>
      <sheetName val="单价汇总表"/>
      <sheetName val="Sheet7"/>
      <sheetName val="砼搅拌费分析"/>
      <sheetName val="XL4Poppy"/>
      <sheetName val="总人口"/>
      <sheetName val="中小学生"/>
      <sheetName val="P1012001"/>
      <sheetName val="Toolbox"/>
      <sheetName val="材料价格"/>
      <sheetName val="#REF!"/>
      <sheetName val="材料涨价风险表"/>
      <sheetName val="报价表(中文)"/>
      <sheetName val="汇总表"/>
      <sheetName val="#REF"/>
      <sheetName val="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实物指标总表"/>
      <sheetName val="Sheet1"/>
      <sheetName val="规划水平年"/>
      <sheetName val="人口汇总"/>
      <sheetName val="人口提供数据"/>
      <sheetName val="人口"/>
      <sheetName val="房屋分期性质县区汇总提供"/>
      <sheetName val="房屋分期性质县区汇总"/>
      <sheetName val="房屋"/>
      <sheetName val="房屋(2)"/>
      <sheetName val="分区分地类核对提供单"/>
      <sheetName val="Sheet3"/>
      <sheetName val="临时"/>
      <sheetName val="永久"/>
      <sheetName val="土地汇总"/>
      <sheetName val="Sheet4"/>
      <sheetName val="土地"/>
      <sheetName val="土地(已征)"/>
      <sheetName val="已征土地补偿"/>
      <sheetName val="零星提供"/>
      <sheetName val="零星汇总"/>
      <sheetName val="零星"/>
      <sheetName val="专项提供"/>
      <sheetName val="专项汇总"/>
      <sheetName val="专项"/>
      <sheetName val="Sheet7"/>
      <sheetName val="合计"/>
      <sheetName val="村级支出"/>
      <sheetName val="农业用地"/>
      <sheetName val="C01-1"/>
      <sheetName val="Toolbox"/>
      <sheetName val="本年收入合计"/>
      <sheetName val="汇总"/>
      <sheetName val="单价汇总表"/>
      <sheetName val="财政供养人员增幅"/>
      <sheetName val="行政区划"/>
      <sheetName val="四月份月报"/>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GDP"/>
      <sheetName val="事业发展"/>
      <sheetName val="封面"/>
      <sheetName val="财政供养人员增幅"/>
      <sheetName val="村级支出"/>
      <sheetName val="农业人口"/>
      <sheetName val="Sheet7"/>
      <sheetName val="汇总表"/>
      <sheetName val="汇总"/>
      <sheetName val="本年收入合计"/>
      <sheetName val="POWER ASSUMPTIONS"/>
      <sheetName val="XL4Poppy"/>
      <sheetName val="工商税收"/>
      <sheetName val="公检法司编制"/>
      <sheetName val="行政编制"/>
      <sheetName val="砼搅拌费分析"/>
      <sheetName val="#REF!"/>
      <sheetName val="铝材"/>
      <sheetName val="C01-1"/>
      <sheetName val="P1012001"/>
      <sheetName val="材料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一般预算收入"/>
      <sheetName val="2002年一般预算收入"/>
      <sheetName val="GDP"/>
      <sheetName val="村级支出"/>
      <sheetName val="封面"/>
      <sheetName val="Sheet7"/>
      <sheetName val="农业用地"/>
      <sheetName val="工商税收"/>
      <sheetName val="四月份月报"/>
      <sheetName val="财政供养人员增幅"/>
      <sheetName val="汇总"/>
      <sheetName val="POWER ASSUMPTIONS"/>
      <sheetName val="砼搅拌费分析"/>
      <sheetName val="#REF!"/>
      <sheetName val="合计"/>
      <sheetName val="编码"/>
      <sheetName val="材料价格"/>
      <sheetName val="XL4Poppy"/>
      <sheetName val="事业发展"/>
      <sheetName val="铝材"/>
      <sheetName val="中小学生"/>
      <sheetName val="人员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商税收"/>
      <sheetName val="Main"/>
      <sheetName val="一般预算收入"/>
      <sheetName val="封面"/>
      <sheetName val="GDP"/>
      <sheetName val="C01-1"/>
      <sheetName val="公检法司编制"/>
      <sheetName val="行政编制"/>
      <sheetName val="行政区划"/>
      <sheetName val="村级支出"/>
      <sheetName val="财政供养人员增幅"/>
      <sheetName val="Toolbox"/>
      <sheetName val="砼搅拌费分析"/>
      <sheetName val="P1012001"/>
      <sheetName val="中小学生"/>
      <sheetName val="农业人口"/>
      <sheetName val="农业用地"/>
      <sheetName val="汇总"/>
      <sheetName val="POWER ASSUMPTIONS"/>
      <sheetName val="铝材"/>
      <sheetName val="四月份月报"/>
      <sheetName val="编码"/>
      <sheetName val="总人口"/>
      <sheetName val="Sheet7"/>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 val="汇总到屯"/>
      <sheetName val="G.1R-Shou COP Gf"/>
      <sheetName val="2012年"/>
      <sheetName val="Toolbox"/>
      <sheetName val="2009年"/>
      <sheetName val="综合成本分析01.01-0205"/>
      <sheetName val="FY02"/>
      <sheetName val="#REF"/>
      <sheetName val="关联方一览表"/>
      <sheetName val="XL4Poppy"/>
      <sheetName val="T02"/>
      <sheetName val="汇总表"/>
      <sheetName val="SW-TEO"/>
      <sheetName val="#REF!"/>
      <sheetName val="浅埋暗挖"/>
      <sheetName val="P1012001"/>
      <sheetName val="Financ. Overview"/>
      <sheetName val="Open"/>
      <sheetName val="表2-1(100章清单)"/>
      <sheetName val="表2-1(200章清单)"/>
      <sheetName val="表2-1(400章清单)"/>
      <sheetName val="表2-1(500章清单)"/>
      <sheetName val="04年名册"/>
      <sheetName val="POWER ASSUMPTIONS"/>
      <sheetName val="工程量"/>
      <sheetName val="系统资源"/>
      <sheetName val="总概算"/>
      <sheetName val="费率表"/>
      <sheetName val="单价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财政供养人员增幅"/>
      <sheetName val="工商税收"/>
      <sheetName val="GDP"/>
      <sheetName val="一般预算收入"/>
      <sheetName val="人员支出"/>
      <sheetName val="合计"/>
      <sheetName val="基础编码"/>
      <sheetName val="Sheet7"/>
      <sheetName val="村级支出"/>
      <sheetName val="汇总"/>
      <sheetName val="封面"/>
      <sheetName val="砼搅拌费分析"/>
      <sheetName val="G.1R-Shou COP Gf"/>
      <sheetName val="农业用地"/>
      <sheetName val="浅埋暗挖"/>
      <sheetName val="POWER ASSUMPTIONS"/>
      <sheetName val="行政区划"/>
      <sheetName val="第300章申报审批表"/>
      <sheetName val="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公检法司编制"/>
      <sheetName val="行政编制"/>
      <sheetName val="一般预算收入"/>
      <sheetName val="工商税收"/>
      <sheetName val="事业发展"/>
      <sheetName val="编码"/>
      <sheetName val="2002年一般预算收入"/>
      <sheetName val="Sheet7"/>
      <sheetName val="财政供养人员增幅"/>
      <sheetName val="村级支出"/>
      <sheetName val="砼搅拌费分析"/>
      <sheetName val="浅埋暗挖"/>
      <sheetName val="汇总"/>
      <sheetName val="XL4Poppy"/>
      <sheetName val="GDP"/>
      <sheetName val="汇总表"/>
      <sheetName val="农业人口"/>
      <sheetName val="封面"/>
      <sheetName val="四月份月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合计"/>
      <sheetName val="农业用地"/>
      <sheetName val="工商税收"/>
      <sheetName val="公检法司编制"/>
      <sheetName val="行政编制"/>
      <sheetName val="汇总表"/>
      <sheetName val="P1012001"/>
      <sheetName val="中小学生"/>
      <sheetName val="封面"/>
      <sheetName val="Sheet7"/>
      <sheetName val="一般预算收入"/>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农业用地"/>
      <sheetName val="一般预算收入"/>
      <sheetName val="编码"/>
      <sheetName val="农业人口"/>
      <sheetName val="合计"/>
      <sheetName val="行政区划"/>
      <sheetName val="GDP"/>
      <sheetName val="封面"/>
      <sheetName val="人员支出"/>
      <sheetName val="村级支出"/>
      <sheetName val="事业发展"/>
      <sheetName val="汇总"/>
      <sheetName val="POWER ASSUMPTIONS"/>
      <sheetName val="砼搅拌费分析"/>
      <sheetName val="第300章申报审批表"/>
      <sheetName val="公检法司编制"/>
      <sheetName val="行政编制"/>
      <sheetName val="#REF!"/>
      <sheetName val="中小学生"/>
      <sheetName val="浅埋暗挖"/>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Define"/>
      <sheetName val="C01-1"/>
      <sheetName val="编码"/>
      <sheetName val="农业人口"/>
      <sheetName val="农业用地"/>
      <sheetName val="基础编码"/>
      <sheetName val="人员支出"/>
      <sheetName val="一般预算收入"/>
      <sheetName val="GDP"/>
      <sheetName val="村级支出"/>
      <sheetName val="公检法司编制"/>
      <sheetName val="行政编制"/>
      <sheetName val="浅埋暗挖"/>
      <sheetName val="汇总表 "/>
      <sheetName val="2002年一般预算收入"/>
      <sheetName val="行政区划"/>
      <sheetName val="合计"/>
      <sheetName val="Main"/>
      <sheetName val="土建"/>
      <sheetName val="第300章申报审批表"/>
      <sheetName val="事业发展"/>
      <sheetName val="工商税收"/>
      <sheetName val="中小学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人员支出"/>
      <sheetName val="农业用地"/>
      <sheetName val="C01-1"/>
      <sheetName val="农业人口"/>
      <sheetName val="2002年一般预算收入"/>
      <sheetName val="事业发展"/>
      <sheetName val="编码"/>
      <sheetName val="工商税收"/>
      <sheetName val="一般预算收入"/>
      <sheetName val="村级支出"/>
      <sheetName val="浅埋暗挖"/>
      <sheetName val="基础编码"/>
      <sheetName val="土建"/>
      <sheetName val="材料涨价风险表"/>
      <sheetName val="四月份月报"/>
      <sheetName val="公检法司编制"/>
      <sheetName val="行政编制"/>
      <sheetName val="合计"/>
      <sheetName val="总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事业发展"/>
      <sheetName val="C01-1"/>
      <sheetName val="人员支出"/>
      <sheetName val="农业用地"/>
      <sheetName val="P1012001"/>
      <sheetName val="汇总表"/>
      <sheetName val="农业人口"/>
      <sheetName val="公检法司编制"/>
      <sheetName val="行政编制"/>
      <sheetName val="工商税收"/>
      <sheetName val="Sheet7"/>
      <sheetName val="浅埋暗挖"/>
      <sheetName val="2002年一般预算收入"/>
      <sheetName val="编码"/>
      <sheetName val="挖方窗孔式护面墙"/>
      <sheetName val="材料涨价风险表"/>
      <sheetName val="行政区划"/>
      <sheetName val="一般预算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汇总表"/>
      <sheetName val="建筑"/>
      <sheetName val="机电"/>
      <sheetName val="金属"/>
      <sheetName val="临时"/>
      <sheetName val="其他"/>
      <sheetName val="分年"/>
      <sheetName val="分摊"/>
      <sheetName val="郁江分年"/>
      <sheetName val="那庆河分年"/>
      <sheetName val="单汇1"/>
      <sheetName val="单汇2"/>
      <sheetName val="材料"/>
      <sheetName val="台班"/>
      <sheetName val="设计费"/>
      <sheetName val="计费额"/>
      <sheetName val="材差"/>
      <sheetName val="砼配比"/>
      <sheetName val="土方0.5"/>
      <sheetName val="挖土1.5km"/>
      <sheetName val="水下砂砾石"/>
      <sheetName val="挖石"/>
      <sheetName val="明渠石方"/>
      <sheetName val="洞挖石"/>
      <sheetName val="斜井挖石"/>
      <sheetName val="填土"/>
      <sheetName val="土石围堰"/>
      <sheetName val="C20平洞"/>
      <sheetName val="C25平洞"/>
      <sheetName val="边坡喷砼"/>
      <sheetName val="洞喷砼1"/>
      <sheetName val="洞喷砼2"/>
      <sheetName val="护坡"/>
      <sheetName val="渠道衬砌"/>
      <sheetName val="拦砂坎"/>
      <sheetName val="路肩"/>
      <sheetName val="铺盖"/>
      <sheetName val="闸底板"/>
      <sheetName val="闸墩"/>
      <sheetName val="扶壁挡墙"/>
      <sheetName val="砼胸墙"/>
      <sheetName val="板梁柱"/>
      <sheetName val="公路桥"/>
      <sheetName val="砼路面"/>
      <sheetName val="斜井喷砼"/>
      <sheetName val="钢筋"/>
      <sheetName val="管锚杆"/>
      <sheetName val="洞锚杆"/>
      <sheetName val="地面锚杆"/>
      <sheetName val="封油层"/>
      <sheetName val="级配碎石"/>
      <sheetName val="回填灌浆"/>
      <sheetName val="排水孔"/>
      <sheetName val="台班计算"/>
      <sheetName val="劳差表"/>
      <sheetName val="Sheet1"/>
      <sheetName val="挡墙"/>
      <sheetName val="抹面"/>
      <sheetName val="斜井衬砌"/>
      <sheetName val="围堰拆除"/>
      <sheetName val="砂浆配比"/>
      <sheetName val="人员支出"/>
      <sheetName val="事业发展"/>
      <sheetName val="eqpmad2"/>
      <sheetName val="四月份月报"/>
      <sheetName val="2002年一般预算收入"/>
      <sheetName val="C01-1"/>
      <sheetName val="中小学生"/>
      <sheetName val="农业人口"/>
      <sheetName val="农业用地"/>
      <sheetName val="合计"/>
      <sheetName val="公检法司编制"/>
      <sheetName val="行政编制"/>
      <sheetName val="封面"/>
      <sheetName val="编码"/>
      <sheetName val="工商税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四月份月报"/>
      <sheetName val="GDP"/>
      <sheetName val="事业发展"/>
      <sheetName val="汇总表"/>
      <sheetName val="人员支出"/>
      <sheetName val="总人口"/>
      <sheetName val="2002年一般预算收入"/>
      <sheetName val="C01-1"/>
      <sheetName val="编码"/>
      <sheetName val="合计"/>
      <sheetName val="浅埋暗挖"/>
      <sheetName val="行政区划"/>
      <sheetName val="农业人口"/>
      <sheetName val="P1012001"/>
      <sheetName val="第300章申报审批表"/>
      <sheetName val="材料涨价风险表"/>
      <sheetName val="挖方窗孔式护面墙"/>
      <sheetName val="土建"/>
      <sheetName val="农业用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汇总表"/>
      <sheetName val="行政区划"/>
      <sheetName val="四月份月报"/>
      <sheetName val="Sheet7"/>
      <sheetName val="事业发展"/>
      <sheetName val="农业人口"/>
      <sheetName val="编码"/>
      <sheetName val="人员支出"/>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表"/>
      <sheetName val="建筑"/>
      <sheetName val="机电"/>
      <sheetName val="金属"/>
      <sheetName val="临时"/>
      <sheetName val="其他"/>
      <sheetName val="分年"/>
      <sheetName val="分摊"/>
      <sheetName val="郁江分年"/>
      <sheetName val="那庆河分年"/>
      <sheetName val="单汇1"/>
      <sheetName val="单汇2"/>
      <sheetName val="材料"/>
      <sheetName val="台班"/>
      <sheetName val="设计费"/>
      <sheetName val="计费额"/>
      <sheetName val="材差"/>
      <sheetName val="砼配比"/>
      <sheetName val="土方0.5"/>
      <sheetName val="挖土1.5km"/>
      <sheetName val="水下砂砾石"/>
      <sheetName val="挖石"/>
      <sheetName val="明渠石方"/>
      <sheetName val="洞挖石"/>
      <sheetName val="斜井挖石"/>
      <sheetName val="填土"/>
      <sheetName val="土石围堰"/>
      <sheetName val="C20平洞"/>
      <sheetName val="C25平洞"/>
      <sheetName val="边坡喷砼"/>
      <sheetName val="洞喷砼1"/>
      <sheetName val="洞喷砼2"/>
      <sheetName val="护坡"/>
      <sheetName val="渠道衬砌"/>
      <sheetName val="拦砂坎"/>
      <sheetName val="路肩"/>
      <sheetName val="铺盖"/>
      <sheetName val="闸底板"/>
      <sheetName val="闸墩"/>
      <sheetName val="扶壁挡墙"/>
      <sheetName val="砼胸墙"/>
      <sheetName val="板梁柱"/>
      <sheetName val="公路桥"/>
      <sheetName val="砼路面"/>
      <sheetName val="斜井喷砼"/>
      <sheetName val="钢筋"/>
      <sheetName val="管锚杆"/>
      <sheetName val="洞锚杆"/>
      <sheetName val="地面锚杆"/>
      <sheetName val="封油层"/>
      <sheetName val="级配碎石"/>
      <sheetName val="回填灌浆"/>
      <sheetName val="排水孔"/>
      <sheetName val="台班计算"/>
      <sheetName val="劳差表"/>
      <sheetName val="Sheet1"/>
      <sheetName val="挡墙"/>
      <sheetName val="抹面"/>
      <sheetName val="斜井衬砌"/>
      <sheetName val="围堰拆除"/>
      <sheetName val="砂浆配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2002年一般预算收入"/>
      <sheetName val="SW-TEO"/>
      <sheetName val="四月份月报"/>
      <sheetName val="行政区划"/>
      <sheetName val="事业发展"/>
      <sheetName val="基础编码"/>
      <sheetName val="汇总表"/>
      <sheetName val="农业用地"/>
      <sheetName val="农业人口"/>
      <sheetName val="工商税收"/>
      <sheetName val="人员支出"/>
      <sheetName val="砼搅拌费分析"/>
      <sheetName val="材料涨价风险表"/>
      <sheetName val="土建"/>
      <sheetName val="中小学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P1012001"/>
      <sheetName val="汇总"/>
      <sheetName val="行政区划"/>
      <sheetName val="基础编码"/>
      <sheetName val="汇总表"/>
      <sheetName val="2002年一般预算收入"/>
      <sheetName val="C01-1"/>
      <sheetName val="农业用地"/>
      <sheetName val="工商税收"/>
      <sheetName val="事业发展"/>
      <sheetName val="四月份月报"/>
      <sheetName val="SW-TEO"/>
      <sheetName val="材料涨价风险表"/>
      <sheetName val="中小学生"/>
      <sheetName val="总人口"/>
      <sheetName val="砼、砂浆半成品预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总人口"/>
      <sheetName val="eqpmad2"/>
      <sheetName val="基础编码"/>
      <sheetName val="P1012001"/>
      <sheetName val="2002年一般预算收入"/>
      <sheetName val="行政区划"/>
      <sheetName val="中小学生"/>
      <sheetName val="事业发展"/>
      <sheetName val="人员支出"/>
      <sheetName val="击实试验记录"/>
      <sheetName val="合计"/>
      <sheetName val="农业用地"/>
      <sheetName val="Open"/>
      <sheetName val="浅埋暗挖"/>
      <sheetName val="汇总表"/>
      <sheetName val="四月份月报"/>
      <sheetName val="C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Define"/>
      <sheetName val="中小学生"/>
      <sheetName val="四月份月报"/>
      <sheetName val="基础编码"/>
      <sheetName val="2002年一般预算收入"/>
      <sheetName val="总人口"/>
      <sheetName val="P1012001"/>
      <sheetName val="人员支出"/>
      <sheetName val="C01-1"/>
      <sheetName val="合计"/>
      <sheetName val="行政区划"/>
      <sheetName val="挖方窗孔式护面墙"/>
      <sheetName val="汇总表"/>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一期汇总表"/>
      <sheetName val="工程总表"/>
      <sheetName val="分年计算"/>
      <sheetName val="总表"/>
      <sheetName val="建筑"/>
      <sheetName val="设备机电"/>
      <sheetName val="设备金结"/>
      <sheetName val="临时"/>
      <sheetName val="费用"/>
      <sheetName val="分年"/>
      <sheetName val="资金流"/>
      <sheetName val="建单汇"/>
      <sheetName val="安单汇"/>
      <sheetName val="主材汇"/>
      <sheetName val="次材"/>
      <sheetName val="台汇"/>
      <sheetName val="工程量"/>
      <sheetName val="材料量"/>
      <sheetName val="工时"/>
      <sheetName val="运杂"/>
      <sheetName val="主材计"/>
      <sheetName val="电风水"/>
      <sheetName val="砼"/>
      <sheetName val="建单"/>
      <sheetName val="安单"/>
      <sheetName val="资金流计"/>
      <sheetName val="投资对比"/>
      <sheetName val="工程量对比"/>
      <sheetName val="价格对比"/>
      <sheetName val="台时"/>
      <sheetName val="费率"/>
      <sheetName val="营改增"/>
      <sheetName val="基础"/>
      <sheetName val="监理"/>
      <sheetName val="前期1283"/>
      <sheetName val="前期1352"/>
      <sheetName val="勘设"/>
      <sheetName val="勘设赋分"/>
      <sheetName val="配比换算系数"/>
      <sheetName val="配比库"/>
      <sheetName val="mb"/>
      <sheetName val="调整系数"/>
      <sheetName val="指标"/>
      <sheetName val="汇总表"/>
      <sheetName val="SW-T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工程总表"/>
      <sheetName val="总表"/>
      <sheetName val="建筑"/>
      <sheetName val="设备机电"/>
      <sheetName val="设备金结"/>
      <sheetName val="临时"/>
      <sheetName val="费用"/>
      <sheetName val="上坝址"/>
      <sheetName val="分年"/>
      <sheetName val="资金流"/>
      <sheetName val="建单汇"/>
      <sheetName val="建单"/>
      <sheetName val="安单汇"/>
      <sheetName val="主材汇"/>
      <sheetName val="次材"/>
      <sheetName val="台汇"/>
      <sheetName val="工程量"/>
      <sheetName val="材料量"/>
      <sheetName val="工时"/>
      <sheetName val="运杂"/>
      <sheetName val="主材计"/>
      <sheetName val="电风水"/>
      <sheetName val="砼"/>
      <sheetName val="安单"/>
      <sheetName val="资金流计"/>
      <sheetName val="投资对比"/>
      <sheetName val="工程量对比"/>
      <sheetName val="价格对比"/>
      <sheetName val="台时"/>
      <sheetName val="费率"/>
      <sheetName val="营改增"/>
      <sheetName val="基础"/>
      <sheetName val="监理"/>
      <sheetName val="前期1283"/>
      <sheetName val="前期1352"/>
      <sheetName val="勘设"/>
      <sheetName val="勘设赋分"/>
      <sheetName val="配比换算系数"/>
      <sheetName val="配比库"/>
      <sheetName val="mb"/>
      <sheetName val="调整系数"/>
      <sheetName val="指标"/>
      <sheetName val="SW-TEO"/>
      <sheetName val="系统资源"/>
      <sheetName val="总概算"/>
      <sheetName val="费率表"/>
      <sheetName val="单价汇总表"/>
      <sheetName val="汇总表"/>
      <sheetName val="Main"/>
      <sheetName val="Financ. Overview"/>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分年度"/>
      <sheetName val="与可研对比表"/>
      <sheetName val="物价因素"/>
      <sheetName val="总概算"/>
      <sheetName val="总表2"/>
      <sheetName val="建筑"/>
      <sheetName val="机电"/>
      <sheetName val="金结"/>
      <sheetName val="临时"/>
      <sheetName val="费用"/>
      <sheetName val="前期费"/>
      <sheetName val="计费额"/>
      <sheetName val="堪设费"/>
      <sheetName val="监理费"/>
      <sheetName val="机械"/>
      <sheetName val="综合单价"/>
      <sheetName val="系统资源"/>
      <sheetName val="费率表"/>
      <sheetName val="单价汇总表"/>
      <sheetName val="单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投资对比表（不打印）"/>
      <sheetName val="监理费 (2)"/>
      <sheetName val="封面1"/>
      <sheetName val="封面2"/>
      <sheetName val="编制说明"/>
      <sheetName val="总预算表"/>
      <sheetName val="建筑工程预算表"/>
      <sheetName val="机电设备及安装工程价格对比表"/>
      <sheetName val="施工临时工程预算表"/>
      <sheetName val="信息化系统"/>
      <sheetName val="临时【弃】"/>
      <sheetName val="机电 (原，弃)"/>
      <sheetName val="水土保持工程预算表 "/>
      <sheetName val="环境保护工程预算表"/>
      <sheetName val="单价汇总表"/>
      <sheetName val="主材"/>
      <sheetName val="机械"/>
      <sheetName val="电价"/>
      <sheetName val="混凝土砂浆价格计算表"/>
      <sheetName val="建筑工程单价计算表"/>
      <sheetName val="安装工程单价计算表"/>
    </sheetNames>
    <definedNames>
      <definedName name="Module.Prix_SMC" refersTo="=#N/A" sheetId="17"/>
      <definedName name="Prix_SMC" refersTo="=#N/A" sheetId="17"/>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Financ. Overview"/>
      <sheetName val="Toolbox"/>
      <sheetName val="SW-TEO"/>
      <sheetName val="汇总表"/>
      <sheetName val="P1012001"/>
      <sheetName val="Main"/>
      <sheetName val="安单汇"/>
      <sheetName val="费率"/>
      <sheetName val="建单汇"/>
      <sheetName val="配比库"/>
      <sheetName val="台时"/>
      <sheetName val="#REF!"/>
      <sheetName val="Open"/>
      <sheetName val="POWER ASSUMPTIONS"/>
      <sheetName val="G.1R-Shou COP Gf"/>
      <sheetName val="工程量"/>
      <sheetName val="压缩厂房"/>
      <sheetName val="系统资源"/>
      <sheetName val="总概算"/>
      <sheetName val="费率表"/>
      <sheetName val="单价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ain"/>
      <sheetName val="P1012001"/>
      <sheetName val="Financ. Overview"/>
      <sheetName val="Toolbox"/>
      <sheetName val="Open"/>
      <sheetName val="系统资源"/>
      <sheetName val="总概算"/>
      <sheetName val="费率表"/>
      <sheetName val="单价汇总表"/>
      <sheetName val="#REF!"/>
      <sheetName val="公检法司编制"/>
      <sheetName val="行政编制"/>
      <sheetName val="POWER ASSUMPTIONS"/>
      <sheetName val="XL4Poppy"/>
      <sheetName val="村级支出"/>
      <sheetName val="变更(会审表)"/>
      <sheetName val="材料价格"/>
      <sheetName val="单位库"/>
      <sheetName val="第300章申报审批表"/>
      <sheetName val="安单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1012001"/>
      <sheetName val="Toolbox"/>
      <sheetName val="Macro1"/>
      <sheetName val="Main"/>
      <sheetName val="Open"/>
      <sheetName val="本年收入合计"/>
      <sheetName val="系统资源"/>
      <sheetName val="总概算"/>
      <sheetName val="费率表"/>
      <sheetName val="#REF!"/>
      <sheetName val="事业发展"/>
      <sheetName val="四月份月报"/>
      <sheetName val="G.1R-Shou COP Gf"/>
      <sheetName val="汇总"/>
      <sheetName val="封面"/>
      <sheetName val="XL4Poppy"/>
      <sheetName val="村级支出"/>
      <sheetName val="基础表"/>
      <sheetName val="变更(会审表)"/>
      <sheetName val="POWER ASSUMPTIONS"/>
      <sheetName val="单价汇总表"/>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Open"/>
      <sheetName val="Main"/>
      <sheetName val="P1012001"/>
      <sheetName val="POWER ASSUMPTIONS"/>
      <sheetName val="Toolbox"/>
      <sheetName val="汇总"/>
      <sheetName val="系统资源"/>
      <sheetName val="总概算"/>
      <sheetName val="费率表"/>
      <sheetName val="G.1R-Shou COP Gf"/>
      <sheetName val="#REF!"/>
      <sheetName val="XL4Poppy"/>
      <sheetName val="一般预算收入"/>
      <sheetName val="砼搅拌费分析"/>
      <sheetName val="压缩厂房"/>
      <sheetName val="汇总表"/>
      <sheetName val="铝材"/>
      <sheetName val="基础表"/>
      <sheetName val="Backup of Backup of LINDA LISTO"/>
      <sheetName val="本年收入合计"/>
      <sheetName val="单价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Toolbox"/>
      <sheetName val="合计"/>
      <sheetName val="P1012001"/>
      <sheetName val="Open"/>
      <sheetName val="G.1R-Shou COP Gf"/>
      <sheetName val="财政供养人员增幅"/>
      <sheetName val="系统资源"/>
      <sheetName val="总概算"/>
      <sheetName val="费率表"/>
      <sheetName val="单价汇总表"/>
      <sheetName val="Financ. Overview"/>
      <sheetName val="封面"/>
      <sheetName val="POWER ASSUMPTIONS"/>
      <sheetName val="本年收入合计"/>
      <sheetName val="GDP"/>
      <sheetName val="公检法司编制"/>
      <sheetName val="行政编制"/>
      <sheetName val="工商税收"/>
      <sheetName val="单位库"/>
      <sheetName val="压缩厂房"/>
      <sheetName val="砼搅拌费分析"/>
      <sheetName val="汇总"/>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G.1R-Shou COP Gf"/>
      <sheetName val="Open"/>
      <sheetName val="Toolbox"/>
      <sheetName val="本年收入合计"/>
      <sheetName val="POWER ASSUMPTIONS"/>
      <sheetName val="村级支出"/>
      <sheetName val="Main"/>
      <sheetName val="系统资源"/>
      <sheetName val="总概算"/>
      <sheetName val="费率表"/>
      <sheetName val="汇总"/>
      <sheetName val="一般预算收入"/>
      <sheetName val="合计"/>
      <sheetName val="公检法司编制"/>
      <sheetName val="行政编制"/>
      <sheetName val="变更(会审表)"/>
      <sheetName val="GDP"/>
      <sheetName val="压缩厂房"/>
      <sheetName val="#REF!"/>
      <sheetName val="财政供养人员增幅"/>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K142"/>
  <sheetViews>
    <sheetView view="pageBreakPreview" zoomScaleNormal="85" workbookViewId="0">
      <pane ySplit="3" topLeftCell="A47" activePane="bottomLeft" state="frozen"/>
      <selection/>
      <selection pane="bottomLeft" activeCell="D49" sqref="A1:K142"/>
    </sheetView>
  </sheetViews>
  <sheetFormatPr defaultColWidth="9" defaultRowHeight="24.95" customHeight="1"/>
  <cols>
    <col min="1" max="1" width="9" style="4" hidden="1" customWidth="1"/>
    <col min="2" max="2" width="6.25" style="4" customWidth="1"/>
    <col min="3" max="3" width="30.6296296296296" style="4" customWidth="1"/>
    <col min="4" max="4" width="74.1203703703704" style="132" customWidth="1"/>
    <col min="5" max="5" width="6.25" style="4" customWidth="1"/>
    <col min="6" max="6" width="9.37962962962963" style="133" customWidth="1"/>
    <col min="7" max="10" width="15.5277777777778" style="134" customWidth="1"/>
    <col min="11" max="11" width="15.5277777777778" style="4" customWidth="1"/>
    <col min="12" max="12" width="12.6296296296296" style="4"/>
    <col min="13" max="16384" width="9" style="4"/>
  </cols>
  <sheetData>
    <row r="1" spans="1:11">
      <c r="A1" s="93"/>
      <c r="B1" s="10" t="s">
        <v>0</v>
      </c>
      <c r="C1" s="10"/>
      <c r="D1" s="11"/>
      <c r="E1" s="10"/>
      <c r="F1" s="103"/>
      <c r="G1" s="104"/>
      <c r="H1" s="104"/>
      <c r="I1" s="104"/>
      <c r="J1" s="104"/>
      <c r="K1" s="104"/>
    </row>
    <row r="2" spans="1:11">
      <c r="A2" s="93"/>
      <c r="B2" s="135" t="s">
        <v>1</v>
      </c>
      <c r="C2" s="135" t="s">
        <v>2</v>
      </c>
      <c r="D2" s="136" t="s">
        <v>3</v>
      </c>
      <c r="E2" s="135" t="s">
        <v>4</v>
      </c>
      <c r="F2" s="137" t="s">
        <v>5</v>
      </c>
      <c r="G2" s="117" t="s">
        <v>6</v>
      </c>
      <c r="H2" s="117"/>
      <c r="I2" s="117" t="s">
        <v>7</v>
      </c>
      <c r="J2" s="117"/>
      <c r="K2" s="56" t="s">
        <v>7</v>
      </c>
    </row>
    <row r="3" spans="1:11">
      <c r="A3" s="93" t="s">
        <v>8</v>
      </c>
      <c r="B3" s="135"/>
      <c r="C3" s="135"/>
      <c r="D3" s="136"/>
      <c r="E3" s="135"/>
      <c r="F3" s="137"/>
      <c r="G3" s="109" t="s">
        <v>9</v>
      </c>
      <c r="H3" s="109" t="s">
        <v>10</v>
      </c>
      <c r="I3" s="109" t="s">
        <v>11</v>
      </c>
      <c r="J3" s="109" t="s">
        <v>12</v>
      </c>
      <c r="K3" s="56"/>
    </row>
    <row r="4" spans="1:11">
      <c r="A4" s="93"/>
      <c r="B4" s="138"/>
      <c r="C4" s="138" t="s">
        <v>13</v>
      </c>
      <c r="D4" s="139"/>
      <c r="E4" s="138"/>
      <c r="F4" s="140"/>
      <c r="G4" s="140"/>
      <c r="H4" s="140"/>
      <c r="I4" s="140">
        <f>SUM(I5:I141)</f>
        <v>115601835.42</v>
      </c>
      <c r="J4" s="140">
        <f>SUM(J5:J141)</f>
        <v>101396205.25</v>
      </c>
      <c r="K4" s="171">
        <f>SUM(K5:K141)</f>
        <v>216998040.67</v>
      </c>
    </row>
    <row r="5" spans="1:11">
      <c r="A5" s="93"/>
      <c r="B5" s="141" t="s">
        <v>14</v>
      </c>
      <c r="C5" s="142" t="s">
        <v>15</v>
      </c>
      <c r="D5" s="143"/>
      <c r="E5" s="142"/>
      <c r="F5" s="144"/>
      <c r="G5" s="140"/>
      <c r="H5" s="140"/>
      <c r="I5" s="140"/>
      <c r="J5" s="140"/>
      <c r="K5" s="171"/>
    </row>
    <row r="6" ht="21.6" spans="1:11">
      <c r="A6" s="93"/>
      <c r="B6" s="141" t="s">
        <v>16</v>
      </c>
      <c r="C6" s="145" t="s">
        <v>17</v>
      </c>
      <c r="D6" s="146" t="s">
        <v>18</v>
      </c>
      <c r="E6" s="145" t="s">
        <v>19</v>
      </c>
      <c r="F6" s="147">
        <v>1</v>
      </c>
      <c r="G6" s="148">
        <v>9700600</v>
      </c>
      <c r="H6" s="148"/>
      <c r="I6" s="148">
        <f>F6*G6</f>
        <v>9700600</v>
      </c>
      <c r="J6" s="148"/>
      <c r="K6" s="172">
        <f>J6+I6</f>
        <v>9700600</v>
      </c>
    </row>
    <row r="7" spans="1:11">
      <c r="A7" s="93"/>
      <c r="B7" s="141" t="s">
        <v>20</v>
      </c>
      <c r="C7" s="149" t="s">
        <v>21</v>
      </c>
      <c r="D7" s="150"/>
      <c r="E7" s="149"/>
      <c r="F7" s="140"/>
      <c r="G7" s="140"/>
      <c r="H7" s="140"/>
      <c r="I7" s="140"/>
      <c r="J7" s="140"/>
      <c r="K7" s="171"/>
    </row>
    <row r="8" ht="14.4" spans="1:11">
      <c r="A8" s="93">
        <v>255</v>
      </c>
      <c r="B8" s="71" t="s">
        <v>22</v>
      </c>
      <c r="C8" s="74" t="s">
        <v>23</v>
      </c>
      <c r="D8" s="73"/>
      <c r="E8" s="74"/>
      <c r="F8" s="77"/>
      <c r="G8" s="51"/>
      <c r="H8" s="51"/>
      <c r="I8" s="51"/>
      <c r="J8" s="51"/>
      <c r="K8" s="173"/>
    </row>
    <row r="9" ht="208" customHeight="1" spans="1:11">
      <c r="A9" s="93">
        <v>256</v>
      </c>
      <c r="B9" s="151" t="s">
        <v>24</v>
      </c>
      <c r="C9" s="40" t="s">
        <v>25</v>
      </c>
      <c r="D9" s="60" t="s">
        <v>26</v>
      </c>
      <c r="E9" s="40" t="s">
        <v>27</v>
      </c>
      <c r="F9" s="152">
        <v>20</v>
      </c>
      <c r="G9" s="87">
        <v>12420</v>
      </c>
      <c r="H9" s="152"/>
      <c r="I9" s="152">
        <f>F9*G9</f>
        <v>248400</v>
      </c>
      <c r="J9" s="152">
        <f>F9*H9</f>
        <v>0</v>
      </c>
      <c r="K9" s="174">
        <f t="shared" ref="K7:K19" si="0">J9+I9</f>
        <v>248400</v>
      </c>
    </row>
    <row r="10" ht="380" customHeight="1" spans="1:11">
      <c r="A10" s="93">
        <v>257</v>
      </c>
      <c r="B10" s="151" t="s">
        <v>28</v>
      </c>
      <c r="C10" s="153" t="s">
        <v>29</v>
      </c>
      <c r="D10" s="60" t="s">
        <v>30</v>
      </c>
      <c r="E10" s="40" t="s">
        <v>27</v>
      </c>
      <c r="F10" s="152">
        <v>14</v>
      </c>
      <c r="G10" s="87">
        <v>90540</v>
      </c>
      <c r="H10" s="152"/>
      <c r="I10" s="152">
        <f t="shared" ref="I10:I19" si="1">F10*G10</f>
        <v>1267560</v>
      </c>
      <c r="J10" s="152">
        <f t="shared" ref="J10:J19" si="2">F10*H10</f>
        <v>0</v>
      </c>
      <c r="K10" s="174">
        <f t="shared" si="0"/>
        <v>1267560</v>
      </c>
    </row>
    <row r="11" ht="54" spans="1:11">
      <c r="A11" s="93">
        <v>258</v>
      </c>
      <c r="B11" s="151" t="s">
        <v>31</v>
      </c>
      <c r="C11" s="40" t="s">
        <v>32</v>
      </c>
      <c r="D11" s="60" t="s">
        <v>33</v>
      </c>
      <c r="E11" s="40" t="s">
        <v>27</v>
      </c>
      <c r="F11" s="152">
        <v>14</v>
      </c>
      <c r="G11" s="87">
        <v>10400</v>
      </c>
      <c r="H11" s="152"/>
      <c r="I11" s="152">
        <f t="shared" si="1"/>
        <v>145600</v>
      </c>
      <c r="J11" s="152">
        <f t="shared" si="2"/>
        <v>0</v>
      </c>
      <c r="K11" s="174">
        <f t="shared" si="0"/>
        <v>145600</v>
      </c>
    </row>
    <row r="12" spans="1:11">
      <c r="A12" s="93">
        <v>259</v>
      </c>
      <c r="B12" s="151" t="s">
        <v>34</v>
      </c>
      <c r="C12" s="40" t="s">
        <v>35</v>
      </c>
      <c r="D12" s="60" t="s">
        <v>36</v>
      </c>
      <c r="E12" s="40" t="s">
        <v>37</v>
      </c>
      <c r="F12" s="152">
        <v>28</v>
      </c>
      <c r="G12" s="87">
        <v>2600</v>
      </c>
      <c r="H12" s="152"/>
      <c r="I12" s="152">
        <f t="shared" si="1"/>
        <v>72800</v>
      </c>
      <c r="J12" s="152">
        <f t="shared" si="2"/>
        <v>0</v>
      </c>
      <c r="K12" s="174">
        <f t="shared" si="0"/>
        <v>72800</v>
      </c>
    </row>
    <row r="13" ht="32.4" spans="1:11">
      <c r="A13" s="93">
        <v>260</v>
      </c>
      <c r="B13" s="151" t="s">
        <v>38</v>
      </c>
      <c r="C13" s="40" t="s">
        <v>39</v>
      </c>
      <c r="D13" s="60" t="s">
        <v>40</v>
      </c>
      <c r="E13" s="40" t="s">
        <v>27</v>
      </c>
      <c r="F13" s="152">
        <v>28</v>
      </c>
      <c r="G13" s="87">
        <v>910</v>
      </c>
      <c r="H13" s="152"/>
      <c r="I13" s="152">
        <f t="shared" si="1"/>
        <v>25480</v>
      </c>
      <c r="J13" s="152">
        <f t="shared" si="2"/>
        <v>0</v>
      </c>
      <c r="K13" s="174">
        <f t="shared" si="0"/>
        <v>25480</v>
      </c>
    </row>
    <row r="14" ht="108" spans="1:11">
      <c r="A14" s="93">
        <v>261</v>
      </c>
      <c r="B14" s="151" t="s">
        <v>41</v>
      </c>
      <c r="C14" s="40" t="s">
        <v>42</v>
      </c>
      <c r="D14" s="60" t="s">
        <v>43</v>
      </c>
      <c r="E14" s="40" t="s">
        <v>27</v>
      </c>
      <c r="F14" s="152">
        <v>14</v>
      </c>
      <c r="G14" s="87">
        <v>7800</v>
      </c>
      <c r="H14" s="152"/>
      <c r="I14" s="152">
        <f t="shared" si="1"/>
        <v>109200</v>
      </c>
      <c r="J14" s="152">
        <f t="shared" si="2"/>
        <v>0</v>
      </c>
      <c r="K14" s="174">
        <f t="shared" si="0"/>
        <v>109200</v>
      </c>
    </row>
    <row r="15" ht="21.6" spans="1:11">
      <c r="A15" s="93">
        <v>262</v>
      </c>
      <c r="B15" s="151" t="s">
        <v>44</v>
      </c>
      <c r="C15" s="40" t="s">
        <v>45</v>
      </c>
      <c r="D15" s="60" t="s">
        <v>46</v>
      </c>
      <c r="E15" s="40" t="s">
        <v>27</v>
      </c>
      <c r="F15" s="152">
        <v>14</v>
      </c>
      <c r="G15" s="87">
        <v>1950</v>
      </c>
      <c r="H15" s="152"/>
      <c r="I15" s="152">
        <f t="shared" si="1"/>
        <v>27300</v>
      </c>
      <c r="J15" s="152">
        <f t="shared" si="2"/>
        <v>0</v>
      </c>
      <c r="K15" s="174">
        <f t="shared" si="0"/>
        <v>27300</v>
      </c>
    </row>
    <row r="16" ht="313.2" spans="1:11">
      <c r="A16" s="93">
        <v>263</v>
      </c>
      <c r="B16" s="151" t="s">
        <v>47</v>
      </c>
      <c r="C16" s="40" t="s">
        <v>48</v>
      </c>
      <c r="D16" s="60" t="s">
        <v>49</v>
      </c>
      <c r="E16" s="40" t="s">
        <v>27</v>
      </c>
      <c r="F16" s="152">
        <v>1</v>
      </c>
      <c r="G16" s="87">
        <v>420000</v>
      </c>
      <c r="H16" s="152"/>
      <c r="I16" s="152">
        <f t="shared" si="1"/>
        <v>420000</v>
      </c>
      <c r="J16" s="152">
        <f t="shared" si="2"/>
        <v>0</v>
      </c>
      <c r="K16" s="174">
        <f t="shared" si="0"/>
        <v>420000</v>
      </c>
    </row>
    <row r="17" ht="32.4" spans="1:11">
      <c r="A17" s="93">
        <v>264</v>
      </c>
      <c r="B17" s="151" t="s">
        <v>50</v>
      </c>
      <c r="C17" s="40" t="s">
        <v>51</v>
      </c>
      <c r="D17" s="60" t="s">
        <v>52</v>
      </c>
      <c r="E17" s="40" t="s">
        <v>19</v>
      </c>
      <c r="F17" s="152">
        <v>14</v>
      </c>
      <c r="G17" s="87">
        <v>26000</v>
      </c>
      <c r="H17" s="152"/>
      <c r="I17" s="152">
        <f t="shared" si="1"/>
        <v>364000</v>
      </c>
      <c r="J17" s="152">
        <f t="shared" si="2"/>
        <v>0</v>
      </c>
      <c r="K17" s="174">
        <f t="shared" si="0"/>
        <v>364000</v>
      </c>
    </row>
    <row r="18" ht="408" customHeight="1" spans="1:11">
      <c r="A18" s="93">
        <v>265</v>
      </c>
      <c r="B18" s="151" t="s">
        <v>53</v>
      </c>
      <c r="C18" s="40" t="s">
        <v>54</v>
      </c>
      <c r="D18" s="60" t="s">
        <v>55</v>
      </c>
      <c r="E18" s="40" t="s">
        <v>27</v>
      </c>
      <c r="F18" s="152">
        <v>14</v>
      </c>
      <c r="G18" s="87">
        <v>38880</v>
      </c>
      <c r="H18" s="152"/>
      <c r="I18" s="152">
        <f t="shared" si="1"/>
        <v>544320</v>
      </c>
      <c r="J18" s="152">
        <f t="shared" si="2"/>
        <v>0</v>
      </c>
      <c r="K18" s="174">
        <f t="shared" si="0"/>
        <v>544320</v>
      </c>
    </row>
    <row r="19" ht="97.2" spans="1:11">
      <c r="A19" s="93">
        <v>266</v>
      </c>
      <c r="B19" s="151" t="s">
        <v>56</v>
      </c>
      <c r="C19" s="40" t="s">
        <v>57</v>
      </c>
      <c r="D19" s="60" t="s">
        <v>58</v>
      </c>
      <c r="E19" s="40" t="s">
        <v>27</v>
      </c>
      <c r="F19" s="152">
        <v>14</v>
      </c>
      <c r="G19" s="87">
        <v>1300</v>
      </c>
      <c r="H19" s="152"/>
      <c r="I19" s="152">
        <f t="shared" si="1"/>
        <v>18200</v>
      </c>
      <c r="J19" s="152">
        <f t="shared" si="2"/>
        <v>0</v>
      </c>
      <c r="K19" s="174">
        <f t="shared" si="0"/>
        <v>18200</v>
      </c>
    </row>
    <row r="20" spans="1:11">
      <c r="A20" s="93">
        <v>267</v>
      </c>
      <c r="B20" s="71" t="s">
        <v>59</v>
      </c>
      <c r="C20" s="74" t="s">
        <v>60</v>
      </c>
      <c r="D20" s="73"/>
      <c r="E20" s="74"/>
      <c r="F20" s="77"/>
      <c r="G20" s="77"/>
      <c r="H20" s="77"/>
      <c r="I20" s="77"/>
      <c r="J20" s="77"/>
      <c r="K20" s="175"/>
    </row>
    <row r="21" ht="32.4" spans="1:11">
      <c r="A21" s="93">
        <v>268</v>
      </c>
      <c r="B21" s="151" t="s">
        <v>61</v>
      </c>
      <c r="C21" s="40" t="s">
        <v>62</v>
      </c>
      <c r="D21" s="75" t="s">
        <v>63</v>
      </c>
      <c r="E21" s="40" t="s">
        <v>27</v>
      </c>
      <c r="F21" s="152">
        <v>96</v>
      </c>
      <c r="G21" s="87">
        <v>17860</v>
      </c>
      <c r="H21" s="152"/>
      <c r="I21" s="152">
        <f t="shared" ref="I21:I33" si="3">F21*G21</f>
        <v>1714560</v>
      </c>
      <c r="J21" s="152">
        <f t="shared" ref="J21:J33" si="4">F21*H21</f>
        <v>0</v>
      </c>
      <c r="K21" s="174">
        <f t="shared" ref="K21:K36" si="5">J21+I21</f>
        <v>1714560</v>
      </c>
    </row>
    <row r="22" ht="75.6" spans="1:11">
      <c r="A22" s="93">
        <v>269</v>
      </c>
      <c r="B22" s="151" t="s">
        <v>64</v>
      </c>
      <c r="C22" s="40" t="s">
        <v>65</v>
      </c>
      <c r="D22" s="53" t="s">
        <v>66</v>
      </c>
      <c r="E22" s="40" t="s">
        <v>67</v>
      </c>
      <c r="F22" s="152">
        <v>14</v>
      </c>
      <c r="G22" s="87">
        <v>13000</v>
      </c>
      <c r="H22" s="152"/>
      <c r="I22" s="152">
        <f t="shared" si="3"/>
        <v>182000</v>
      </c>
      <c r="J22" s="152">
        <f t="shared" si="4"/>
        <v>0</v>
      </c>
      <c r="K22" s="174">
        <f t="shared" si="5"/>
        <v>182000</v>
      </c>
    </row>
    <row r="23" ht="86.4" spans="1:11">
      <c r="A23" s="93">
        <v>270</v>
      </c>
      <c r="B23" s="151" t="s">
        <v>68</v>
      </c>
      <c r="C23" s="40" t="s">
        <v>69</v>
      </c>
      <c r="D23" s="53" t="s">
        <v>70</v>
      </c>
      <c r="E23" s="40" t="s">
        <v>67</v>
      </c>
      <c r="F23" s="152">
        <v>14</v>
      </c>
      <c r="G23" s="87">
        <v>4500</v>
      </c>
      <c r="H23" s="152"/>
      <c r="I23" s="152">
        <f t="shared" si="3"/>
        <v>63000</v>
      </c>
      <c r="J23" s="152">
        <f t="shared" si="4"/>
        <v>0</v>
      </c>
      <c r="K23" s="174">
        <f t="shared" si="5"/>
        <v>63000</v>
      </c>
    </row>
    <row r="24" ht="97.2" spans="1:11">
      <c r="A24" s="93">
        <v>271</v>
      </c>
      <c r="B24" s="151" t="s">
        <v>71</v>
      </c>
      <c r="C24" s="40" t="s">
        <v>72</v>
      </c>
      <c r="D24" s="53" t="s">
        <v>73</v>
      </c>
      <c r="E24" s="40" t="s">
        <v>67</v>
      </c>
      <c r="F24" s="152">
        <v>14</v>
      </c>
      <c r="G24" s="87">
        <v>5000</v>
      </c>
      <c r="H24" s="152"/>
      <c r="I24" s="152">
        <f t="shared" si="3"/>
        <v>70000</v>
      </c>
      <c r="J24" s="152">
        <f t="shared" si="4"/>
        <v>0</v>
      </c>
      <c r="K24" s="174">
        <f t="shared" si="5"/>
        <v>70000</v>
      </c>
    </row>
    <row r="25" ht="237.6" spans="1:11">
      <c r="A25" s="93">
        <v>272</v>
      </c>
      <c r="B25" s="151" t="s">
        <v>74</v>
      </c>
      <c r="C25" s="40" t="s">
        <v>75</v>
      </c>
      <c r="D25" s="53" t="s">
        <v>76</v>
      </c>
      <c r="E25" s="40" t="s">
        <v>67</v>
      </c>
      <c r="F25" s="152">
        <v>14</v>
      </c>
      <c r="G25" s="87">
        <v>36000</v>
      </c>
      <c r="H25" s="152"/>
      <c r="I25" s="152">
        <f t="shared" si="3"/>
        <v>504000</v>
      </c>
      <c r="J25" s="152">
        <f t="shared" si="4"/>
        <v>0</v>
      </c>
      <c r="K25" s="174">
        <f t="shared" si="5"/>
        <v>504000</v>
      </c>
    </row>
    <row r="26" ht="43.2" spans="1:11">
      <c r="A26" s="93">
        <v>273</v>
      </c>
      <c r="B26" s="151" t="s">
        <v>77</v>
      </c>
      <c r="C26" s="40" t="s">
        <v>78</v>
      </c>
      <c r="D26" s="53" t="s">
        <v>79</v>
      </c>
      <c r="E26" s="40" t="s">
        <v>67</v>
      </c>
      <c r="F26" s="152">
        <v>14</v>
      </c>
      <c r="G26" s="87">
        <v>1000</v>
      </c>
      <c r="H26" s="152"/>
      <c r="I26" s="152">
        <f t="shared" si="3"/>
        <v>14000</v>
      </c>
      <c r="J26" s="152">
        <f t="shared" si="4"/>
        <v>0</v>
      </c>
      <c r="K26" s="174">
        <f t="shared" si="5"/>
        <v>14000</v>
      </c>
    </row>
    <row r="27" ht="377" customHeight="1" spans="1:11">
      <c r="A27" s="93">
        <v>274</v>
      </c>
      <c r="B27" s="154" t="s">
        <v>80</v>
      </c>
      <c r="C27" s="40" t="s">
        <v>81</v>
      </c>
      <c r="D27" s="60" t="s">
        <v>82</v>
      </c>
      <c r="E27" s="40" t="s">
        <v>27</v>
      </c>
      <c r="F27" s="152">
        <v>20</v>
      </c>
      <c r="G27" s="87">
        <v>60000</v>
      </c>
      <c r="H27" s="152"/>
      <c r="I27" s="152">
        <f t="shared" si="3"/>
        <v>1200000</v>
      </c>
      <c r="J27" s="152">
        <f t="shared" si="4"/>
        <v>0</v>
      </c>
      <c r="K27" s="174">
        <f t="shared" si="5"/>
        <v>1200000</v>
      </c>
    </row>
    <row r="28" ht="409" customHeight="1" spans="1:11">
      <c r="A28" s="93">
        <v>275</v>
      </c>
      <c r="B28" s="154" t="s">
        <v>83</v>
      </c>
      <c r="C28" s="40" t="s">
        <v>84</v>
      </c>
      <c r="D28" s="82" t="s">
        <v>85</v>
      </c>
      <c r="E28" s="40" t="s">
        <v>27</v>
      </c>
      <c r="F28" s="152">
        <v>20</v>
      </c>
      <c r="G28" s="87">
        <v>135000</v>
      </c>
      <c r="H28" s="152"/>
      <c r="I28" s="152">
        <f t="shared" si="3"/>
        <v>2700000</v>
      </c>
      <c r="J28" s="152">
        <f t="shared" si="4"/>
        <v>0</v>
      </c>
      <c r="K28" s="174">
        <f t="shared" si="5"/>
        <v>2700000</v>
      </c>
    </row>
    <row r="29" ht="54" spans="1:11">
      <c r="A29" s="93">
        <v>276</v>
      </c>
      <c r="B29" s="154" t="s">
        <v>86</v>
      </c>
      <c r="C29" s="40" t="s">
        <v>87</v>
      </c>
      <c r="D29" s="82" t="s">
        <v>88</v>
      </c>
      <c r="E29" s="40" t="s">
        <v>27</v>
      </c>
      <c r="F29" s="152">
        <v>20</v>
      </c>
      <c r="G29" s="87">
        <v>1129</v>
      </c>
      <c r="H29" s="152"/>
      <c r="I29" s="152">
        <f t="shared" si="3"/>
        <v>22580</v>
      </c>
      <c r="J29" s="152">
        <f t="shared" si="4"/>
        <v>0</v>
      </c>
      <c r="K29" s="174">
        <f t="shared" si="5"/>
        <v>22580</v>
      </c>
    </row>
    <row r="30" ht="151.2" spans="1:11">
      <c r="A30" s="93">
        <v>277</v>
      </c>
      <c r="B30" s="154" t="s">
        <v>89</v>
      </c>
      <c r="C30" s="40" t="s">
        <v>90</v>
      </c>
      <c r="D30" s="60" t="s">
        <v>91</v>
      </c>
      <c r="E30" s="40" t="s">
        <v>27</v>
      </c>
      <c r="F30" s="152">
        <v>20</v>
      </c>
      <c r="G30" s="87">
        <v>15444</v>
      </c>
      <c r="H30" s="152"/>
      <c r="I30" s="152">
        <f t="shared" si="3"/>
        <v>308880</v>
      </c>
      <c r="J30" s="152">
        <f t="shared" si="4"/>
        <v>0</v>
      </c>
      <c r="K30" s="174">
        <f t="shared" si="5"/>
        <v>308880</v>
      </c>
    </row>
    <row r="31" ht="409" customHeight="1" spans="1:11">
      <c r="A31" s="93">
        <v>278</v>
      </c>
      <c r="B31" s="154" t="s">
        <v>92</v>
      </c>
      <c r="C31" s="40" t="s">
        <v>54</v>
      </c>
      <c r="D31" s="60" t="s">
        <v>93</v>
      </c>
      <c r="E31" s="40" t="s">
        <v>27</v>
      </c>
      <c r="F31" s="152">
        <v>85</v>
      </c>
      <c r="G31" s="87">
        <v>38880</v>
      </c>
      <c r="H31" s="152"/>
      <c r="I31" s="152">
        <f t="shared" si="3"/>
        <v>3304800</v>
      </c>
      <c r="J31" s="152">
        <f t="shared" si="4"/>
        <v>0</v>
      </c>
      <c r="K31" s="174">
        <f t="shared" si="5"/>
        <v>3304800</v>
      </c>
    </row>
    <row r="32" ht="108" spans="1:11">
      <c r="A32" s="93">
        <v>279</v>
      </c>
      <c r="B32" s="151" t="s">
        <v>94</v>
      </c>
      <c r="C32" s="40" t="s">
        <v>57</v>
      </c>
      <c r="D32" s="60" t="s">
        <v>95</v>
      </c>
      <c r="E32" s="40" t="s">
        <v>27</v>
      </c>
      <c r="F32" s="152">
        <v>85</v>
      </c>
      <c r="G32" s="87">
        <v>1300</v>
      </c>
      <c r="H32" s="152"/>
      <c r="I32" s="152">
        <f t="shared" si="3"/>
        <v>110500</v>
      </c>
      <c r="J32" s="152">
        <f t="shared" si="4"/>
        <v>0</v>
      </c>
      <c r="K32" s="174">
        <f t="shared" si="5"/>
        <v>110500</v>
      </c>
    </row>
    <row r="33" ht="64.8" spans="1:11">
      <c r="A33" s="93">
        <v>280</v>
      </c>
      <c r="B33" s="154" t="s">
        <v>96</v>
      </c>
      <c r="C33" s="40" t="s">
        <v>97</v>
      </c>
      <c r="D33" s="75" t="s">
        <v>98</v>
      </c>
      <c r="E33" s="40" t="s">
        <v>67</v>
      </c>
      <c r="F33" s="152">
        <v>170</v>
      </c>
      <c r="G33" s="87">
        <v>5844.76</v>
      </c>
      <c r="H33" s="152">
        <v>508.24</v>
      </c>
      <c r="I33" s="152">
        <f t="shared" si="3"/>
        <v>993609.2</v>
      </c>
      <c r="J33" s="152">
        <f t="shared" si="4"/>
        <v>86400.8</v>
      </c>
      <c r="K33" s="174">
        <f t="shared" si="5"/>
        <v>1080010</v>
      </c>
    </row>
    <row r="34" spans="1:11">
      <c r="A34" s="93">
        <v>281</v>
      </c>
      <c r="B34" s="141" t="s">
        <v>99</v>
      </c>
      <c r="C34" s="155" t="s">
        <v>100</v>
      </c>
      <c r="D34" s="156"/>
      <c r="E34" s="155"/>
      <c r="F34" s="157"/>
      <c r="G34" s="157"/>
      <c r="H34" s="157"/>
      <c r="I34" s="157"/>
      <c r="J34" s="157"/>
      <c r="K34" s="176"/>
    </row>
    <row r="35" ht="14.4" spans="1:11">
      <c r="A35" s="93">
        <v>282</v>
      </c>
      <c r="B35" s="158" t="s">
        <v>22</v>
      </c>
      <c r="C35" s="159" t="s">
        <v>101</v>
      </c>
      <c r="D35" s="160"/>
      <c r="E35" s="158"/>
      <c r="F35" s="161"/>
      <c r="G35" s="161"/>
      <c r="H35" s="161"/>
      <c r="I35" s="161"/>
      <c r="J35" s="161"/>
      <c r="K35" s="177"/>
    </row>
    <row r="36" ht="118.8" spans="1:11">
      <c r="A36" s="93">
        <v>283</v>
      </c>
      <c r="B36" s="151" t="s">
        <v>102</v>
      </c>
      <c r="C36" s="40" t="s">
        <v>103</v>
      </c>
      <c r="D36" s="53" t="s">
        <v>104</v>
      </c>
      <c r="E36" s="162" t="s">
        <v>67</v>
      </c>
      <c r="F36" s="163">
        <v>1</v>
      </c>
      <c r="G36" s="164">
        <v>28800</v>
      </c>
      <c r="H36" s="152"/>
      <c r="I36" s="152">
        <f t="shared" ref="I36:I50" si="6">F36*G36</f>
        <v>28800</v>
      </c>
      <c r="J36" s="152">
        <f t="shared" ref="J36:J50" si="7">F36*H36</f>
        <v>0</v>
      </c>
      <c r="K36" s="174">
        <f t="shared" ref="K36:K56" si="8">J36+I36</f>
        <v>28800</v>
      </c>
    </row>
    <row r="37" ht="97.2" spans="1:11">
      <c r="A37" s="93">
        <v>284</v>
      </c>
      <c r="B37" s="151" t="s">
        <v>105</v>
      </c>
      <c r="C37" s="40" t="s">
        <v>106</v>
      </c>
      <c r="D37" s="53" t="s">
        <v>107</v>
      </c>
      <c r="E37" s="162" t="s">
        <v>67</v>
      </c>
      <c r="F37" s="163">
        <v>1</v>
      </c>
      <c r="G37" s="164">
        <v>357000</v>
      </c>
      <c r="H37" s="152"/>
      <c r="I37" s="152">
        <f t="shared" si="6"/>
        <v>357000</v>
      </c>
      <c r="J37" s="152">
        <f t="shared" si="7"/>
        <v>0</v>
      </c>
      <c r="K37" s="174">
        <f t="shared" si="8"/>
        <v>357000</v>
      </c>
    </row>
    <row r="38" ht="54" spans="1:11">
      <c r="A38" s="93">
        <v>285</v>
      </c>
      <c r="B38" s="151" t="s">
        <v>108</v>
      </c>
      <c r="C38" s="40" t="s">
        <v>109</v>
      </c>
      <c r="D38" s="53" t="s">
        <v>110</v>
      </c>
      <c r="E38" s="162" t="s">
        <v>27</v>
      </c>
      <c r="F38" s="163">
        <v>1</v>
      </c>
      <c r="G38" s="164">
        <v>195500</v>
      </c>
      <c r="H38" s="152"/>
      <c r="I38" s="152">
        <f t="shared" si="6"/>
        <v>195500</v>
      </c>
      <c r="J38" s="152">
        <f t="shared" si="7"/>
        <v>0</v>
      </c>
      <c r="K38" s="174">
        <f t="shared" si="8"/>
        <v>195500</v>
      </c>
    </row>
    <row r="39" ht="21.6" spans="1:11">
      <c r="A39" s="93">
        <v>286</v>
      </c>
      <c r="B39" s="151" t="s">
        <v>111</v>
      </c>
      <c r="C39" s="40" t="s">
        <v>112</v>
      </c>
      <c r="D39" s="53" t="s">
        <v>113</v>
      </c>
      <c r="E39" s="162" t="s">
        <v>27</v>
      </c>
      <c r="F39" s="163">
        <v>1</v>
      </c>
      <c r="G39" s="164">
        <v>115000</v>
      </c>
      <c r="H39" s="152"/>
      <c r="I39" s="152">
        <f t="shared" si="6"/>
        <v>115000</v>
      </c>
      <c r="J39" s="152">
        <f t="shared" si="7"/>
        <v>0</v>
      </c>
      <c r="K39" s="174">
        <f t="shared" si="8"/>
        <v>115000</v>
      </c>
    </row>
    <row r="40" ht="118.8" spans="1:11">
      <c r="A40" s="93">
        <v>287</v>
      </c>
      <c r="B40" s="151" t="s">
        <v>114</v>
      </c>
      <c r="C40" s="40" t="s">
        <v>115</v>
      </c>
      <c r="D40" s="53" t="s">
        <v>116</v>
      </c>
      <c r="E40" s="162" t="s">
        <v>27</v>
      </c>
      <c r="F40" s="163">
        <v>1</v>
      </c>
      <c r="G40" s="164">
        <v>99900</v>
      </c>
      <c r="H40" s="152"/>
      <c r="I40" s="152">
        <f t="shared" si="6"/>
        <v>99900</v>
      </c>
      <c r="J40" s="152">
        <f t="shared" si="7"/>
        <v>0</v>
      </c>
      <c r="K40" s="174">
        <f t="shared" si="8"/>
        <v>99900</v>
      </c>
    </row>
    <row r="41" ht="140.4" spans="1:11">
      <c r="A41" s="93">
        <v>288</v>
      </c>
      <c r="B41" s="151" t="s">
        <v>117</v>
      </c>
      <c r="C41" s="40" t="s">
        <v>118</v>
      </c>
      <c r="D41" s="53" t="s">
        <v>119</v>
      </c>
      <c r="E41" s="162" t="s">
        <v>27</v>
      </c>
      <c r="F41" s="163">
        <v>1</v>
      </c>
      <c r="G41" s="164">
        <v>1832700</v>
      </c>
      <c r="H41" s="152"/>
      <c r="I41" s="152">
        <f t="shared" si="6"/>
        <v>1832700</v>
      </c>
      <c r="J41" s="152">
        <f t="shared" si="7"/>
        <v>0</v>
      </c>
      <c r="K41" s="174">
        <f t="shared" si="8"/>
        <v>1832700</v>
      </c>
    </row>
    <row r="42" ht="108" spans="1:11">
      <c r="A42" s="93">
        <v>289</v>
      </c>
      <c r="B42" s="151" t="s">
        <v>120</v>
      </c>
      <c r="C42" s="40" t="s">
        <v>121</v>
      </c>
      <c r="D42" s="53" t="s">
        <v>122</v>
      </c>
      <c r="E42" s="162" t="s">
        <v>27</v>
      </c>
      <c r="F42" s="163">
        <v>1</v>
      </c>
      <c r="G42" s="164">
        <v>179400</v>
      </c>
      <c r="H42" s="152"/>
      <c r="I42" s="152">
        <f t="shared" si="6"/>
        <v>179400</v>
      </c>
      <c r="J42" s="152">
        <f t="shared" si="7"/>
        <v>0</v>
      </c>
      <c r="K42" s="174">
        <f t="shared" si="8"/>
        <v>179400</v>
      </c>
    </row>
    <row r="43" ht="108" spans="1:11">
      <c r="A43" s="93">
        <v>290</v>
      </c>
      <c r="B43" s="151" t="s">
        <v>123</v>
      </c>
      <c r="C43" s="40" t="s">
        <v>124</v>
      </c>
      <c r="D43" s="53" t="s">
        <v>125</v>
      </c>
      <c r="E43" s="162" t="s">
        <v>27</v>
      </c>
      <c r="F43" s="163">
        <v>1</v>
      </c>
      <c r="G43" s="164">
        <v>230000</v>
      </c>
      <c r="H43" s="152"/>
      <c r="I43" s="152">
        <f t="shared" si="6"/>
        <v>230000</v>
      </c>
      <c r="J43" s="152">
        <f t="shared" si="7"/>
        <v>0</v>
      </c>
      <c r="K43" s="174">
        <f t="shared" si="8"/>
        <v>230000</v>
      </c>
    </row>
    <row r="44" ht="151.2" spans="1:11">
      <c r="A44" s="93">
        <v>291</v>
      </c>
      <c r="B44" s="151" t="s">
        <v>126</v>
      </c>
      <c r="C44" s="40" t="s">
        <v>127</v>
      </c>
      <c r="D44" s="53" t="s">
        <v>128</v>
      </c>
      <c r="E44" s="162" t="s">
        <v>27</v>
      </c>
      <c r="F44" s="163">
        <v>1</v>
      </c>
      <c r="G44" s="164">
        <v>657300</v>
      </c>
      <c r="H44" s="152"/>
      <c r="I44" s="152">
        <f t="shared" si="6"/>
        <v>657300</v>
      </c>
      <c r="J44" s="152">
        <f t="shared" si="7"/>
        <v>0</v>
      </c>
      <c r="K44" s="174">
        <f t="shared" si="8"/>
        <v>657300</v>
      </c>
    </row>
    <row r="45" ht="108" spans="1:11">
      <c r="A45" s="93">
        <v>292</v>
      </c>
      <c r="B45" s="151" t="s">
        <v>129</v>
      </c>
      <c r="C45" s="40" t="s">
        <v>130</v>
      </c>
      <c r="D45" s="53" t="s">
        <v>131</v>
      </c>
      <c r="E45" s="162" t="s">
        <v>27</v>
      </c>
      <c r="F45" s="163">
        <v>2</v>
      </c>
      <c r="G45" s="164">
        <v>525600</v>
      </c>
      <c r="H45" s="152"/>
      <c r="I45" s="152">
        <f t="shared" si="6"/>
        <v>1051200</v>
      </c>
      <c r="J45" s="152">
        <f t="shared" si="7"/>
        <v>0</v>
      </c>
      <c r="K45" s="174">
        <f t="shared" si="8"/>
        <v>1051200</v>
      </c>
    </row>
    <row r="46" ht="75.6" spans="1:11">
      <c r="A46" s="93">
        <v>293</v>
      </c>
      <c r="B46" s="151" t="s">
        <v>132</v>
      </c>
      <c r="C46" s="40" t="s">
        <v>133</v>
      </c>
      <c r="D46" s="53" t="s">
        <v>134</v>
      </c>
      <c r="E46" s="162" t="s">
        <v>67</v>
      </c>
      <c r="F46" s="163">
        <v>1</v>
      </c>
      <c r="G46" s="164">
        <v>489600</v>
      </c>
      <c r="H46" s="152"/>
      <c r="I46" s="152">
        <f t="shared" si="6"/>
        <v>489600</v>
      </c>
      <c r="J46" s="152">
        <f t="shared" si="7"/>
        <v>0</v>
      </c>
      <c r="K46" s="174">
        <f t="shared" si="8"/>
        <v>489600</v>
      </c>
    </row>
    <row r="47" ht="108" spans="1:11">
      <c r="A47" s="93">
        <v>294</v>
      </c>
      <c r="B47" s="151" t="s">
        <v>135</v>
      </c>
      <c r="C47" s="40" t="s">
        <v>136</v>
      </c>
      <c r="D47" s="53" t="s">
        <v>137</v>
      </c>
      <c r="E47" s="162" t="s">
        <v>27</v>
      </c>
      <c r="F47" s="163">
        <v>2</v>
      </c>
      <c r="G47" s="164">
        <v>552000</v>
      </c>
      <c r="H47" s="152"/>
      <c r="I47" s="152">
        <f t="shared" si="6"/>
        <v>1104000</v>
      </c>
      <c r="J47" s="152">
        <f t="shared" si="7"/>
        <v>0</v>
      </c>
      <c r="K47" s="174">
        <f t="shared" si="8"/>
        <v>1104000</v>
      </c>
    </row>
    <row r="48" ht="54" spans="1:11">
      <c r="A48" s="93">
        <v>295</v>
      </c>
      <c r="B48" s="151" t="s">
        <v>138</v>
      </c>
      <c r="C48" s="40" t="s">
        <v>139</v>
      </c>
      <c r="D48" s="53" t="s">
        <v>140</v>
      </c>
      <c r="E48" s="162" t="s">
        <v>27</v>
      </c>
      <c r="F48" s="163">
        <v>1</v>
      </c>
      <c r="G48" s="164">
        <v>848700</v>
      </c>
      <c r="H48" s="152"/>
      <c r="I48" s="152">
        <f t="shared" si="6"/>
        <v>848700</v>
      </c>
      <c r="J48" s="152">
        <f t="shared" si="7"/>
        <v>0</v>
      </c>
      <c r="K48" s="174">
        <f t="shared" si="8"/>
        <v>848700</v>
      </c>
    </row>
    <row r="49" ht="118.8" spans="1:11">
      <c r="A49" s="93">
        <v>296</v>
      </c>
      <c r="B49" s="151" t="s">
        <v>141</v>
      </c>
      <c r="C49" s="40" t="s">
        <v>142</v>
      </c>
      <c r="D49" s="53" t="s">
        <v>143</v>
      </c>
      <c r="E49" s="162" t="s">
        <v>27</v>
      </c>
      <c r="F49" s="163">
        <v>1</v>
      </c>
      <c r="G49" s="164">
        <v>1040000</v>
      </c>
      <c r="H49" s="152"/>
      <c r="I49" s="152">
        <f t="shared" si="6"/>
        <v>1040000</v>
      </c>
      <c r="J49" s="152">
        <f t="shared" si="7"/>
        <v>0</v>
      </c>
      <c r="K49" s="174">
        <f t="shared" si="8"/>
        <v>1040000</v>
      </c>
    </row>
    <row r="50" ht="21.6" spans="1:11">
      <c r="A50" s="93">
        <v>297</v>
      </c>
      <c r="B50" s="151" t="s">
        <v>144</v>
      </c>
      <c r="C50" s="40" t="s">
        <v>145</v>
      </c>
      <c r="D50" s="53" t="s">
        <v>146</v>
      </c>
      <c r="E50" s="162" t="s">
        <v>67</v>
      </c>
      <c r="F50" s="163">
        <v>2</v>
      </c>
      <c r="G50" s="164">
        <v>8500.8</v>
      </c>
      <c r="H50" s="152">
        <v>739.2</v>
      </c>
      <c r="I50" s="152">
        <f t="shared" si="6"/>
        <v>17001.6</v>
      </c>
      <c r="J50" s="152">
        <f t="shared" si="7"/>
        <v>1478.4</v>
      </c>
      <c r="K50" s="174">
        <f t="shared" si="8"/>
        <v>18480</v>
      </c>
    </row>
    <row r="51" spans="1:11">
      <c r="A51" s="93">
        <v>298</v>
      </c>
      <c r="B51" s="71" t="s">
        <v>59</v>
      </c>
      <c r="C51" s="74" t="s">
        <v>147</v>
      </c>
      <c r="D51" s="165"/>
      <c r="E51" s="71"/>
      <c r="F51" s="166"/>
      <c r="G51" s="166"/>
      <c r="H51" s="166"/>
      <c r="I51" s="166"/>
      <c r="J51" s="166"/>
      <c r="K51" s="178"/>
    </row>
    <row r="52" ht="97.2" spans="1:11">
      <c r="A52" s="93">
        <v>300</v>
      </c>
      <c r="B52" s="151" t="s">
        <v>148</v>
      </c>
      <c r="C52" s="40" t="s">
        <v>149</v>
      </c>
      <c r="D52" s="53" t="s">
        <v>150</v>
      </c>
      <c r="E52" s="167" t="s">
        <v>67</v>
      </c>
      <c r="F52" s="164">
        <v>2</v>
      </c>
      <c r="G52" s="164">
        <v>161708.4</v>
      </c>
      <c r="H52" s="152">
        <v>14061.6</v>
      </c>
      <c r="I52" s="152">
        <f>F52*G52</f>
        <v>323416.8</v>
      </c>
      <c r="J52" s="152">
        <f>F52*H52</f>
        <v>28123.2</v>
      </c>
      <c r="K52" s="174">
        <f t="shared" si="8"/>
        <v>351540</v>
      </c>
    </row>
    <row r="53" ht="313.2" spans="1:11">
      <c r="A53" s="93">
        <v>301</v>
      </c>
      <c r="B53" s="151" t="s">
        <v>151</v>
      </c>
      <c r="C53" s="40" t="s">
        <v>152</v>
      </c>
      <c r="D53" s="53" t="s">
        <v>153</v>
      </c>
      <c r="E53" s="167" t="s">
        <v>67</v>
      </c>
      <c r="F53" s="164">
        <v>6</v>
      </c>
      <c r="G53" s="164">
        <v>378200</v>
      </c>
      <c r="H53" s="152"/>
      <c r="I53" s="152">
        <f>F53*G53</f>
        <v>2269200</v>
      </c>
      <c r="J53" s="152">
        <f>F53*H53</f>
        <v>0</v>
      </c>
      <c r="K53" s="174">
        <f t="shared" si="8"/>
        <v>2269200</v>
      </c>
    </row>
    <row r="54" ht="162" spans="1:11">
      <c r="A54" s="93">
        <v>302</v>
      </c>
      <c r="B54" s="151" t="s">
        <v>154</v>
      </c>
      <c r="C54" s="40" t="s">
        <v>155</v>
      </c>
      <c r="D54" s="53" t="s">
        <v>156</v>
      </c>
      <c r="E54" s="167" t="s">
        <v>67</v>
      </c>
      <c r="F54" s="164">
        <v>2</v>
      </c>
      <c r="G54" s="164">
        <v>83660</v>
      </c>
      <c r="H54" s="152"/>
      <c r="I54" s="152">
        <f>F54*G54</f>
        <v>167320</v>
      </c>
      <c r="J54" s="152">
        <f>F54*H54</f>
        <v>0</v>
      </c>
      <c r="K54" s="174">
        <f t="shared" si="8"/>
        <v>167320</v>
      </c>
    </row>
    <row r="55" ht="86.4" spans="1:11">
      <c r="A55" s="93">
        <v>303</v>
      </c>
      <c r="B55" s="151" t="s">
        <v>157</v>
      </c>
      <c r="C55" s="40" t="s">
        <v>158</v>
      </c>
      <c r="D55" s="53" t="s">
        <v>159</v>
      </c>
      <c r="E55" s="167" t="s">
        <v>27</v>
      </c>
      <c r="F55" s="164">
        <v>2</v>
      </c>
      <c r="G55" s="164">
        <v>5400</v>
      </c>
      <c r="H55" s="152"/>
      <c r="I55" s="152">
        <f>F55*G55</f>
        <v>10800</v>
      </c>
      <c r="J55" s="152">
        <f>F55*H55</f>
        <v>0</v>
      </c>
      <c r="K55" s="174">
        <f t="shared" si="8"/>
        <v>10800</v>
      </c>
    </row>
    <row r="56" spans="1:11">
      <c r="A56" s="93">
        <v>305</v>
      </c>
      <c r="B56" s="141" t="s">
        <v>160</v>
      </c>
      <c r="C56" s="155" t="s">
        <v>161</v>
      </c>
      <c r="D56" s="156"/>
      <c r="E56" s="155"/>
      <c r="F56" s="157"/>
      <c r="G56" s="157"/>
      <c r="H56" s="157"/>
      <c r="I56" s="157"/>
      <c r="J56" s="157"/>
      <c r="K56" s="176"/>
    </row>
    <row r="57" ht="21.6" spans="1:11">
      <c r="A57" s="93">
        <v>306</v>
      </c>
      <c r="B57" s="23" t="s">
        <v>162</v>
      </c>
      <c r="C57" s="23" t="s">
        <v>163</v>
      </c>
      <c r="D57" s="25" t="s">
        <v>164</v>
      </c>
      <c r="E57" s="23"/>
      <c r="F57" s="27"/>
      <c r="G57" s="27"/>
      <c r="H57" s="27"/>
      <c r="I57" s="27"/>
      <c r="J57" s="27"/>
      <c r="K57" s="179"/>
    </row>
    <row r="58" ht="14.4" spans="1:11">
      <c r="A58" s="93">
        <v>314</v>
      </c>
      <c r="B58" s="71" t="s">
        <v>22</v>
      </c>
      <c r="C58" s="71" t="s">
        <v>165</v>
      </c>
      <c r="D58" s="168"/>
      <c r="E58" s="71"/>
      <c r="F58" s="166"/>
      <c r="G58" s="166"/>
      <c r="H58" s="166"/>
      <c r="I58" s="166"/>
      <c r="J58" s="166"/>
      <c r="K58" s="178"/>
    </row>
    <row r="59" spans="1:11">
      <c r="A59" s="93">
        <v>315</v>
      </c>
      <c r="B59" s="151" t="s">
        <v>166</v>
      </c>
      <c r="C59" s="40" t="s">
        <v>167</v>
      </c>
      <c r="D59" s="169" t="s">
        <v>168</v>
      </c>
      <c r="E59" s="167" t="s">
        <v>169</v>
      </c>
      <c r="F59" s="170">
        <v>10</v>
      </c>
      <c r="G59" s="164">
        <v>63973</v>
      </c>
      <c r="H59" s="152"/>
      <c r="I59" s="152">
        <f>F59*G59</f>
        <v>639730</v>
      </c>
      <c r="J59" s="152">
        <f>F59*H59</f>
        <v>0</v>
      </c>
      <c r="K59" s="174">
        <f t="shared" ref="K59:K62" si="9">J59+I59</f>
        <v>639730</v>
      </c>
    </row>
    <row r="60" ht="21.6" spans="1:11">
      <c r="A60" s="93">
        <v>316</v>
      </c>
      <c r="B60" s="167">
        <v>2</v>
      </c>
      <c r="C60" s="40" t="s">
        <v>170</v>
      </c>
      <c r="D60" s="169" t="s">
        <v>171</v>
      </c>
      <c r="E60" s="167"/>
      <c r="F60" s="163"/>
      <c r="G60" s="164"/>
      <c r="H60" s="152"/>
      <c r="I60" s="152"/>
      <c r="J60" s="152"/>
      <c r="K60" s="174"/>
    </row>
    <row r="61" ht="14.4" spans="1:11">
      <c r="A61" s="93">
        <v>317</v>
      </c>
      <c r="B61" s="151" t="s">
        <v>172</v>
      </c>
      <c r="C61" s="40" t="s">
        <v>173</v>
      </c>
      <c r="D61" s="169" t="s">
        <v>174</v>
      </c>
      <c r="E61" s="167" t="s">
        <v>175</v>
      </c>
      <c r="F61" s="163">
        <v>1.33</v>
      </c>
      <c r="G61" s="164">
        <v>10000</v>
      </c>
      <c r="H61" s="152"/>
      <c r="I61" s="152">
        <f>F61*G61</f>
        <v>13300</v>
      </c>
      <c r="J61" s="152">
        <f>F61*H61</f>
        <v>0</v>
      </c>
      <c r="K61" s="174">
        <f t="shared" si="9"/>
        <v>13300</v>
      </c>
    </row>
    <row r="62" ht="21.6" spans="1:11">
      <c r="A62" s="93">
        <v>318</v>
      </c>
      <c r="B62" s="151" t="s">
        <v>176</v>
      </c>
      <c r="C62" s="40" t="s">
        <v>177</v>
      </c>
      <c r="D62" s="169" t="s">
        <v>178</v>
      </c>
      <c r="E62" s="167" t="s">
        <v>175</v>
      </c>
      <c r="F62" s="163">
        <v>1.33</v>
      </c>
      <c r="G62" s="164">
        <v>10000</v>
      </c>
      <c r="H62" s="152"/>
      <c r="I62" s="152">
        <f>F62*G62</f>
        <v>13300</v>
      </c>
      <c r="J62" s="152">
        <f>F62*H62</f>
        <v>0</v>
      </c>
      <c r="K62" s="174">
        <f t="shared" si="9"/>
        <v>13300</v>
      </c>
    </row>
    <row r="63" ht="14.4" spans="1:11">
      <c r="A63" s="93">
        <v>319</v>
      </c>
      <c r="B63" s="71" t="s">
        <v>179</v>
      </c>
      <c r="C63" s="71" t="s">
        <v>180</v>
      </c>
      <c r="D63" s="168" t="s">
        <v>181</v>
      </c>
      <c r="E63" s="71"/>
      <c r="F63" s="166"/>
      <c r="G63" s="166"/>
      <c r="H63" s="166"/>
      <c r="I63" s="166"/>
      <c r="J63" s="166"/>
      <c r="K63" s="178"/>
    </row>
    <row r="64" ht="14.4" spans="1:11">
      <c r="A64" s="93">
        <v>320</v>
      </c>
      <c r="B64" s="151" t="s">
        <v>182</v>
      </c>
      <c r="C64" s="40" t="s">
        <v>183</v>
      </c>
      <c r="D64" s="169" t="s">
        <v>184</v>
      </c>
      <c r="E64" s="167" t="s">
        <v>175</v>
      </c>
      <c r="F64" s="163">
        <v>1.33</v>
      </c>
      <c r="G64" s="164">
        <v>10000</v>
      </c>
      <c r="H64" s="152"/>
      <c r="I64" s="152">
        <f t="shared" ref="I64:I70" si="10">F64*G64</f>
        <v>13300</v>
      </c>
      <c r="J64" s="152">
        <f t="shared" ref="J64:J70" si="11">F64*H64</f>
        <v>0</v>
      </c>
      <c r="K64" s="174">
        <f t="shared" ref="K64:K89" si="12">J64+I64</f>
        <v>13300</v>
      </c>
    </row>
    <row r="65" ht="14.4" spans="1:11">
      <c r="A65" s="93">
        <v>321</v>
      </c>
      <c r="B65" s="151" t="s">
        <v>185</v>
      </c>
      <c r="C65" s="40" t="s">
        <v>186</v>
      </c>
      <c r="D65" s="169" t="s">
        <v>187</v>
      </c>
      <c r="E65" s="167" t="s">
        <v>175</v>
      </c>
      <c r="F65" s="163">
        <v>0.67</v>
      </c>
      <c r="G65" s="164">
        <v>10000</v>
      </c>
      <c r="H65" s="152"/>
      <c r="I65" s="152">
        <f t="shared" si="10"/>
        <v>6700</v>
      </c>
      <c r="J65" s="152">
        <f t="shared" si="11"/>
        <v>0</v>
      </c>
      <c r="K65" s="174">
        <f t="shared" si="12"/>
        <v>6700</v>
      </c>
    </row>
    <row r="66" spans="1:11">
      <c r="A66" s="93">
        <v>322</v>
      </c>
      <c r="B66" s="151" t="s">
        <v>188</v>
      </c>
      <c r="C66" s="40" t="s">
        <v>189</v>
      </c>
      <c r="D66" s="169" t="s">
        <v>190</v>
      </c>
      <c r="E66" s="167" t="s">
        <v>191</v>
      </c>
      <c r="F66" s="170">
        <v>41.54</v>
      </c>
      <c r="G66" s="164">
        <v>4636</v>
      </c>
      <c r="H66" s="152"/>
      <c r="I66" s="152">
        <f t="shared" si="10"/>
        <v>192579.44</v>
      </c>
      <c r="J66" s="152">
        <f t="shared" si="11"/>
        <v>0</v>
      </c>
      <c r="K66" s="174">
        <f t="shared" si="12"/>
        <v>192579.44</v>
      </c>
    </row>
    <row r="67" ht="14.4" spans="1:11">
      <c r="A67" s="93">
        <v>323</v>
      </c>
      <c r="B67" s="151" t="s">
        <v>192</v>
      </c>
      <c r="C67" s="40" t="s">
        <v>193</v>
      </c>
      <c r="D67" s="169" t="s">
        <v>194</v>
      </c>
      <c r="E67" s="167" t="s">
        <v>175</v>
      </c>
      <c r="F67" s="163">
        <v>6.67</v>
      </c>
      <c r="G67" s="164">
        <v>10000</v>
      </c>
      <c r="H67" s="152"/>
      <c r="I67" s="152">
        <f t="shared" si="10"/>
        <v>66700</v>
      </c>
      <c r="J67" s="152">
        <f t="shared" si="11"/>
        <v>0</v>
      </c>
      <c r="K67" s="174">
        <f t="shared" si="12"/>
        <v>66700</v>
      </c>
    </row>
    <row r="68" ht="21.6" spans="1:11">
      <c r="A68" s="93">
        <v>324</v>
      </c>
      <c r="B68" s="151" t="s">
        <v>195</v>
      </c>
      <c r="C68" s="40" t="s">
        <v>196</v>
      </c>
      <c r="D68" s="169" t="s">
        <v>197</v>
      </c>
      <c r="E68" s="167" t="s">
        <v>175</v>
      </c>
      <c r="F68" s="163">
        <v>6</v>
      </c>
      <c r="G68" s="164">
        <v>10000</v>
      </c>
      <c r="H68" s="152"/>
      <c r="I68" s="152">
        <f t="shared" si="10"/>
        <v>60000</v>
      </c>
      <c r="J68" s="152">
        <f t="shared" si="11"/>
        <v>0</v>
      </c>
      <c r="K68" s="174">
        <f t="shared" si="12"/>
        <v>60000</v>
      </c>
    </row>
    <row r="69" ht="14.4" spans="1:11">
      <c r="A69" s="93">
        <v>325</v>
      </c>
      <c r="B69" s="151" t="s">
        <v>198</v>
      </c>
      <c r="C69" s="40" t="s">
        <v>199</v>
      </c>
      <c r="D69" s="169" t="s">
        <v>200</v>
      </c>
      <c r="E69" s="167" t="s">
        <v>175</v>
      </c>
      <c r="F69" s="163">
        <v>5</v>
      </c>
      <c r="G69" s="164">
        <v>10000</v>
      </c>
      <c r="H69" s="152"/>
      <c r="I69" s="152">
        <f t="shared" si="10"/>
        <v>50000</v>
      </c>
      <c r="J69" s="152">
        <f t="shared" si="11"/>
        <v>0</v>
      </c>
      <c r="K69" s="174">
        <f t="shared" si="12"/>
        <v>50000</v>
      </c>
    </row>
    <row r="70" ht="21.6" spans="1:11">
      <c r="A70" s="93">
        <v>326</v>
      </c>
      <c r="B70" s="151" t="s">
        <v>201</v>
      </c>
      <c r="C70" s="40" t="s">
        <v>202</v>
      </c>
      <c r="D70" s="169" t="s">
        <v>203</v>
      </c>
      <c r="E70" s="167" t="s">
        <v>175</v>
      </c>
      <c r="F70" s="163">
        <v>11.67</v>
      </c>
      <c r="G70" s="164">
        <v>10000</v>
      </c>
      <c r="H70" s="152"/>
      <c r="I70" s="152">
        <f t="shared" si="10"/>
        <v>116700</v>
      </c>
      <c r="J70" s="152">
        <f t="shared" si="11"/>
        <v>0</v>
      </c>
      <c r="K70" s="174">
        <f t="shared" si="12"/>
        <v>116700</v>
      </c>
    </row>
    <row r="71" ht="21.6" spans="1:11">
      <c r="A71" s="93">
        <v>327</v>
      </c>
      <c r="B71" s="71" t="s">
        <v>204</v>
      </c>
      <c r="C71" s="71" t="s">
        <v>205</v>
      </c>
      <c r="D71" s="168" t="s">
        <v>206</v>
      </c>
      <c r="E71" s="71"/>
      <c r="F71" s="166"/>
      <c r="G71" s="166"/>
      <c r="H71" s="166"/>
      <c r="I71" s="166"/>
      <c r="J71" s="166"/>
      <c r="K71" s="178"/>
    </row>
    <row r="72" spans="1:11">
      <c r="A72" s="93">
        <v>328</v>
      </c>
      <c r="B72" s="151" t="s">
        <v>207</v>
      </c>
      <c r="C72" s="40" t="s">
        <v>208</v>
      </c>
      <c r="D72" s="169" t="s">
        <v>209</v>
      </c>
      <c r="E72" s="167" t="s">
        <v>210</v>
      </c>
      <c r="F72" s="170">
        <v>106.02</v>
      </c>
      <c r="G72" s="164">
        <v>2000</v>
      </c>
      <c r="H72" s="152"/>
      <c r="I72" s="152">
        <f>F72*G72</f>
        <v>212040</v>
      </c>
      <c r="J72" s="152">
        <f>F72*H72</f>
        <v>0</v>
      </c>
      <c r="K72" s="174">
        <f t="shared" si="12"/>
        <v>212040</v>
      </c>
    </row>
    <row r="73" spans="1:11">
      <c r="A73" s="93">
        <v>329</v>
      </c>
      <c r="B73" s="151" t="s">
        <v>211</v>
      </c>
      <c r="C73" s="40" t="s">
        <v>212</v>
      </c>
      <c r="D73" s="169" t="s">
        <v>213</v>
      </c>
      <c r="E73" s="167" t="s">
        <v>214</v>
      </c>
      <c r="F73" s="163">
        <v>424</v>
      </c>
      <c r="G73" s="164">
        <v>3940</v>
      </c>
      <c r="H73" s="152"/>
      <c r="I73" s="152">
        <f>F73*G73</f>
        <v>1670560</v>
      </c>
      <c r="J73" s="152">
        <f>F73*H73</f>
        <v>0</v>
      </c>
      <c r="K73" s="174">
        <f t="shared" si="12"/>
        <v>1670560</v>
      </c>
    </row>
    <row r="74" spans="1:11">
      <c r="A74" s="93">
        <v>330</v>
      </c>
      <c r="B74" s="151" t="s">
        <v>215</v>
      </c>
      <c r="C74" s="40" t="s">
        <v>216</v>
      </c>
      <c r="D74" s="169" t="s">
        <v>213</v>
      </c>
      <c r="E74" s="167" t="s">
        <v>214</v>
      </c>
      <c r="F74" s="163">
        <v>424</v>
      </c>
      <c r="G74" s="164">
        <v>127</v>
      </c>
      <c r="H74" s="152"/>
      <c r="I74" s="152">
        <f>F74*G74</f>
        <v>53848</v>
      </c>
      <c r="J74" s="152">
        <f>F74*H74</f>
        <v>0</v>
      </c>
      <c r="K74" s="174">
        <f t="shared" si="12"/>
        <v>53848</v>
      </c>
    </row>
    <row r="75" ht="21.6" spans="1:11">
      <c r="A75" s="93">
        <v>331</v>
      </c>
      <c r="B75" s="151" t="s">
        <v>217</v>
      </c>
      <c r="C75" s="40" t="s">
        <v>218</v>
      </c>
      <c r="D75" s="169" t="s">
        <v>213</v>
      </c>
      <c r="E75" s="167" t="s">
        <v>214</v>
      </c>
      <c r="F75" s="163">
        <v>424</v>
      </c>
      <c r="G75" s="164">
        <v>2577</v>
      </c>
      <c r="H75" s="152"/>
      <c r="I75" s="152">
        <f>F75*G75</f>
        <v>1092648</v>
      </c>
      <c r="J75" s="152">
        <f>F75*H75</f>
        <v>0</v>
      </c>
      <c r="K75" s="174">
        <f t="shared" si="12"/>
        <v>1092648</v>
      </c>
    </row>
    <row r="76" spans="1:11">
      <c r="A76" s="93">
        <v>332</v>
      </c>
      <c r="B76" s="151" t="s">
        <v>219</v>
      </c>
      <c r="C76" s="40" t="s">
        <v>220</v>
      </c>
      <c r="D76" s="169" t="s">
        <v>221</v>
      </c>
      <c r="E76" s="167" t="s">
        <v>210</v>
      </c>
      <c r="F76" s="170">
        <v>106.02</v>
      </c>
      <c r="G76" s="164">
        <v>18000</v>
      </c>
      <c r="H76" s="152"/>
      <c r="I76" s="152">
        <f>F76*G76</f>
        <v>1908360</v>
      </c>
      <c r="J76" s="152">
        <f>F76*H76</f>
        <v>0</v>
      </c>
      <c r="K76" s="174">
        <f t="shared" si="12"/>
        <v>1908360</v>
      </c>
    </row>
    <row r="77" spans="1:11">
      <c r="A77" s="93">
        <v>333</v>
      </c>
      <c r="B77" s="23" t="s">
        <v>222</v>
      </c>
      <c r="C77" s="23" t="s">
        <v>223</v>
      </c>
      <c r="D77" s="25"/>
      <c r="E77" s="23"/>
      <c r="F77" s="27"/>
      <c r="G77" s="27"/>
      <c r="H77" s="27"/>
      <c r="I77" s="27"/>
      <c r="J77" s="27"/>
      <c r="K77" s="179"/>
    </row>
    <row r="78" ht="21.6" spans="1:11">
      <c r="A78" s="93">
        <v>334</v>
      </c>
      <c r="B78" s="151" t="s">
        <v>224</v>
      </c>
      <c r="C78" s="40" t="s">
        <v>225</v>
      </c>
      <c r="D78" s="169" t="s">
        <v>226</v>
      </c>
      <c r="E78" s="167" t="s">
        <v>175</v>
      </c>
      <c r="F78" s="163">
        <v>1.25</v>
      </c>
      <c r="G78" s="164">
        <v>10000</v>
      </c>
      <c r="H78" s="152"/>
      <c r="I78" s="152">
        <f t="shared" ref="I78:I83" si="13">F78*G78</f>
        <v>12500</v>
      </c>
      <c r="J78" s="152">
        <f t="shared" ref="J78:J83" si="14">F78*H78</f>
        <v>0</v>
      </c>
      <c r="K78" s="174">
        <f t="shared" si="12"/>
        <v>12500</v>
      </c>
    </row>
    <row r="79" ht="14.4" spans="1:11">
      <c r="A79" s="93">
        <v>335</v>
      </c>
      <c r="B79" s="151" t="s">
        <v>227</v>
      </c>
      <c r="C79" s="40" t="s">
        <v>228</v>
      </c>
      <c r="D79" s="169" t="s">
        <v>229</v>
      </c>
      <c r="E79" s="167" t="s">
        <v>175</v>
      </c>
      <c r="F79" s="163">
        <v>2</v>
      </c>
      <c r="G79" s="164">
        <v>10000</v>
      </c>
      <c r="H79" s="152"/>
      <c r="I79" s="152">
        <f t="shared" si="13"/>
        <v>20000</v>
      </c>
      <c r="J79" s="152">
        <f t="shared" si="14"/>
        <v>0</v>
      </c>
      <c r="K79" s="174">
        <f t="shared" si="12"/>
        <v>20000</v>
      </c>
    </row>
    <row r="80" ht="21.6" spans="1:11">
      <c r="A80" s="93">
        <v>336</v>
      </c>
      <c r="B80" s="151" t="s">
        <v>230</v>
      </c>
      <c r="C80" s="40" t="s">
        <v>231</v>
      </c>
      <c r="D80" s="169" t="s">
        <v>232</v>
      </c>
      <c r="E80" s="167" t="s">
        <v>175</v>
      </c>
      <c r="F80" s="163">
        <v>2.5</v>
      </c>
      <c r="G80" s="164">
        <v>10000</v>
      </c>
      <c r="H80" s="152"/>
      <c r="I80" s="152">
        <f t="shared" si="13"/>
        <v>25000</v>
      </c>
      <c r="J80" s="152">
        <f t="shared" si="14"/>
        <v>0</v>
      </c>
      <c r="K80" s="174">
        <f t="shared" si="12"/>
        <v>25000</v>
      </c>
    </row>
    <row r="81" ht="21.6" spans="1:11">
      <c r="A81" s="93">
        <v>337</v>
      </c>
      <c r="B81" s="151" t="s">
        <v>233</v>
      </c>
      <c r="C81" s="40" t="s">
        <v>234</v>
      </c>
      <c r="D81" s="169" t="s">
        <v>235</v>
      </c>
      <c r="E81" s="167" t="s">
        <v>175</v>
      </c>
      <c r="F81" s="163">
        <v>4.5</v>
      </c>
      <c r="G81" s="164">
        <v>10000</v>
      </c>
      <c r="H81" s="152"/>
      <c r="I81" s="152">
        <f t="shared" si="13"/>
        <v>45000</v>
      </c>
      <c r="J81" s="152">
        <f t="shared" si="14"/>
        <v>0</v>
      </c>
      <c r="K81" s="174">
        <f t="shared" si="12"/>
        <v>45000</v>
      </c>
    </row>
    <row r="82" ht="21.6" spans="1:11">
      <c r="A82" s="93">
        <v>338</v>
      </c>
      <c r="B82" s="151" t="s">
        <v>236</v>
      </c>
      <c r="C82" s="40" t="s">
        <v>237</v>
      </c>
      <c r="D82" s="169" t="s">
        <v>238</v>
      </c>
      <c r="E82" s="167" t="s">
        <v>175</v>
      </c>
      <c r="F82" s="163">
        <v>3</v>
      </c>
      <c r="G82" s="164">
        <v>10000</v>
      </c>
      <c r="H82" s="152"/>
      <c r="I82" s="152">
        <f t="shared" si="13"/>
        <v>30000</v>
      </c>
      <c r="J82" s="152">
        <f t="shared" si="14"/>
        <v>0</v>
      </c>
      <c r="K82" s="174">
        <f t="shared" si="12"/>
        <v>30000</v>
      </c>
    </row>
    <row r="83" ht="14.4" spans="1:11">
      <c r="A83" s="93">
        <v>339</v>
      </c>
      <c r="B83" s="151" t="s">
        <v>239</v>
      </c>
      <c r="C83" s="40" t="s">
        <v>240</v>
      </c>
      <c r="D83" s="169" t="s">
        <v>241</v>
      </c>
      <c r="E83" s="167" t="s">
        <v>175</v>
      </c>
      <c r="F83" s="163">
        <v>2.5</v>
      </c>
      <c r="G83" s="164">
        <v>10000</v>
      </c>
      <c r="H83" s="152"/>
      <c r="I83" s="152">
        <f t="shared" si="13"/>
        <v>25000</v>
      </c>
      <c r="J83" s="152">
        <f t="shared" si="14"/>
        <v>0</v>
      </c>
      <c r="K83" s="174">
        <f t="shared" si="12"/>
        <v>25000</v>
      </c>
    </row>
    <row r="84" spans="1:11">
      <c r="A84" s="93">
        <v>340</v>
      </c>
      <c r="B84" s="23" t="s">
        <v>242</v>
      </c>
      <c r="C84" s="23" t="s">
        <v>243</v>
      </c>
      <c r="D84" s="25"/>
      <c r="E84" s="23"/>
      <c r="F84" s="27"/>
      <c r="G84" s="27"/>
      <c r="H84" s="27"/>
      <c r="I84" s="27"/>
      <c r="J84" s="27"/>
      <c r="K84" s="179"/>
    </row>
    <row r="85" ht="21.6" spans="1:11">
      <c r="A85" s="93">
        <v>341</v>
      </c>
      <c r="B85" s="151" t="s">
        <v>244</v>
      </c>
      <c r="C85" s="153" t="s">
        <v>245</v>
      </c>
      <c r="D85" s="169" t="s">
        <v>246</v>
      </c>
      <c r="E85" s="167" t="s">
        <v>175</v>
      </c>
      <c r="F85" s="163">
        <v>20</v>
      </c>
      <c r="G85" s="164">
        <v>17000</v>
      </c>
      <c r="H85" s="152"/>
      <c r="I85" s="152">
        <f>F85*G85</f>
        <v>340000</v>
      </c>
      <c r="J85" s="152">
        <f>F85*H85</f>
        <v>0</v>
      </c>
      <c r="K85" s="174">
        <f t="shared" si="12"/>
        <v>340000</v>
      </c>
    </row>
    <row r="86" ht="14.4" spans="1:11">
      <c r="A86" s="93">
        <v>342</v>
      </c>
      <c r="B86" s="151" t="s">
        <v>247</v>
      </c>
      <c r="C86" s="40" t="s">
        <v>248</v>
      </c>
      <c r="D86" s="169" t="s">
        <v>249</v>
      </c>
      <c r="E86" s="167" t="s">
        <v>175</v>
      </c>
      <c r="F86" s="163">
        <v>10</v>
      </c>
      <c r="G86" s="164">
        <v>17000</v>
      </c>
      <c r="H86" s="152"/>
      <c r="I86" s="152">
        <f>F86*G86</f>
        <v>170000</v>
      </c>
      <c r="J86" s="152">
        <f>F86*H86</f>
        <v>0</v>
      </c>
      <c r="K86" s="174">
        <f t="shared" si="12"/>
        <v>170000</v>
      </c>
    </row>
    <row r="87" ht="14.4" spans="1:11">
      <c r="A87" s="93">
        <v>343</v>
      </c>
      <c r="B87" s="151" t="s">
        <v>250</v>
      </c>
      <c r="C87" s="40" t="s">
        <v>251</v>
      </c>
      <c r="D87" s="169" t="s">
        <v>252</v>
      </c>
      <c r="E87" s="167" t="s">
        <v>175</v>
      </c>
      <c r="F87" s="163">
        <v>22.5</v>
      </c>
      <c r="G87" s="164">
        <v>17000</v>
      </c>
      <c r="H87" s="152"/>
      <c r="I87" s="152">
        <f>F87*G87</f>
        <v>382500</v>
      </c>
      <c r="J87" s="152">
        <f>F87*H87</f>
        <v>0</v>
      </c>
      <c r="K87" s="174">
        <f t="shared" si="12"/>
        <v>382500</v>
      </c>
    </row>
    <row r="88" ht="14.4" spans="1:11">
      <c r="A88" s="93">
        <v>344</v>
      </c>
      <c r="B88" s="151" t="s">
        <v>253</v>
      </c>
      <c r="C88" s="40" t="s">
        <v>254</v>
      </c>
      <c r="D88" s="169" t="s">
        <v>255</v>
      </c>
      <c r="E88" s="167" t="s">
        <v>175</v>
      </c>
      <c r="F88" s="163">
        <v>18</v>
      </c>
      <c r="G88" s="164">
        <v>17000</v>
      </c>
      <c r="H88" s="152"/>
      <c r="I88" s="152">
        <f>F88*G88</f>
        <v>306000</v>
      </c>
      <c r="J88" s="152">
        <f>F88*H88</f>
        <v>0</v>
      </c>
      <c r="K88" s="174">
        <f t="shared" si="12"/>
        <v>306000</v>
      </c>
    </row>
    <row r="89" ht="21.6" spans="1:11">
      <c r="A89" s="93">
        <v>345</v>
      </c>
      <c r="B89" s="151" t="s">
        <v>256</v>
      </c>
      <c r="C89" s="40" t="s">
        <v>257</v>
      </c>
      <c r="D89" s="169" t="s">
        <v>258</v>
      </c>
      <c r="E89" s="167" t="s">
        <v>175</v>
      </c>
      <c r="F89" s="163">
        <v>15</v>
      </c>
      <c r="G89" s="164">
        <v>17000</v>
      </c>
      <c r="H89" s="152"/>
      <c r="I89" s="152">
        <f>F89*G89</f>
        <v>255000</v>
      </c>
      <c r="J89" s="152">
        <f>F89*H89</f>
        <v>0</v>
      </c>
      <c r="K89" s="174">
        <f t="shared" si="12"/>
        <v>255000</v>
      </c>
    </row>
    <row r="90" spans="1:11">
      <c r="A90" s="93"/>
      <c r="B90" s="141" t="s">
        <v>259</v>
      </c>
      <c r="C90" s="141" t="s">
        <v>260</v>
      </c>
      <c r="D90" s="180"/>
      <c r="E90" s="181"/>
      <c r="F90" s="182"/>
      <c r="G90" s="182"/>
      <c r="H90" s="182"/>
      <c r="I90" s="182"/>
      <c r="J90" s="140"/>
      <c r="K90" s="171"/>
    </row>
    <row r="91" spans="1:11">
      <c r="A91" s="93"/>
      <c r="B91" s="23" t="s">
        <v>162</v>
      </c>
      <c r="C91" s="23" t="s">
        <v>261</v>
      </c>
      <c r="D91" s="25"/>
      <c r="E91" s="23"/>
      <c r="F91" s="27"/>
      <c r="G91" s="27"/>
      <c r="H91" s="27"/>
      <c r="I91" s="27"/>
      <c r="J91" s="27"/>
      <c r="K91" s="179"/>
    </row>
    <row r="92" ht="14.4" spans="1:11">
      <c r="A92" s="93">
        <v>49</v>
      </c>
      <c r="B92" s="37" t="s">
        <v>262</v>
      </c>
      <c r="C92" s="40" t="s">
        <v>263</v>
      </c>
      <c r="D92" s="52" t="s">
        <v>264</v>
      </c>
      <c r="E92" s="40" t="s">
        <v>265</v>
      </c>
      <c r="F92" s="152">
        <v>1673</v>
      </c>
      <c r="G92" s="152"/>
      <c r="H92" s="152">
        <v>1500</v>
      </c>
      <c r="I92" s="152">
        <f>F92*G92</f>
        <v>0</v>
      </c>
      <c r="J92" s="152">
        <f>F92*H92</f>
        <v>2509500</v>
      </c>
      <c r="K92" s="174">
        <f t="shared" ref="K92:K97" si="15">J92+I92</f>
        <v>2509500</v>
      </c>
    </row>
    <row r="93" spans="1:11">
      <c r="A93" s="93">
        <v>50</v>
      </c>
      <c r="B93" s="37" t="s">
        <v>266</v>
      </c>
      <c r="C93" s="40" t="s">
        <v>267</v>
      </c>
      <c r="D93" s="52" t="s">
        <v>268</v>
      </c>
      <c r="E93" s="40" t="s">
        <v>265</v>
      </c>
      <c r="F93" s="152">
        <v>1849</v>
      </c>
      <c r="G93" s="152"/>
      <c r="H93" s="152">
        <v>1500</v>
      </c>
      <c r="I93" s="152">
        <f>F93*G93</f>
        <v>0</v>
      </c>
      <c r="J93" s="152">
        <f>F93*H93</f>
        <v>2773500</v>
      </c>
      <c r="K93" s="174">
        <f t="shared" si="15"/>
        <v>2773500</v>
      </c>
    </row>
    <row r="94" spans="1:11">
      <c r="A94" s="93"/>
      <c r="B94" s="23" t="s">
        <v>222</v>
      </c>
      <c r="C94" s="23" t="s">
        <v>269</v>
      </c>
      <c r="D94" s="70"/>
      <c r="E94" s="23"/>
      <c r="F94" s="79"/>
      <c r="G94" s="79"/>
      <c r="H94" s="79"/>
      <c r="I94" s="79"/>
      <c r="J94" s="27"/>
      <c r="K94" s="179"/>
    </row>
    <row r="95" ht="21.6" spans="1:11">
      <c r="A95" s="93">
        <v>182</v>
      </c>
      <c r="B95" s="37" t="s">
        <v>270</v>
      </c>
      <c r="C95" s="40" t="s">
        <v>271</v>
      </c>
      <c r="D95" s="52" t="s">
        <v>272</v>
      </c>
      <c r="E95" s="40" t="s">
        <v>19</v>
      </c>
      <c r="F95" s="152">
        <v>486</v>
      </c>
      <c r="G95" s="152"/>
      <c r="H95" s="152">
        <v>5990</v>
      </c>
      <c r="I95" s="152">
        <f>F95*G95</f>
        <v>0</v>
      </c>
      <c r="J95" s="152">
        <f>F95*H95</f>
        <v>2911140</v>
      </c>
      <c r="K95" s="174">
        <f t="shared" si="15"/>
        <v>2911140</v>
      </c>
    </row>
    <row r="96" ht="21.6" spans="1:11">
      <c r="A96" s="93">
        <v>183</v>
      </c>
      <c r="B96" s="37" t="s">
        <v>273</v>
      </c>
      <c r="C96" s="40" t="s">
        <v>274</v>
      </c>
      <c r="D96" s="52" t="s">
        <v>275</v>
      </c>
      <c r="E96" s="40" t="s">
        <v>19</v>
      </c>
      <c r="F96" s="152">
        <v>1031</v>
      </c>
      <c r="G96" s="152"/>
      <c r="H96" s="152">
        <v>5990</v>
      </c>
      <c r="I96" s="152">
        <f>F96*G96</f>
        <v>0</v>
      </c>
      <c r="J96" s="152">
        <f>F96*H96</f>
        <v>6175690</v>
      </c>
      <c r="K96" s="174">
        <f t="shared" si="15"/>
        <v>6175690</v>
      </c>
    </row>
    <row r="97" spans="1:11">
      <c r="A97" s="93"/>
      <c r="B97" s="141" t="s">
        <v>276</v>
      </c>
      <c r="C97" s="141" t="s">
        <v>277</v>
      </c>
      <c r="D97" s="180"/>
      <c r="E97" s="181"/>
      <c r="F97" s="182"/>
      <c r="G97" s="182"/>
      <c r="H97" s="182"/>
      <c r="I97" s="182"/>
      <c r="J97" s="140"/>
      <c r="K97" s="171"/>
    </row>
    <row r="98" spans="1:11">
      <c r="A98" s="93"/>
      <c r="B98" s="23" t="s">
        <v>162</v>
      </c>
      <c r="C98" s="23" t="s">
        <v>261</v>
      </c>
      <c r="D98" s="70"/>
      <c r="E98" s="23"/>
      <c r="F98" s="27"/>
      <c r="G98" s="27"/>
      <c r="H98" s="27"/>
      <c r="I98" s="27"/>
      <c r="J98" s="27"/>
      <c r="K98" s="179"/>
    </row>
    <row r="99" ht="14.4" spans="1:11">
      <c r="A99" s="93"/>
      <c r="B99" s="71" t="s">
        <v>22</v>
      </c>
      <c r="C99" s="74" t="s">
        <v>278</v>
      </c>
      <c r="D99" s="73"/>
      <c r="E99" s="74"/>
      <c r="F99" s="77"/>
      <c r="G99" s="77"/>
      <c r="H99" s="77"/>
      <c r="I99" s="77"/>
      <c r="J99" s="77"/>
      <c r="K99" s="175"/>
    </row>
    <row r="100" spans="1:11">
      <c r="A100" s="93">
        <v>122</v>
      </c>
      <c r="B100" s="37" t="s">
        <v>279</v>
      </c>
      <c r="C100" s="40" t="s">
        <v>280</v>
      </c>
      <c r="D100" s="53" t="s">
        <v>281</v>
      </c>
      <c r="E100" s="40" t="s">
        <v>282</v>
      </c>
      <c r="F100" s="152">
        <v>772</v>
      </c>
      <c r="G100" s="152"/>
      <c r="H100" s="152">
        <v>3600</v>
      </c>
      <c r="I100" s="152">
        <f>F100*G100</f>
        <v>0</v>
      </c>
      <c r="J100" s="152">
        <f>F100*H100</f>
        <v>2779200</v>
      </c>
      <c r="K100" s="174">
        <f t="shared" ref="K100:K103" si="16">J100+I100</f>
        <v>2779200</v>
      </c>
    </row>
    <row r="101" spans="1:11">
      <c r="A101" s="93">
        <v>137</v>
      </c>
      <c r="B101" s="37" t="s">
        <v>283</v>
      </c>
      <c r="C101" s="40" t="s">
        <v>284</v>
      </c>
      <c r="D101" s="53" t="s">
        <v>285</v>
      </c>
      <c r="E101" s="40" t="s">
        <v>282</v>
      </c>
      <c r="F101" s="152">
        <v>13</v>
      </c>
      <c r="G101" s="152"/>
      <c r="H101" s="152">
        <v>2000</v>
      </c>
      <c r="I101" s="152">
        <f>F101*G101</f>
        <v>0</v>
      </c>
      <c r="J101" s="152">
        <f>F101*H101</f>
        <v>26000</v>
      </c>
      <c r="K101" s="174">
        <f t="shared" si="16"/>
        <v>26000</v>
      </c>
    </row>
    <row r="102" ht="14.4" spans="1:11">
      <c r="A102" s="93"/>
      <c r="B102" s="71" t="s">
        <v>179</v>
      </c>
      <c r="C102" s="74" t="s">
        <v>286</v>
      </c>
      <c r="D102" s="73"/>
      <c r="E102" s="74"/>
      <c r="F102" s="77"/>
      <c r="G102" s="77"/>
      <c r="H102" s="77"/>
      <c r="I102" s="77"/>
      <c r="J102" s="77"/>
      <c r="K102" s="175"/>
    </row>
    <row r="103" spans="1:11">
      <c r="A103" s="93">
        <v>160</v>
      </c>
      <c r="B103" s="37" t="s">
        <v>287</v>
      </c>
      <c r="C103" s="40" t="s">
        <v>288</v>
      </c>
      <c r="D103" s="53" t="s">
        <v>289</v>
      </c>
      <c r="E103" s="40" t="s">
        <v>282</v>
      </c>
      <c r="F103" s="152">
        <v>12</v>
      </c>
      <c r="G103" s="152"/>
      <c r="H103" s="152">
        <v>1149</v>
      </c>
      <c r="I103" s="152">
        <f>F103*G103</f>
        <v>0</v>
      </c>
      <c r="J103" s="152">
        <f>F103*H103</f>
        <v>13788</v>
      </c>
      <c r="K103" s="174">
        <f t="shared" si="16"/>
        <v>13788</v>
      </c>
    </row>
    <row r="104" spans="1:11">
      <c r="A104" s="93"/>
      <c r="B104" s="23" t="s">
        <v>222</v>
      </c>
      <c r="C104" s="23" t="s">
        <v>290</v>
      </c>
      <c r="D104" s="70"/>
      <c r="E104" s="23"/>
      <c r="F104" s="79"/>
      <c r="G104" s="79"/>
      <c r="H104" s="79"/>
      <c r="I104" s="79"/>
      <c r="J104" s="79"/>
      <c r="K104" s="186"/>
    </row>
    <row r="105" spans="1:11">
      <c r="A105" s="40">
        <v>189</v>
      </c>
      <c r="B105" s="37" t="s">
        <v>291</v>
      </c>
      <c r="C105" s="40" t="s">
        <v>292</v>
      </c>
      <c r="D105" s="60" t="s">
        <v>293</v>
      </c>
      <c r="E105" s="40" t="s">
        <v>282</v>
      </c>
      <c r="F105" s="152">
        <v>1562</v>
      </c>
      <c r="G105" s="152"/>
      <c r="H105" s="152">
        <v>1200</v>
      </c>
      <c r="I105" s="152">
        <f>F105*G105</f>
        <v>0</v>
      </c>
      <c r="J105" s="152">
        <f>F105*H105</f>
        <v>1874400</v>
      </c>
      <c r="K105" s="174">
        <f t="shared" ref="K105:K120" si="17">J105+I105</f>
        <v>1874400</v>
      </c>
    </row>
    <row r="106" spans="1:11">
      <c r="A106" s="40">
        <v>190</v>
      </c>
      <c r="B106" s="37" t="s">
        <v>294</v>
      </c>
      <c r="C106" s="40" t="s">
        <v>295</v>
      </c>
      <c r="D106" s="60" t="s">
        <v>296</v>
      </c>
      <c r="E106" s="40" t="s">
        <v>282</v>
      </c>
      <c r="F106" s="152">
        <v>707</v>
      </c>
      <c r="G106" s="152"/>
      <c r="H106" s="152">
        <v>1000</v>
      </c>
      <c r="I106" s="152">
        <f>F106*G106</f>
        <v>0</v>
      </c>
      <c r="J106" s="152">
        <f>F106*H106</f>
        <v>707000</v>
      </c>
      <c r="K106" s="174">
        <f t="shared" si="17"/>
        <v>707000</v>
      </c>
    </row>
    <row r="107" spans="1:11">
      <c r="A107" s="40">
        <v>191</v>
      </c>
      <c r="B107" s="37" t="s">
        <v>297</v>
      </c>
      <c r="C107" s="40" t="s">
        <v>298</v>
      </c>
      <c r="D107" s="60" t="s">
        <v>299</v>
      </c>
      <c r="E107" s="40" t="s">
        <v>282</v>
      </c>
      <c r="F107" s="152">
        <v>311</v>
      </c>
      <c r="G107" s="152"/>
      <c r="H107" s="152">
        <v>800</v>
      </c>
      <c r="I107" s="152">
        <f>F107*G107</f>
        <v>0</v>
      </c>
      <c r="J107" s="152">
        <f>F107*H107</f>
        <v>248800</v>
      </c>
      <c r="K107" s="174">
        <f t="shared" si="17"/>
        <v>248800</v>
      </c>
    </row>
    <row r="108" spans="1:11">
      <c r="A108" s="93">
        <v>193</v>
      </c>
      <c r="B108" s="37" t="s">
        <v>300</v>
      </c>
      <c r="C108" s="40" t="s">
        <v>301</v>
      </c>
      <c r="D108" s="52" t="s">
        <v>302</v>
      </c>
      <c r="E108" s="40" t="s">
        <v>19</v>
      </c>
      <c r="F108" s="152">
        <v>4</v>
      </c>
      <c r="G108" s="152"/>
      <c r="H108" s="152">
        <v>12000</v>
      </c>
      <c r="I108" s="152">
        <f>F108*G108</f>
        <v>0</v>
      </c>
      <c r="J108" s="152">
        <f>F108*H108</f>
        <v>48000</v>
      </c>
      <c r="K108" s="174">
        <f t="shared" si="17"/>
        <v>48000</v>
      </c>
    </row>
    <row r="109" spans="1:11">
      <c r="A109" s="93"/>
      <c r="B109" s="23" t="s">
        <v>242</v>
      </c>
      <c r="C109" s="23" t="s">
        <v>303</v>
      </c>
      <c r="D109" s="70"/>
      <c r="E109" s="23"/>
      <c r="F109" s="79"/>
      <c r="G109" s="79"/>
      <c r="H109" s="79"/>
      <c r="I109" s="79"/>
      <c r="J109" s="79"/>
      <c r="K109" s="186"/>
    </row>
    <row r="110" spans="1:11">
      <c r="A110" s="40">
        <v>239</v>
      </c>
      <c r="B110" s="37" t="s">
        <v>304</v>
      </c>
      <c r="C110" s="40" t="s">
        <v>305</v>
      </c>
      <c r="D110" s="52" t="s">
        <v>306</v>
      </c>
      <c r="E110" s="40" t="s">
        <v>19</v>
      </c>
      <c r="F110" s="152">
        <v>1076</v>
      </c>
      <c r="G110" s="152"/>
      <c r="H110" s="152">
        <v>6000</v>
      </c>
      <c r="I110" s="152">
        <f>F110*G110</f>
        <v>0</v>
      </c>
      <c r="J110" s="152">
        <f>F110*H110</f>
        <v>6456000</v>
      </c>
      <c r="K110" s="174">
        <f t="shared" si="17"/>
        <v>6456000</v>
      </c>
    </row>
    <row r="111" spans="1:11">
      <c r="A111" s="40">
        <v>240</v>
      </c>
      <c r="B111" s="37" t="s">
        <v>307</v>
      </c>
      <c r="C111" s="40" t="s">
        <v>308</v>
      </c>
      <c r="D111" s="52" t="s">
        <v>309</v>
      </c>
      <c r="E111" s="40" t="s">
        <v>19</v>
      </c>
      <c r="F111" s="152">
        <v>266</v>
      </c>
      <c r="G111" s="152"/>
      <c r="H111" s="152">
        <v>5000</v>
      </c>
      <c r="I111" s="152">
        <f>F111*G111</f>
        <v>0</v>
      </c>
      <c r="J111" s="152">
        <f>F111*H111</f>
        <v>1330000</v>
      </c>
      <c r="K111" s="174">
        <f t="shared" si="17"/>
        <v>1330000</v>
      </c>
    </row>
    <row r="112" spans="1:11">
      <c r="A112" s="40">
        <v>241</v>
      </c>
      <c r="B112" s="37" t="s">
        <v>310</v>
      </c>
      <c r="C112" s="40" t="s">
        <v>311</v>
      </c>
      <c r="D112" s="52" t="s">
        <v>312</v>
      </c>
      <c r="E112" s="40" t="s">
        <v>19</v>
      </c>
      <c r="F112" s="152">
        <v>108</v>
      </c>
      <c r="G112" s="152"/>
      <c r="H112" s="152">
        <v>4000</v>
      </c>
      <c r="I112" s="152">
        <f>F112*G112</f>
        <v>0</v>
      </c>
      <c r="J112" s="152">
        <f>F112*H112</f>
        <v>432000</v>
      </c>
      <c r="K112" s="174">
        <f t="shared" si="17"/>
        <v>432000</v>
      </c>
    </row>
    <row r="113" spans="1:11">
      <c r="A113" s="93"/>
      <c r="B113" s="23" t="s">
        <v>313</v>
      </c>
      <c r="C113" s="23" t="s">
        <v>314</v>
      </c>
      <c r="D113" s="70"/>
      <c r="E113" s="23"/>
      <c r="F113" s="79"/>
      <c r="G113" s="79"/>
      <c r="H113" s="79"/>
      <c r="I113" s="79"/>
      <c r="J113" s="79"/>
      <c r="K113" s="186"/>
    </row>
    <row r="114" spans="1:11">
      <c r="A114" s="40">
        <v>245</v>
      </c>
      <c r="B114" s="37" t="s">
        <v>315</v>
      </c>
      <c r="C114" s="40" t="s">
        <v>316</v>
      </c>
      <c r="D114" s="60" t="s">
        <v>317</v>
      </c>
      <c r="E114" s="40" t="s">
        <v>282</v>
      </c>
      <c r="F114" s="152">
        <v>1448</v>
      </c>
      <c r="G114" s="152"/>
      <c r="H114" s="152">
        <v>2700</v>
      </c>
      <c r="I114" s="152">
        <f t="shared" ref="I114:I119" si="18">F114*G114</f>
        <v>0</v>
      </c>
      <c r="J114" s="152">
        <f t="shared" ref="J114:J119" si="19">F114*H114</f>
        <v>3909600</v>
      </c>
      <c r="K114" s="174">
        <f t="shared" si="17"/>
        <v>3909600</v>
      </c>
    </row>
    <row r="115" spans="1:11">
      <c r="A115" s="40">
        <v>246</v>
      </c>
      <c r="B115" s="37" t="s">
        <v>318</v>
      </c>
      <c r="C115" s="40" t="s">
        <v>319</v>
      </c>
      <c r="D115" s="52" t="s">
        <v>320</v>
      </c>
      <c r="E115" s="40" t="s">
        <v>282</v>
      </c>
      <c r="F115" s="152">
        <v>287</v>
      </c>
      <c r="G115" s="152"/>
      <c r="H115" s="152">
        <v>10800</v>
      </c>
      <c r="I115" s="152">
        <f t="shared" si="18"/>
        <v>0</v>
      </c>
      <c r="J115" s="152">
        <f t="shared" si="19"/>
        <v>3099600</v>
      </c>
      <c r="K115" s="174">
        <f t="shared" si="17"/>
        <v>3099600</v>
      </c>
    </row>
    <row r="116" spans="1:11">
      <c r="A116" s="40">
        <v>247</v>
      </c>
      <c r="B116" s="37" t="s">
        <v>321</v>
      </c>
      <c r="C116" s="40" t="s">
        <v>322</v>
      </c>
      <c r="D116" s="52" t="s">
        <v>323</v>
      </c>
      <c r="E116" s="40" t="s">
        <v>282</v>
      </c>
      <c r="F116" s="152">
        <v>35</v>
      </c>
      <c r="G116" s="152"/>
      <c r="H116" s="152">
        <v>9000</v>
      </c>
      <c r="I116" s="152">
        <f t="shared" si="18"/>
        <v>0</v>
      </c>
      <c r="J116" s="152">
        <f t="shared" si="19"/>
        <v>315000</v>
      </c>
      <c r="K116" s="174">
        <f t="shared" si="17"/>
        <v>315000</v>
      </c>
    </row>
    <row r="117" spans="1:11">
      <c r="A117" s="40">
        <v>248</v>
      </c>
      <c r="B117" s="37" t="s">
        <v>324</v>
      </c>
      <c r="C117" s="40" t="s">
        <v>325</v>
      </c>
      <c r="D117" s="52" t="s">
        <v>326</v>
      </c>
      <c r="E117" s="40" t="s">
        <v>282</v>
      </c>
      <c r="F117" s="152">
        <v>47</v>
      </c>
      <c r="G117" s="152"/>
      <c r="H117" s="152">
        <v>7200</v>
      </c>
      <c r="I117" s="152">
        <f t="shared" si="18"/>
        <v>0</v>
      </c>
      <c r="J117" s="152">
        <f t="shared" si="19"/>
        <v>338400</v>
      </c>
      <c r="K117" s="174">
        <f t="shared" si="17"/>
        <v>338400</v>
      </c>
    </row>
    <row r="118" ht="21.6" spans="1:11">
      <c r="A118" s="40">
        <v>249</v>
      </c>
      <c r="B118" s="37" t="s">
        <v>327</v>
      </c>
      <c r="C118" s="40" t="s">
        <v>328</v>
      </c>
      <c r="D118" s="52" t="s">
        <v>329</v>
      </c>
      <c r="E118" s="40" t="s">
        <v>19</v>
      </c>
      <c r="F118" s="152">
        <v>1457</v>
      </c>
      <c r="G118" s="152"/>
      <c r="H118" s="152">
        <v>43200</v>
      </c>
      <c r="I118" s="152">
        <f t="shared" si="18"/>
        <v>0</v>
      </c>
      <c r="J118" s="152">
        <f t="shared" si="19"/>
        <v>62942400</v>
      </c>
      <c r="K118" s="174">
        <f t="shared" si="17"/>
        <v>62942400</v>
      </c>
    </row>
    <row r="119" ht="21.6" spans="1:11">
      <c r="A119" s="93">
        <v>299</v>
      </c>
      <c r="B119" s="151" t="s">
        <v>330</v>
      </c>
      <c r="C119" s="40" t="s">
        <v>331</v>
      </c>
      <c r="D119" s="53" t="s">
        <v>332</v>
      </c>
      <c r="E119" s="167" t="s">
        <v>19</v>
      </c>
      <c r="F119" s="164">
        <v>1</v>
      </c>
      <c r="G119" s="152"/>
      <c r="H119" s="164">
        <v>432000</v>
      </c>
      <c r="I119" s="152">
        <f t="shared" si="18"/>
        <v>0</v>
      </c>
      <c r="J119" s="152">
        <f t="shared" si="19"/>
        <v>432000</v>
      </c>
      <c r="K119" s="174">
        <f t="shared" si="17"/>
        <v>432000</v>
      </c>
    </row>
    <row r="120" spans="1:11">
      <c r="A120" s="93"/>
      <c r="B120" s="141" t="s">
        <v>333</v>
      </c>
      <c r="C120" s="141" t="s">
        <v>334</v>
      </c>
      <c r="D120" s="180"/>
      <c r="E120" s="181"/>
      <c r="F120" s="182"/>
      <c r="G120" s="182"/>
      <c r="H120" s="182"/>
      <c r="I120" s="140"/>
      <c r="J120" s="140"/>
      <c r="K120" s="171"/>
    </row>
    <row r="121" s="131" customFormat="1" ht="14.4" spans="1:11">
      <c r="A121" s="183"/>
      <c r="B121" s="23" t="s">
        <v>162</v>
      </c>
      <c r="C121" s="23" t="s">
        <v>335</v>
      </c>
      <c r="D121" s="25"/>
      <c r="E121" s="23"/>
      <c r="F121" s="27"/>
      <c r="G121" s="27"/>
      <c r="H121" s="27"/>
      <c r="I121" s="27"/>
      <c r="J121" s="27"/>
      <c r="K121" s="179"/>
    </row>
    <row r="122" spans="1:11">
      <c r="A122" s="93">
        <v>111</v>
      </c>
      <c r="B122" s="37" t="s">
        <v>336</v>
      </c>
      <c r="C122" s="40" t="s">
        <v>337</v>
      </c>
      <c r="D122" s="52" t="s">
        <v>338</v>
      </c>
      <c r="E122" s="40" t="s">
        <v>19</v>
      </c>
      <c r="F122" s="152">
        <v>1</v>
      </c>
      <c r="G122" s="152">
        <v>6560056.54</v>
      </c>
      <c r="H122" s="152"/>
      <c r="I122" s="152">
        <f>F122*G122</f>
        <v>6560056.54</v>
      </c>
      <c r="J122" s="152">
        <f>F122*H122</f>
        <v>0</v>
      </c>
      <c r="K122" s="174">
        <f t="shared" ref="K122:K126" si="20">J122+I122</f>
        <v>6560056.54</v>
      </c>
    </row>
    <row r="123" spans="1:11">
      <c r="A123" s="93"/>
      <c r="B123" s="23" t="s">
        <v>222</v>
      </c>
      <c r="C123" s="23" t="s">
        <v>261</v>
      </c>
      <c r="D123" s="70"/>
      <c r="E123" s="23"/>
      <c r="F123" s="27"/>
      <c r="G123" s="27"/>
      <c r="H123" s="27"/>
      <c r="I123" s="27"/>
      <c r="J123" s="27"/>
      <c r="K123" s="179"/>
    </row>
    <row r="124" ht="21.6" spans="1:11">
      <c r="A124" s="93">
        <v>162</v>
      </c>
      <c r="B124" s="184" t="s">
        <v>339</v>
      </c>
      <c r="C124" s="185" t="s">
        <v>340</v>
      </c>
      <c r="D124" s="60" t="s">
        <v>341</v>
      </c>
      <c r="E124" s="153" t="s">
        <v>19</v>
      </c>
      <c r="F124" s="152">
        <v>1</v>
      </c>
      <c r="G124" s="152">
        <v>29184812</v>
      </c>
      <c r="H124" s="152"/>
      <c r="I124" s="152">
        <f>F124*G124</f>
        <v>29184812</v>
      </c>
      <c r="J124" s="152">
        <f>F124*H124</f>
        <v>0</v>
      </c>
      <c r="K124" s="174">
        <f t="shared" si="20"/>
        <v>29184812</v>
      </c>
    </row>
    <row r="125" spans="1:11">
      <c r="A125" s="93"/>
      <c r="B125" s="23" t="s">
        <v>242</v>
      </c>
      <c r="C125" s="23" t="s">
        <v>342</v>
      </c>
      <c r="D125" s="70"/>
      <c r="E125" s="23"/>
      <c r="F125" s="79"/>
      <c r="G125" s="79"/>
      <c r="H125" s="79"/>
      <c r="I125" s="27"/>
      <c r="J125" s="27"/>
      <c r="K125" s="179"/>
    </row>
    <row r="126" ht="14.4" spans="1:11">
      <c r="A126" s="93">
        <v>176</v>
      </c>
      <c r="B126" s="184" t="s">
        <v>343</v>
      </c>
      <c r="C126" s="185" t="s">
        <v>340</v>
      </c>
      <c r="D126" s="60" t="s">
        <v>344</v>
      </c>
      <c r="E126" s="153" t="s">
        <v>19</v>
      </c>
      <c r="F126" s="152">
        <v>1</v>
      </c>
      <c r="G126" s="152">
        <v>5255228.82</v>
      </c>
      <c r="H126" s="152"/>
      <c r="I126" s="152">
        <f>F126*G126</f>
        <v>5255228.82</v>
      </c>
      <c r="J126" s="152">
        <f>F126*H126</f>
        <v>0</v>
      </c>
      <c r="K126" s="174">
        <f t="shared" si="20"/>
        <v>5255228.82</v>
      </c>
    </row>
    <row r="127" spans="1:11">
      <c r="A127" s="93"/>
      <c r="B127" s="23" t="s">
        <v>313</v>
      </c>
      <c r="C127" s="23" t="s">
        <v>290</v>
      </c>
      <c r="D127" s="70"/>
      <c r="E127" s="23"/>
      <c r="F127" s="79"/>
      <c r="G127" s="79"/>
      <c r="H127" s="79"/>
      <c r="I127" s="27"/>
      <c r="J127" s="27"/>
      <c r="K127" s="179"/>
    </row>
    <row r="128" spans="1:11">
      <c r="A128" s="93">
        <v>212</v>
      </c>
      <c r="B128" s="184" t="s">
        <v>345</v>
      </c>
      <c r="C128" s="185" t="s">
        <v>340</v>
      </c>
      <c r="D128" s="60" t="s">
        <v>346</v>
      </c>
      <c r="E128" s="153" t="s">
        <v>19</v>
      </c>
      <c r="F128" s="152">
        <v>1</v>
      </c>
      <c r="G128" s="152">
        <v>12810715.16</v>
      </c>
      <c r="H128" s="152"/>
      <c r="I128" s="152">
        <f>F128*G128</f>
        <v>12810715.16</v>
      </c>
      <c r="J128" s="152">
        <f>F128*H128</f>
        <v>0</v>
      </c>
      <c r="K128" s="174">
        <f t="shared" ref="K128:K132" si="21">J128+I128</f>
        <v>12810715.16</v>
      </c>
    </row>
    <row r="129" spans="1:11">
      <c r="A129" s="93"/>
      <c r="B129" s="23" t="s">
        <v>347</v>
      </c>
      <c r="C129" s="23" t="s">
        <v>348</v>
      </c>
      <c r="D129" s="70"/>
      <c r="E129" s="23"/>
      <c r="F129" s="79"/>
      <c r="G129" s="79"/>
      <c r="H129" s="79"/>
      <c r="I129" s="27"/>
      <c r="J129" s="27"/>
      <c r="K129" s="179"/>
    </row>
    <row r="130" ht="21.6" spans="1:11">
      <c r="A130" s="93">
        <v>218</v>
      </c>
      <c r="B130" s="37" t="s">
        <v>349</v>
      </c>
      <c r="C130" s="40" t="s">
        <v>340</v>
      </c>
      <c r="D130" s="60" t="s">
        <v>350</v>
      </c>
      <c r="E130" s="40" t="s">
        <v>19</v>
      </c>
      <c r="F130" s="152">
        <v>1</v>
      </c>
      <c r="G130" s="152">
        <v>785024</v>
      </c>
      <c r="H130" s="152"/>
      <c r="I130" s="152">
        <f>F130*G130</f>
        <v>785024</v>
      </c>
      <c r="J130" s="152">
        <f>F130*H130</f>
        <v>0</v>
      </c>
      <c r="K130" s="174">
        <f t="shared" si="21"/>
        <v>785024</v>
      </c>
    </row>
    <row r="131" spans="1:11">
      <c r="A131" s="93"/>
      <c r="B131" s="23" t="s">
        <v>351</v>
      </c>
      <c r="C131" s="23" t="s">
        <v>303</v>
      </c>
      <c r="D131" s="70"/>
      <c r="E131" s="23"/>
      <c r="F131" s="79"/>
      <c r="G131" s="79"/>
      <c r="H131" s="79"/>
      <c r="I131" s="27"/>
      <c r="J131" s="27"/>
      <c r="K131" s="179"/>
    </row>
    <row r="132" ht="21.6" spans="1:11">
      <c r="A132" s="93">
        <v>242</v>
      </c>
      <c r="B132" s="37" t="s">
        <v>352</v>
      </c>
      <c r="C132" s="40" t="s">
        <v>340</v>
      </c>
      <c r="D132" s="60" t="s">
        <v>353</v>
      </c>
      <c r="E132" s="40" t="s">
        <v>19</v>
      </c>
      <c r="F132" s="152">
        <v>1</v>
      </c>
      <c r="G132" s="152">
        <v>12606186.85</v>
      </c>
      <c r="H132" s="152"/>
      <c r="I132" s="152">
        <f>F132*G132</f>
        <v>12606186.85</v>
      </c>
      <c r="J132" s="152">
        <f>F132*H132</f>
        <v>0</v>
      </c>
      <c r="K132" s="174">
        <f t="shared" si="21"/>
        <v>12606186.85</v>
      </c>
    </row>
    <row r="133" spans="1:11">
      <c r="A133" s="93"/>
      <c r="B133" s="23" t="s">
        <v>354</v>
      </c>
      <c r="C133" s="23" t="s">
        <v>314</v>
      </c>
      <c r="D133" s="70"/>
      <c r="E133" s="23"/>
      <c r="F133" s="79"/>
      <c r="G133" s="79"/>
      <c r="H133" s="79"/>
      <c r="I133" s="27"/>
      <c r="J133" s="27"/>
      <c r="K133" s="179"/>
    </row>
    <row r="134" ht="14.4" spans="1:11">
      <c r="A134" s="93">
        <v>253</v>
      </c>
      <c r="B134" s="37" t="s">
        <v>355</v>
      </c>
      <c r="C134" s="40" t="s">
        <v>340</v>
      </c>
      <c r="D134" s="60" t="s">
        <v>356</v>
      </c>
      <c r="E134" s="40" t="s">
        <v>19</v>
      </c>
      <c r="F134" s="152">
        <v>1</v>
      </c>
      <c r="G134" s="152">
        <v>2197552</v>
      </c>
      <c r="H134" s="152"/>
      <c r="I134" s="152">
        <f>F134*G134</f>
        <v>2197552</v>
      </c>
      <c r="J134" s="152">
        <f>F134*H134</f>
        <v>0</v>
      </c>
      <c r="K134" s="174">
        <f t="shared" ref="K134:K141" si="22">J134+I134</f>
        <v>2197552</v>
      </c>
    </row>
    <row r="135" spans="1:11">
      <c r="A135" s="93"/>
      <c r="B135" s="23" t="s">
        <v>357</v>
      </c>
      <c r="C135" s="23" t="s">
        <v>100</v>
      </c>
      <c r="D135" s="25"/>
      <c r="E135" s="23"/>
      <c r="F135" s="27"/>
      <c r="G135" s="27"/>
      <c r="H135" s="27"/>
      <c r="I135" s="27"/>
      <c r="J135" s="27"/>
      <c r="K135" s="179"/>
    </row>
    <row r="136" s="4" customFormat="1" ht="14.4" spans="1:11">
      <c r="A136" s="93">
        <v>304</v>
      </c>
      <c r="B136" s="151" t="s">
        <v>358</v>
      </c>
      <c r="C136" s="40" t="s">
        <v>340</v>
      </c>
      <c r="D136" s="52" t="s">
        <v>359</v>
      </c>
      <c r="E136" s="40" t="s">
        <v>19</v>
      </c>
      <c r="F136" s="152">
        <v>1</v>
      </c>
      <c r="G136" s="152">
        <v>2754209.6</v>
      </c>
      <c r="H136" s="152"/>
      <c r="I136" s="152">
        <f>F136*G136</f>
        <v>2754209.6</v>
      </c>
      <c r="J136" s="152">
        <f>F136*H136</f>
        <v>0</v>
      </c>
      <c r="K136" s="174">
        <f t="shared" si="22"/>
        <v>2754209.6</v>
      </c>
    </row>
    <row r="137" spans="1:11">
      <c r="A137" s="93"/>
      <c r="B137" s="23" t="s">
        <v>360</v>
      </c>
      <c r="C137" s="23" t="s">
        <v>161</v>
      </c>
      <c r="D137" s="25"/>
      <c r="E137" s="23"/>
      <c r="F137" s="27"/>
      <c r="G137" s="27"/>
      <c r="H137" s="27"/>
      <c r="I137" s="27"/>
      <c r="J137" s="27"/>
      <c r="K137" s="179"/>
    </row>
    <row r="138" ht="21.6" spans="1:11">
      <c r="A138" s="93">
        <v>346</v>
      </c>
      <c r="B138" s="151" t="s">
        <v>361</v>
      </c>
      <c r="C138" s="40" t="s">
        <v>362</v>
      </c>
      <c r="D138" s="53" t="s">
        <v>363</v>
      </c>
      <c r="E138" s="167" t="s">
        <v>19</v>
      </c>
      <c r="F138" s="163">
        <v>1</v>
      </c>
      <c r="G138" s="152">
        <v>579057.41</v>
      </c>
      <c r="H138" s="152"/>
      <c r="I138" s="152">
        <f>F138*G138</f>
        <v>579057.41</v>
      </c>
      <c r="J138" s="152">
        <f>F138*H138</f>
        <v>0</v>
      </c>
      <c r="K138" s="174">
        <f t="shared" si="22"/>
        <v>579057.41</v>
      </c>
    </row>
    <row r="139" spans="1:11">
      <c r="A139" s="93"/>
      <c r="B139" s="142" t="s">
        <v>364</v>
      </c>
      <c r="C139" s="187" t="s">
        <v>365</v>
      </c>
      <c r="D139" s="188" t="s">
        <v>366</v>
      </c>
      <c r="E139" s="187" t="s">
        <v>19</v>
      </c>
      <c r="F139" s="144">
        <v>1</v>
      </c>
      <c r="G139" s="182"/>
      <c r="H139" s="140"/>
      <c r="I139" s="140"/>
      <c r="J139" s="140"/>
      <c r="K139" s="171"/>
    </row>
    <row r="140" spans="1:11">
      <c r="A140" s="93"/>
      <c r="B140" s="153">
        <v>100</v>
      </c>
      <c r="C140" s="40" t="s">
        <v>367</v>
      </c>
      <c r="D140" s="53"/>
      <c r="E140" s="153" t="s">
        <v>19</v>
      </c>
      <c r="F140" s="152">
        <v>1</v>
      </c>
      <c r="G140" s="152"/>
      <c r="H140" s="152">
        <f>J140</f>
        <v>1167903.49</v>
      </c>
      <c r="I140" s="152"/>
      <c r="J140" s="152">
        <f>SUM(J9:J138)*0.015-(J100+J101+J103+J105+J106+J107+J108+J110+J111+J112+J114+J115+J116+J117)*0.015</f>
        <v>1167903.49</v>
      </c>
      <c r="K140" s="174">
        <f t="shared" si="22"/>
        <v>1167903.49</v>
      </c>
    </row>
    <row r="141" spans="1:11">
      <c r="A141" s="93"/>
      <c r="B141" s="153">
        <v>101</v>
      </c>
      <c r="C141" s="40" t="s">
        <v>368</v>
      </c>
      <c r="D141" s="53"/>
      <c r="E141" s="153" t="s">
        <v>19</v>
      </c>
      <c r="F141" s="152">
        <v>1</v>
      </c>
      <c r="G141" s="152"/>
      <c r="H141" s="152">
        <f>J141</f>
        <v>790281.36</v>
      </c>
      <c r="I141" s="152"/>
      <c r="J141" s="152">
        <f>SUM(J9:J140)*0.01-(J100+J101+J103+J105+J106+J107+J108+J110+J111+J112+J114+J115+J116+J117)*0.01</f>
        <v>790281.36</v>
      </c>
      <c r="K141" s="174">
        <f t="shared" si="22"/>
        <v>790281.36</v>
      </c>
    </row>
    <row r="142" ht="45" customHeight="1" spans="1:11">
      <c r="A142" s="93"/>
      <c r="B142" s="94" t="s">
        <v>369</v>
      </c>
      <c r="C142" s="94"/>
      <c r="D142" s="94"/>
      <c r="E142" s="94"/>
      <c r="F142" s="94"/>
      <c r="G142" s="94"/>
      <c r="H142" s="94"/>
      <c r="I142" s="94"/>
      <c r="J142" s="94"/>
      <c r="K142" s="94"/>
    </row>
  </sheetData>
  <autoFilter ref="A1:K142">
    <extLst/>
  </autoFilter>
  <mergeCells count="10">
    <mergeCell ref="B1:K1"/>
    <mergeCell ref="G2:H2"/>
    <mergeCell ref="I2:J2"/>
    <mergeCell ref="B142:K142"/>
    <mergeCell ref="B2:B3"/>
    <mergeCell ref="C2:C3"/>
    <mergeCell ref="D2:D3"/>
    <mergeCell ref="E2:E3"/>
    <mergeCell ref="F2:F3"/>
    <mergeCell ref="K2:K3"/>
  </mergeCells>
  <printOptions horizontalCentered="1"/>
  <pageMargins left="0.393055555555556" right="0.393055555555556" top="0.590277777777778" bottom="0.590277777777778" header="0.298611111111111" footer="0.298611111111111"/>
  <pageSetup paperSize="9" scale="66" orientation="landscape" horizontalDpi="600"/>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K234"/>
  <sheetViews>
    <sheetView view="pageBreakPreview" zoomScaleNormal="70" workbookViewId="0">
      <pane xSplit="1" ySplit="3" topLeftCell="B225" activePane="bottomRight" state="frozen"/>
      <selection/>
      <selection pane="topRight"/>
      <selection pane="bottomLeft"/>
      <selection pane="bottomRight" activeCell="J230" sqref="A1:K234"/>
    </sheetView>
  </sheetViews>
  <sheetFormatPr defaultColWidth="9" defaultRowHeight="24.95" customHeight="1"/>
  <cols>
    <col min="1" max="1" width="9.12962962962963" style="5" hidden="1" customWidth="1"/>
    <col min="2" max="2" width="7.25" style="6" customWidth="1"/>
    <col min="3" max="3" width="31.1296296296296" style="6" customWidth="1"/>
    <col min="4" max="4" width="63.6296296296296" style="98" customWidth="1"/>
    <col min="5" max="5" width="4.62962962962963" style="5" customWidth="1"/>
    <col min="6" max="6" width="11.5" style="99" customWidth="1"/>
    <col min="7" max="7" width="10.3796296296296" style="100" customWidth="1"/>
    <col min="8" max="8" width="12.6296296296296" style="100" customWidth="1"/>
    <col min="9" max="9" width="15.3796296296296" style="100" customWidth="1"/>
    <col min="10" max="11" width="15.3796296296296" style="101" customWidth="1"/>
    <col min="12" max="16384" width="9" style="6"/>
  </cols>
  <sheetData>
    <row r="1" s="1" customFormat="1" ht="14.4" spans="1:11">
      <c r="A1" s="9"/>
      <c r="B1" s="10" t="s">
        <v>370</v>
      </c>
      <c r="C1" s="10"/>
      <c r="D1" s="102"/>
      <c r="E1" s="10"/>
      <c r="F1" s="103"/>
      <c r="G1" s="104"/>
      <c r="H1" s="104"/>
      <c r="I1" s="104"/>
      <c r="J1" s="104"/>
      <c r="K1" s="104"/>
    </row>
    <row r="2" s="2" customFormat="1" ht="14.4" spans="1:11">
      <c r="A2" s="12"/>
      <c r="B2" s="13" t="s">
        <v>1</v>
      </c>
      <c r="C2" s="13" t="s">
        <v>2</v>
      </c>
      <c r="D2" s="14" t="s">
        <v>3</v>
      </c>
      <c r="E2" s="13" t="s">
        <v>4</v>
      </c>
      <c r="F2" s="105" t="s">
        <v>5</v>
      </c>
      <c r="G2" s="106" t="s">
        <v>6</v>
      </c>
      <c r="H2" s="107"/>
      <c r="I2" s="116" t="s">
        <v>7</v>
      </c>
      <c r="J2" s="116"/>
      <c r="K2" s="117" t="s">
        <v>7</v>
      </c>
    </row>
    <row r="3" s="2" customFormat="1" ht="14.4" spans="1:11">
      <c r="A3" s="12" t="s">
        <v>8</v>
      </c>
      <c r="B3" s="17"/>
      <c r="C3" s="17"/>
      <c r="D3" s="18"/>
      <c r="E3" s="17"/>
      <c r="F3" s="108"/>
      <c r="G3" s="109" t="s">
        <v>9</v>
      </c>
      <c r="H3" s="109" t="s">
        <v>10</v>
      </c>
      <c r="I3" s="109" t="s">
        <v>11</v>
      </c>
      <c r="J3" s="109" t="s">
        <v>12</v>
      </c>
      <c r="K3" s="117"/>
    </row>
    <row r="4" spans="1:11">
      <c r="A4" s="12"/>
      <c r="B4" s="20"/>
      <c r="C4" s="20" t="s">
        <v>13</v>
      </c>
      <c r="D4" s="110"/>
      <c r="E4" s="20"/>
      <c r="F4" s="20"/>
      <c r="G4" s="22"/>
      <c r="H4" s="22"/>
      <c r="I4" s="22">
        <f>SUM(I9:I233)</f>
        <v>37814132.06</v>
      </c>
      <c r="J4" s="22">
        <f>SUM(J9:J233)</f>
        <v>50858520.45</v>
      </c>
      <c r="K4" s="22">
        <f>SUM(K9:K233)</f>
        <v>88672652.51</v>
      </c>
    </row>
    <row r="5" spans="1:11">
      <c r="A5" s="12"/>
      <c r="B5" s="20" t="s">
        <v>14</v>
      </c>
      <c r="C5" s="20" t="s">
        <v>371</v>
      </c>
      <c r="D5" s="110"/>
      <c r="E5" s="20"/>
      <c r="F5" s="20"/>
      <c r="G5" s="22"/>
      <c r="H5" s="22"/>
      <c r="I5" s="22"/>
      <c r="J5" s="22"/>
      <c r="K5" s="22"/>
    </row>
    <row r="6" spans="1:11">
      <c r="A6" s="12"/>
      <c r="B6" s="23" t="s">
        <v>162</v>
      </c>
      <c r="C6" s="24" t="s">
        <v>261</v>
      </c>
      <c r="D6" s="24"/>
      <c r="E6" s="23"/>
      <c r="F6" s="26"/>
      <c r="G6" s="27"/>
      <c r="H6" s="27"/>
      <c r="I6" s="27"/>
      <c r="J6" s="27"/>
      <c r="K6" s="27"/>
    </row>
    <row r="7" spans="1:11">
      <c r="A7" s="12"/>
      <c r="B7" s="28" t="s">
        <v>22</v>
      </c>
      <c r="C7" s="29" t="s">
        <v>372</v>
      </c>
      <c r="D7" s="111"/>
      <c r="E7" s="28"/>
      <c r="F7" s="31"/>
      <c r="G7" s="32"/>
      <c r="H7" s="32"/>
      <c r="I7" s="32"/>
      <c r="J7" s="32"/>
      <c r="K7" s="32"/>
    </row>
    <row r="8" spans="1:11">
      <c r="A8" s="12"/>
      <c r="B8" s="33" t="s">
        <v>373</v>
      </c>
      <c r="C8" s="34" t="s">
        <v>374</v>
      </c>
      <c r="D8" s="112"/>
      <c r="E8" s="33"/>
      <c r="F8" s="36"/>
      <c r="G8" s="36"/>
      <c r="H8" s="36"/>
      <c r="I8" s="36"/>
      <c r="J8" s="36"/>
      <c r="K8" s="36"/>
    </row>
    <row r="9" ht="21.6" spans="1:11">
      <c r="A9" s="12">
        <v>5</v>
      </c>
      <c r="B9" s="37" t="s">
        <v>375</v>
      </c>
      <c r="C9" s="38" t="s">
        <v>376</v>
      </c>
      <c r="D9" s="113"/>
      <c r="E9" s="40" t="s">
        <v>377</v>
      </c>
      <c r="F9" s="41">
        <v>6821.96</v>
      </c>
      <c r="G9" s="41">
        <v>0</v>
      </c>
      <c r="H9" s="41">
        <v>22.94</v>
      </c>
      <c r="I9" s="41">
        <f t="shared" ref="I9:I18" si="0">F9*G9</f>
        <v>0</v>
      </c>
      <c r="J9" s="41">
        <f t="shared" ref="J9:J18" si="1">F9*H9</f>
        <v>156495.76</v>
      </c>
      <c r="K9" s="41">
        <f t="shared" ref="K9:K18" si="2">J9+I9</f>
        <v>156495.76</v>
      </c>
    </row>
    <row r="10" ht="21.6" spans="1:11">
      <c r="A10" s="12">
        <v>6</v>
      </c>
      <c r="B10" s="37" t="s">
        <v>378</v>
      </c>
      <c r="C10" s="38" t="s">
        <v>379</v>
      </c>
      <c r="D10" s="113"/>
      <c r="E10" s="40" t="s">
        <v>377</v>
      </c>
      <c r="F10" s="41">
        <v>6698.48</v>
      </c>
      <c r="G10" s="41">
        <v>0</v>
      </c>
      <c r="H10" s="41">
        <v>18.6</v>
      </c>
      <c r="I10" s="41">
        <f t="shared" si="0"/>
        <v>0</v>
      </c>
      <c r="J10" s="41">
        <f t="shared" si="1"/>
        <v>124591.73</v>
      </c>
      <c r="K10" s="41">
        <f t="shared" si="2"/>
        <v>124591.73</v>
      </c>
    </row>
    <row r="11" ht="21.6" spans="1:11">
      <c r="A11" s="12">
        <v>7</v>
      </c>
      <c r="B11" s="37" t="s">
        <v>380</v>
      </c>
      <c r="C11" s="38" t="s">
        <v>381</v>
      </c>
      <c r="D11" s="113" t="s">
        <v>382</v>
      </c>
      <c r="E11" s="40" t="s">
        <v>383</v>
      </c>
      <c r="F11" s="41">
        <v>13080.45</v>
      </c>
      <c r="G11" s="41">
        <v>0</v>
      </c>
      <c r="H11" s="41">
        <v>18.15</v>
      </c>
      <c r="I11" s="41">
        <f t="shared" si="0"/>
        <v>0</v>
      </c>
      <c r="J11" s="41">
        <f t="shared" si="1"/>
        <v>237410.17</v>
      </c>
      <c r="K11" s="41">
        <f t="shared" si="2"/>
        <v>237410.17</v>
      </c>
    </row>
    <row r="12" ht="21.6" spans="1:11">
      <c r="A12" s="12">
        <v>8</v>
      </c>
      <c r="B12" s="37" t="s">
        <v>384</v>
      </c>
      <c r="C12" s="38" t="s">
        <v>385</v>
      </c>
      <c r="D12" s="113" t="s">
        <v>386</v>
      </c>
      <c r="E12" s="40" t="s">
        <v>387</v>
      </c>
      <c r="F12" s="41">
        <v>13685.91</v>
      </c>
      <c r="G12" s="41">
        <v>0</v>
      </c>
      <c r="H12" s="41">
        <v>392.16</v>
      </c>
      <c r="I12" s="41">
        <f t="shared" si="0"/>
        <v>0</v>
      </c>
      <c r="J12" s="41">
        <f t="shared" si="1"/>
        <v>5367066.47</v>
      </c>
      <c r="K12" s="41">
        <f t="shared" si="2"/>
        <v>5367066.47</v>
      </c>
    </row>
    <row r="13" ht="21.6" spans="1:11">
      <c r="A13" s="12">
        <v>9</v>
      </c>
      <c r="B13" s="37" t="s">
        <v>388</v>
      </c>
      <c r="C13" s="38" t="s">
        <v>389</v>
      </c>
      <c r="D13" s="113"/>
      <c r="E13" s="40" t="s">
        <v>387</v>
      </c>
      <c r="F13" s="41">
        <v>526.2</v>
      </c>
      <c r="G13" s="41">
        <v>0</v>
      </c>
      <c r="H13" s="41">
        <v>65.13</v>
      </c>
      <c r="I13" s="41">
        <f t="shared" si="0"/>
        <v>0</v>
      </c>
      <c r="J13" s="41">
        <f t="shared" si="1"/>
        <v>34271.41</v>
      </c>
      <c r="K13" s="41">
        <f t="shared" si="2"/>
        <v>34271.41</v>
      </c>
    </row>
    <row r="14" ht="21.6" spans="1:11">
      <c r="A14" s="12">
        <v>11</v>
      </c>
      <c r="B14" s="37" t="s">
        <v>390</v>
      </c>
      <c r="C14" s="42" t="s">
        <v>391</v>
      </c>
      <c r="D14" s="113"/>
      <c r="E14" s="40" t="s">
        <v>387</v>
      </c>
      <c r="F14" s="41">
        <v>26159.59</v>
      </c>
      <c r="G14" s="41">
        <v>0</v>
      </c>
      <c r="H14" s="41">
        <v>59.94</v>
      </c>
      <c r="I14" s="41">
        <f t="shared" si="0"/>
        <v>0</v>
      </c>
      <c r="J14" s="41">
        <f t="shared" si="1"/>
        <v>1568005.82</v>
      </c>
      <c r="K14" s="41">
        <f t="shared" si="2"/>
        <v>1568005.82</v>
      </c>
    </row>
    <row r="15" ht="21.6" spans="1:11">
      <c r="A15" s="12">
        <v>12</v>
      </c>
      <c r="B15" s="37" t="s">
        <v>392</v>
      </c>
      <c r="C15" s="42" t="s">
        <v>393</v>
      </c>
      <c r="D15" s="113"/>
      <c r="E15" s="40" t="s">
        <v>387</v>
      </c>
      <c r="F15" s="41">
        <v>2104.8</v>
      </c>
      <c r="G15" s="41">
        <v>0</v>
      </c>
      <c r="H15" s="41">
        <v>45.19</v>
      </c>
      <c r="I15" s="41">
        <f t="shared" si="0"/>
        <v>0</v>
      </c>
      <c r="J15" s="41">
        <f t="shared" si="1"/>
        <v>95115.91</v>
      </c>
      <c r="K15" s="41">
        <f t="shared" si="2"/>
        <v>95115.91</v>
      </c>
    </row>
    <row r="16" ht="21.6" spans="1:11">
      <c r="A16" s="12">
        <v>13</v>
      </c>
      <c r="B16" s="37" t="s">
        <v>394</v>
      </c>
      <c r="C16" s="38" t="s">
        <v>395</v>
      </c>
      <c r="D16" s="113"/>
      <c r="E16" s="40" t="s">
        <v>377</v>
      </c>
      <c r="F16" s="41">
        <v>421.6</v>
      </c>
      <c r="G16" s="41">
        <v>0</v>
      </c>
      <c r="H16" s="41">
        <v>564.62</v>
      </c>
      <c r="I16" s="41">
        <f t="shared" si="0"/>
        <v>0</v>
      </c>
      <c r="J16" s="41">
        <f t="shared" si="1"/>
        <v>238043.79</v>
      </c>
      <c r="K16" s="41">
        <f t="shared" si="2"/>
        <v>238043.79</v>
      </c>
    </row>
    <row r="17" ht="21.6" spans="1:11">
      <c r="A17" s="12">
        <v>14</v>
      </c>
      <c r="B17" s="37" t="s">
        <v>396</v>
      </c>
      <c r="C17" s="38" t="s">
        <v>397</v>
      </c>
      <c r="D17" s="113"/>
      <c r="E17" s="40" t="s">
        <v>383</v>
      </c>
      <c r="F17" s="41">
        <v>3157.2</v>
      </c>
      <c r="G17" s="41">
        <v>0</v>
      </c>
      <c r="H17" s="41">
        <v>75.83</v>
      </c>
      <c r="I17" s="41">
        <f t="shared" si="0"/>
        <v>0</v>
      </c>
      <c r="J17" s="41">
        <f t="shared" si="1"/>
        <v>239410.48</v>
      </c>
      <c r="K17" s="41">
        <f t="shared" si="2"/>
        <v>239410.48</v>
      </c>
    </row>
    <row r="18" ht="21.6" spans="1:11">
      <c r="A18" s="12">
        <v>15</v>
      </c>
      <c r="B18" s="37" t="s">
        <v>398</v>
      </c>
      <c r="C18" s="38" t="s">
        <v>399</v>
      </c>
      <c r="D18" s="113"/>
      <c r="E18" s="40" t="s">
        <v>400</v>
      </c>
      <c r="F18" s="41">
        <v>1754</v>
      </c>
      <c r="G18" s="41">
        <v>0</v>
      </c>
      <c r="H18" s="41">
        <v>500</v>
      </c>
      <c r="I18" s="41">
        <f t="shared" si="0"/>
        <v>0</v>
      </c>
      <c r="J18" s="41">
        <f t="shared" si="1"/>
        <v>877000</v>
      </c>
      <c r="K18" s="41">
        <f t="shared" si="2"/>
        <v>877000</v>
      </c>
    </row>
    <row r="19" spans="1:11">
      <c r="A19" s="12">
        <v>16</v>
      </c>
      <c r="B19" s="43" t="s">
        <v>401</v>
      </c>
      <c r="C19" s="44" t="s">
        <v>402</v>
      </c>
      <c r="D19" s="114"/>
      <c r="E19" s="46"/>
      <c r="F19" s="47"/>
      <c r="G19" s="48"/>
      <c r="H19" s="48"/>
      <c r="I19" s="48"/>
      <c r="J19" s="48"/>
      <c r="K19" s="48"/>
    </row>
    <row r="20" ht="21.6" spans="1:11">
      <c r="A20" s="40">
        <v>17</v>
      </c>
      <c r="B20" s="37" t="s">
        <v>403</v>
      </c>
      <c r="C20" s="38" t="s">
        <v>376</v>
      </c>
      <c r="D20" s="113"/>
      <c r="E20" s="40" t="s">
        <v>377</v>
      </c>
      <c r="F20" s="41">
        <v>1070.21</v>
      </c>
      <c r="G20" s="41">
        <v>0</v>
      </c>
      <c r="H20" s="41">
        <v>22.94</v>
      </c>
      <c r="I20" s="41">
        <f t="shared" ref="I20:I36" si="3">F20*G20</f>
        <v>0</v>
      </c>
      <c r="J20" s="41">
        <f t="shared" ref="J20:J36" si="4">F20*H20</f>
        <v>24550.62</v>
      </c>
      <c r="K20" s="41">
        <f t="shared" ref="K20:K36" si="5">J20+I20</f>
        <v>24550.62</v>
      </c>
    </row>
    <row r="21" ht="21.6" spans="1:11">
      <c r="A21" s="40">
        <v>18</v>
      </c>
      <c r="B21" s="37" t="s">
        <v>404</v>
      </c>
      <c r="C21" s="38" t="s">
        <v>379</v>
      </c>
      <c r="D21" s="113"/>
      <c r="E21" s="40" t="s">
        <v>377</v>
      </c>
      <c r="F21" s="41">
        <v>647.44</v>
      </c>
      <c r="G21" s="41">
        <v>0</v>
      </c>
      <c r="H21" s="41">
        <v>18.6</v>
      </c>
      <c r="I21" s="41">
        <f t="shared" si="3"/>
        <v>0</v>
      </c>
      <c r="J21" s="41">
        <f t="shared" si="4"/>
        <v>12042.38</v>
      </c>
      <c r="K21" s="41">
        <f t="shared" si="5"/>
        <v>12042.38</v>
      </c>
    </row>
    <row r="22" ht="21.6" spans="1:11">
      <c r="A22" s="40">
        <v>19</v>
      </c>
      <c r="B22" s="37" t="s">
        <v>405</v>
      </c>
      <c r="C22" s="38" t="s">
        <v>381</v>
      </c>
      <c r="D22" s="113" t="s">
        <v>382</v>
      </c>
      <c r="E22" s="40" t="s">
        <v>383</v>
      </c>
      <c r="F22" s="41">
        <v>1059.22</v>
      </c>
      <c r="G22" s="41">
        <v>0</v>
      </c>
      <c r="H22" s="41">
        <v>18.15</v>
      </c>
      <c r="I22" s="41">
        <f t="shared" si="3"/>
        <v>0</v>
      </c>
      <c r="J22" s="41">
        <f t="shared" si="4"/>
        <v>19224.84</v>
      </c>
      <c r="K22" s="41">
        <f t="shared" si="5"/>
        <v>19224.84</v>
      </c>
    </row>
    <row r="23" ht="21.6" spans="1:11">
      <c r="A23" s="40">
        <v>20</v>
      </c>
      <c r="B23" s="37" t="s">
        <v>406</v>
      </c>
      <c r="C23" s="38" t="s">
        <v>407</v>
      </c>
      <c r="D23" s="113"/>
      <c r="E23" s="40" t="s">
        <v>377</v>
      </c>
      <c r="F23" s="41">
        <v>97</v>
      </c>
      <c r="G23" s="41">
        <v>0</v>
      </c>
      <c r="H23" s="41">
        <v>237.28</v>
      </c>
      <c r="I23" s="41">
        <f t="shared" si="3"/>
        <v>0</v>
      </c>
      <c r="J23" s="41">
        <f t="shared" si="4"/>
        <v>23016.16</v>
      </c>
      <c r="K23" s="41">
        <f t="shared" si="5"/>
        <v>23016.16</v>
      </c>
    </row>
    <row r="24" ht="21.6" spans="1:11">
      <c r="A24" s="40">
        <v>21</v>
      </c>
      <c r="B24" s="37" t="s">
        <v>408</v>
      </c>
      <c r="C24" s="38" t="s">
        <v>409</v>
      </c>
      <c r="D24" s="113"/>
      <c r="E24" s="40" t="s">
        <v>377</v>
      </c>
      <c r="F24" s="41">
        <v>336.35</v>
      </c>
      <c r="G24" s="41">
        <v>0</v>
      </c>
      <c r="H24" s="41">
        <v>564.62</v>
      </c>
      <c r="I24" s="41">
        <f t="shared" si="3"/>
        <v>0</v>
      </c>
      <c r="J24" s="41">
        <f t="shared" si="4"/>
        <v>189909.94</v>
      </c>
      <c r="K24" s="41">
        <f t="shared" si="5"/>
        <v>189909.94</v>
      </c>
    </row>
    <row r="25" ht="21.6" spans="1:11">
      <c r="A25" s="40">
        <v>22</v>
      </c>
      <c r="B25" s="37" t="s">
        <v>410</v>
      </c>
      <c r="C25" s="38" t="s">
        <v>411</v>
      </c>
      <c r="D25" s="113"/>
      <c r="E25" s="40" t="s">
        <v>387</v>
      </c>
      <c r="F25" s="41">
        <v>23</v>
      </c>
      <c r="G25" s="41">
        <v>0</v>
      </c>
      <c r="H25" s="41">
        <v>30</v>
      </c>
      <c r="I25" s="41">
        <f t="shared" si="3"/>
        <v>0</v>
      </c>
      <c r="J25" s="41">
        <f t="shared" si="4"/>
        <v>690</v>
      </c>
      <c r="K25" s="41">
        <f t="shared" si="5"/>
        <v>690</v>
      </c>
    </row>
    <row r="26" ht="21.6" spans="1:11">
      <c r="A26" s="40">
        <v>23</v>
      </c>
      <c r="B26" s="37" t="s">
        <v>412</v>
      </c>
      <c r="C26" s="38" t="s">
        <v>413</v>
      </c>
      <c r="D26" s="115"/>
      <c r="E26" s="40" t="s">
        <v>414</v>
      </c>
      <c r="F26" s="41">
        <v>24</v>
      </c>
      <c r="G26" s="41">
        <v>0</v>
      </c>
      <c r="H26" s="41">
        <v>424</v>
      </c>
      <c r="I26" s="41">
        <f t="shared" si="3"/>
        <v>0</v>
      </c>
      <c r="J26" s="41">
        <f t="shared" si="4"/>
        <v>10176</v>
      </c>
      <c r="K26" s="41">
        <f t="shared" si="5"/>
        <v>10176</v>
      </c>
    </row>
    <row r="27" ht="21.6" spans="1:11">
      <c r="A27" s="40">
        <v>24</v>
      </c>
      <c r="B27" s="37" t="s">
        <v>415</v>
      </c>
      <c r="C27" s="38" t="s">
        <v>416</v>
      </c>
      <c r="D27" s="115"/>
      <c r="E27" s="40" t="s">
        <v>414</v>
      </c>
      <c r="F27" s="41">
        <v>85</v>
      </c>
      <c r="G27" s="41">
        <v>0</v>
      </c>
      <c r="H27" s="41">
        <v>628</v>
      </c>
      <c r="I27" s="41">
        <f t="shared" si="3"/>
        <v>0</v>
      </c>
      <c r="J27" s="41">
        <f t="shared" si="4"/>
        <v>53380</v>
      </c>
      <c r="K27" s="41">
        <f t="shared" si="5"/>
        <v>53380</v>
      </c>
    </row>
    <row r="28" ht="21.6" spans="1:11">
      <c r="A28" s="40">
        <v>25</v>
      </c>
      <c r="B28" s="37" t="s">
        <v>417</v>
      </c>
      <c r="C28" s="38" t="s">
        <v>418</v>
      </c>
      <c r="D28" s="115"/>
      <c r="E28" s="40" t="s">
        <v>414</v>
      </c>
      <c r="F28" s="41">
        <v>2</v>
      </c>
      <c r="G28" s="41">
        <v>0</v>
      </c>
      <c r="H28" s="41">
        <v>880</v>
      </c>
      <c r="I28" s="41">
        <f t="shared" si="3"/>
        <v>0</v>
      </c>
      <c r="J28" s="41">
        <f t="shared" si="4"/>
        <v>1760</v>
      </c>
      <c r="K28" s="41">
        <f t="shared" si="5"/>
        <v>1760</v>
      </c>
    </row>
    <row r="29" ht="21.6" spans="1:11">
      <c r="A29" s="40">
        <v>26</v>
      </c>
      <c r="B29" s="37" t="s">
        <v>419</v>
      </c>
      <c r="C29" s="38" t="s">
        <v>420</v>
      </c>
      <c r="D29" s="113"/>
      <c r="E29" s="40" t="s">
        <v>414</v>
      </c>
      <c r="F29" s="41">
        <v>111</v>
      </c>
      <c r="G29" s="41">
        <v>0</v>
      </c>
      <c r="H29" s="41">
        <v>1070</v>
      </c>
      <c r="I29" s="41">
        <f t="shared" si="3"/>
        <v>0</v>
      </c>
      <c r="J29" s="41">
        <f t="shared" si="4"/>
        <v>118770</v>
      </c>
      <c r="K29" s="41">
        <f t="shared" si="5"/>
        <v>118770</v>
      </c>
    </row>
    <row r="30" ht="21.6" spans="1:11">
      <c r="A30" s="40">
        <v>27</v>
      </c>
      <c r="B30" s="37" t="s">
        <v>421</v>
      </c>
      <c r="C30" s="38" t="s">
        <v>422</v>
      </c>
      <c r="D30" s="113"/>
      <c r="E30" s="40" t="s">
        <v>414</v>
      </c>
      <c r="F30" s="41">
        <v>24</v>
      </c>
      <c r="G30" s="41">
        <v>0</v>
      </c>
      <c r="H30" s="41">
        <v>80</v>
      </c>
      <c r="I30" s="41">
        <f t="shared" si="3"/>
        <v>0</v>
      </c>
      <c r="J30" s="41">
        <f t="shared" si="4"/>
        <v>1920</v>
      </c>
      <c r="K30" s="41">
        <f t="shared" si="5"/>
        <v>1920</v>
      </c>
    </row>
    <row r="31" ht="21.6" spans="1:11">
      <c r="A31" s="40">
        <v>28</v>
      </c>
      <c r="B31" s="37" t="s">
        <v>423</v>
      </c>
      <c r="C31" s="38" t="s">
        <v>424</v>
      </c>
      <c r="D31" s="113"/>
      <c r="E31" s="40" t="s">
        <v>414</v>
      </c>
      <c r="F31" s="41">
        <v>84</v>
      </c>
      <c r="G31" s="41">
        <v>0</v>
      </c>
      <c r="H31" s="41">
        <v>110</v>
      </c>
      <c r="I31" s="41">
        <f t="shared" si="3"/>
        <v>0</v>
      </c>
      <c r="J31" s="41">
        <f t="shared" si="4"/>
        <v>9240</v>
      </c>
      <c r="K31" s="41">
        <f t="shared" si="5"/>
        <v>9240</v>
      </c>
    </row>
    <row r="32" ht="21.6" spans="1:11">
      <c r="A32" s="40">
        <v>29</v>
      </c>
      <c r="B32" s="37" t="s">
        <v>425</v>
      </c>
      <c r="C32" s="38" t="s">
        <v>426</v>
      </c>
      <c r="D32" s="113"/>
      <c r="E32" s="40" t="s">
        <v>414</v>
      </c>
      <c r="F32" s="41">
        <v>3</v>
      </c>
      <c r="G32" s="41">
        <v>0</v>
      </c>
      <c r="H32" s="41">
        <v>150</v>
      </c>
      <c r="I32" s="41">
        <f t="shared" si="3"/>
        <v>0</v>
      </c>
      <c r="J32" s="41">
        <f t="shared" si="4"/>
        <v>450</v>
      </c>
      <c r="K32" s="41">
        <f t="shared" si="5"/>
        <v>450</v>
      </c>
    </row>
    <row r="33" ht="21.6" spans="1:11">
      <c r="A33" s="40">
        <v>30</v>
      </c>
      <c r="B33" s="37" t="s">
        <v>427</v>
      </c>
      <c r="C33" s="42" t="s">
        <v>391</v>
      </c>
      <c r="D33" s="113"/>
      <c r="E33" s="40" t="s">
        <v>387</v>
      </c>
      <c r="F33" s="41">
        <v>2118.46</v>
      </c>
      <c r="G33" s="41">
        <v>0</v>
      </c>
      <c r="H33" s="41">
        <v>59.94</v>
      </c>
      <c r="I33" s="41">
        <f t="shared" si="3"/>
        <v>0</v>
      </c>
      <c r="J33" s="41">
        <f t="shared" si="4"/>
        <v>126980.49</v>
      </c>
      <c r="K33" s="41">
        <f t="shared" si="5"/>
        <v>126980.49</v>
      </c>
    </row>
    <row r="34" ht="21.6" spans="1:11">
      <c r="A34" s="40">
        <v>31</v>
      </c>
      <c r="B34" s="37" t="s">
        <v>428</v>
      </c>
      <c r="C34" s="38" t="s">
        <v>429</v>
      </c>
      <c r="D34" s="113"/>
      <c r="E34" s="40" t="s">
        <v>377</v>
      </c>
      <c r="F34" s="41">
        <v>61.7</v>
      </c>
      <c r="G34" s="41">
        <v>0</v>
      </c>
      <c r="H34" s="41">
        <v>564.62</v>
      </c>
      <c r="I34" s="41">
        <f t="shared" si="3"/>
        <v>0</v>
      </c>
      <c r="J34" s="41">
        <f t="shared" si="4"/>
        <v>34837.05</v>
      </c>
      <c r="K34" s="41">
        <f t="shared" si="5"/>
        <v>34837.05</v>
      </c>
    </row>
    <row r="35" ht="21.6" spans="1:11">
      <c r="A35" s="40">
        <v>32</v>
      </c>
      <c r="B35" s="37" t="s">
        <v>430</v>
      </c>
      <c r="C35" s="38" t="s">
        <v>397</v>
      </c>
      <c r="D35" s="113"/>
      <c r="E35" s="40" t="s">
        <v>383</v>
      </c>
      <c r="F35" s="41">
        <v>1817.44</v>
      </c>
      <c r="G35" s="41">
        <v>0</v>
      </c>
      <c r="H35" s="41">
        <v>75.83</v>
      </c>
      <c r="I35" s="41">
        <f t="shared" si="3"/>
        <v>0</v>
      </c>
      <c r="J35" s="41">
        <f t="shared" si="4"/>
        <v>137816.48</v>
      </c>
      <c r="K35" s="41">
        <f t="shared" si="5"/>
        <v>137816.48</v>
      </c>
    </row>
    <row r="36" ht="21.6" spans="1:11">
      <c r="A36" s="40">
        <v>33</v>
      </c>
      <c r="B36" s="37" t="s">
        <v>431</v>
      </c>
      <c r="C36" s="38" t="s">
        <v>432</v>
      </c>
      <c r="D36" s="113"/>
      <c r="E36" s="40" t="s">
        <v>414</v>
      </c>
      <c r="F36" s="41">
        <v>110</v>
      </c>
      <c r="G36" s="41">
        <v>0</v>
      </c>
      <c r="H36" s="41">
        <v>15</v>
      </c>
      <c r="I36" s="41">
        <f t="shared" si="3"/>
        <v>0</v>
      </c>
      <c r="J36" s="41">
        <f t="shared" si="4"/>
        <v>1650</v>
      </c>
      <c r="K36" s="41">
        <f t="shared" si="5"/>
        <v>1650</v>
      </c>
    </row>
    <row r="37" spans="1:11">
      <c r="A37" s="12">
        <v>34</v>
      </c>
      <c r="B37" s="28" t="s">
        <v>179</v>
      </c>
      <c r="C37" s="29" t="s">
        <v>278</v>
      </c>
      <c r="D37" s="111"/>
      <c r="E37" s="28"/>
      <c r="F37" s="50"/>
      <c r="G37" s="51"/>
      <c r="H37" s="51"/>
      <c r="I37" s="51"/>
      <c r="J37" s="51"/>
      <c r="K37" s="51"/>
    </row>
    <row r="38" ht="21.6" spans="1:11">
      <c r="A38" s="40">
        <v>35</v>
      </c>
      <c r="B38" s="37" t="s">
        <v>433</v>
      </c>
      <c r="C38" s="38" t="s">
        <v>434</v>
      </c>
      <c r="D38" s="38" t="s">
        <v>434</v>
      </c>
      <c r="E38" s="40" t="s">
        <v>400</v>
      </c>
      <c r="F38" s="41">
        <v>2209</v>
      </c>
      <c r="G38" s="41">
        <v>0</v>
      </c>
      <c r="H38" s="41">
        <v>63</v>
      </c>
      <c r="I38" s="41">
        <f t="shared" ref="I38:I43" si="6">F38*G38</f>
        <v>0</v>
      </c>
      <c r="J38" s="41">
        <f t="shared" ref="J38:J43" si="7">F38*H38</f>
        <v>139167</v>
      </c>
      <c r="K38" s="41">
        <f t="shared" ref="K38:K43" si="8">J38+I38</f>
        <v>139167</v>
      </c>
    </row>
    <row r="39" ht="21.6" spans="1:11">
      <c r="A39" s="40">
        <v>36</v>
      </c>
      <c r="B39" s="37" t="s">
        <v>435</v>
      </c>
      <c r="C39" s="38" t="s">
        <v>436</v>
      </c>
      <c r="D39" s="38" t="s">
        <v>437</v>
      </c>
      <c r="E39" s="40" t="s">
        <v>400</v>
      </c>
      <c r="F39" s="41">
        <v>571</v>
      </c>
      <c r="G39" s="41">
        <v>0</v>
      </c>
      <c r="H39" s="41">
        <v>350</v>
      </c>
      <c r="I39" s="41">
        <f t="shared" si="6"/>
        <v>0</v>
      </c>
      <c r="J39" s="41">
        <f t="shared" si="7"/>
        <v>199850</v>
      </c>
      <c r="K39" s="41">
        <f t="shared" si="8"/>
        <v>199850</v>
      </c>
    </row>
    <row r="40" ht="21.6" spans="1:11">
      <c r="A40" s="40">
        <v>37</v>
      </c>
      <c r="B40" s="37" t="s">
        <v>438</v>
      </c>
      <c r="C40" s="38" t="s">
        <v>439</v>
      </c>
      <c r="D40" s="38" t="s">
        <v>437</v>
      </c>
      <c r="E40" s="40" t="s">
        <v>400</v>
      </c>
      <c r="F40" s="41">
        <v>477</v>
      </c>
      <c r="G40" s="41">
        <v>0</v>
      </c>
      <c r="H40" s="41">
        <v>350</v>
      </c>
      <c r="I40" s="41">
        <f t="shared" si="6"/>
        <v>0</v>
      </c>
      <c r="J40" s="41">
        <f t="shared" si="7"/>
        <v>166950</v>
      </c>
      <c r="K40" s="41">
        <f t="shared" si="8"/>
        <v>166950</v>
      </c>
    </row>
    <row r="41" ht="43.2" spans="1:11">
      <c r="A41" s="40">
        <v>38</v>
      </c>
      <c r="B41" s="37" t="s">
        <v>440</v>
      </c>
      <c r="C41" s="38" t="s">
        <v>441</v>
      </c>
      <c r="D41" s="42" t="s">
        <v>442</v>
      </c>
      <c r="E41" s="40" t="s">
        <v>443</v>
      </c>
      <c r="F41" s="41">
        <v>25</v>
      </c>
      <c r="G41" s="41">
        <v>0</v>
      </c>
      <c r="H41" s="41">
        <v>300</v>
      </c>
      <c r="I41" s="41">
        <f t="shared" si="6"/>
        <v>0</v>
      </c>
      <c r="J41" s="41">
        <f t="shared" si="7"/>
        <v>7500</v>
      </c>
      <c r="K41" s="41">
        <f t="shared" si="8"/>
        <v>7500</v>
      </c>
    </row>
    <row r="42" ht="21.6" spans="1:11">
      <c r="A42" s="40">
        <v>39</v>
      </c>
      <c r="B42" s="37" t="s">
        <v>444</v>
      </c>
      <c r="C42" s="38" t="s">
        <v>445</v>
      </c>
      <c r="D42" s="113"/>
      <c r="E42" s="40" t="s">
        <v>377</v>
      </c>
      <c r="F42" s="41">
        <v>4547.09</v>
      </c>
      <c r="G42" s="41">
        <v>0</v>
      </c>
      <c r="H42" s="41">
        <v>24.01</v>
      </c>
      <c r="I42" s="41">
        <f t="shared" si="6"/>
        <v>0</v>
      </c>
      <c r="J42" s="41">
        <f t="shared" si="7"/>
        <v>109175.63</v>
      </c>
      <c r="K42" s="41">
        <f t="shared" si="8"/>
        <v>109175.63</v>
      </c>
    </row>
    <row r="43" ht="21.6" spans="1:11">
      <c r="A43" s="40">
        <v>40</v>
      </c>
      <c r="B43" s="37" t="s">
        <v>446</v>
      </c>
      <c r="C43" s="38" t="s">
        <v>379</v>
      </c>
      <c r="D43" s="113"/>
      <c r="E43" s="40" t="s">
        <v>377</v>
      </c>
      <c r="F43" s="41">
        <v>2210.76</v>
      </c>
      <c r="G43" s="41">
        <v>0</v>
      </c>
      <c r="H43" s="41">
        <v>18.6</v>
      </c>
      <c r="I43" s="41">
        <f t="shared" si="6"/>
        <v>0</v>
      </c>
      <c r="J43" s="41">
        <f t="shared" si="7"/>
        <v>41120.14</v>
      </c>
      <c r="K43" s="41">
        <f t="shared" si="8"/>
        <v>41120.14</v>
      </c>
    </row>
    <row r="44" ht="21.6" spans="1:11">
      <c r="A44" s="40">
        <v>42</v>
      </c>
      <c r="B44" s="37" t="s">
        <v>447</v>
      </c>
      <c r="C44" s="38" t="s">
        <v>448</v>
      </c>
      <c r="D44" s="113"/>
      <c r="E44" s="40" t="s">
        <v>377</v>
      </c>
      <c r="F44" s="41">
        <v>1783.32</v>
      </c>
      <c r="G44" s="41">
        <v>0</v>
      </c>
      <c r="H44" s="41">
        <v>561.22</v>
      </c>
      <c r="I44" s="41">
        <f t="shared" ref="I44:I50" si="9">F44*G44</f>
        <v>0</v>
      </c>
      <c r="J44" s="41">
        <f t="shared" ref="J44:J50" si="10">F44*H44</f>
        <v>1000834.85</v>
      </c>
      <c r="K44" s="41">
        <f t="shared" ref="K44:K50" si="11">J44+I44</f>
        <v>1000834.85</v>
      </c>
    </row>
    <row r="45" ht="21.6" spans="1:11">
      <c r="A45" s="40">
        <v>43</v>
      </c>
      <c r="B45" s="37" t="s">
        <v>449</v>
      </c>
      <c r="C45" s="38" t="s">
        <v>450</v>
      </c>
      <c r="D45" s="113"/>
      <c r="E45" s="40" t="s">
        <v>451</v>
      </c>
      <c r="F45" s="54">
        <v>47.39</v>
      </c>
      <c r="G45" s="41">
        <v>0</v>
      </c>
      <c r="H45" s="41">
        <v>7268.56</v>
      </c>
      <c r="I45" s="41">
        <f t="shared" si="9"/>
        <v>0</v>
      </c>
      <c r="J45" s="41">
        <f t="shared" si="10"/>
        <v>344457.06</v>
      </c>
      <c r="K45" s="41">
        <f t="shared" si="11"/>
        <v>344457.06</v>
      </c>
    </row>
    <row r="46" ht="21.6" spans="1:11">
      <c r="A46" s="40">
        <v>44</v>
      </c>
      <c r="B46" s="37" t="s">
        <v>452</v>
      </c>
      <c r="C46" s="38" t="s">
        <v>397</v>
      </c>
      <c r="D46" s="113"/>
      <c r="E46" s="40" t="s">
        <v>383</v>
      </c>
      <c r="F46" s="41">
        <v>9824.08</v>
      </c>
      <c r="G46" s="41">
        <v>0</v>
      </c>
      <c r="H46" s="41">
        <v>75.83</v>
      </c>
      <c r="I46" s="41">
        <f t="shared" si="9"/>
        <v>0</v>
      </c>
      <c r="J46" s="41">
        <f t="shared" si="10"/>
        <v>744959.99</v>
      </c>
      <c r="K46" s="41">
        <f t="shared" si="11"/>
        <v>744959.99</v>
      </c>
    </row>
    <row r="47" ht="21.6" spans="1:11">
      <c r="A47" s="40">
        <v>45</v>
      </c>
      <c r="B47" s="37" t="s">
        <v>453</v>
      </c>
      <c r="C47" s="38" t="s">
        <v>432</v>
      </c>
      <c r="D47" s="113"/>
      <c r="E47" s="40" t="s">
        <v>414</v>
      </c>
      <c r="F47" s="41">
        <v>2213</v>
      </c>
      <c r="G47" s="41">
        <v>0</v>
      </c>
      <c r="H47" s="41">
        <v>15</v>
      </c>
      <c r="I47" s="41">
        <f t="shared" si="9"/>
        <v>0</v>
      </c>
      <c r="J47" s="41">
        <f t="shared" si="10"/>
        <v>33195</v>
      </c>
      <c r="K47" s="41">
        <f t="shared" si="11"/>
        <v>33195</v>
      </c>
    </row>
    <row r="48" ht="21.6" spans="1:11">
      <c r="A48" s="40">
        <v>46</v>
      </c>
      <c r="B48" s="37" t="s">
        <v>454</v>
      </c>
      <c r="C48" s="38" t="s">
        <v>455</v>
      </c>
      <c r="D48" s="38" t="s">
        <v>456</v>
      </c>
      <c r="E48" s="40" t="s">
        <v>265</v>
      </c>
      <c r="F48" s="41">
        <v>377</v>
      </c>
      <c r="G48" s="41">
        <v>0</v>
      </c>
      <c r="H48" s="41">
        <v>2000</v>
      </c>
      <c r="I48" s="41">
        <f t="shared" si="9"/>
        <v>0</v>
      </c>
      <c r="J48" s="41">
        <f t="shared" si="10"/>
        <v>754000</v>
      </c>
      <c r="K48" s="41">
        <f t="shared" si="11"/>
        <v>754000</v>
      </c>
    </row>
    <row r="49" ht="21.6" spans="1:11">
      <c r="A49" s="40">
        <v>47</v>
      </c>
      <c r="B49" s="37" t="s">
        <v>457</v>
      </c>
      <c r="C49" s="38" t="s">
        <v>458</v>
      </c>
      <c r="D49" s="38" t="s">
        <v>459</v>
      </c>
      <c r="E49" s="40" t="s">
        <v>265</v>
      </c>
      <c r="F49" s="41">
        <v>377</v>
      </c>
      <c r="G49" s="41">
        <v>0</v>
      </c>
      <c r="H49" s="41">
        <v>1000</v>
      </c>
      <c r="I49" s="41">
        <f t="shared" si="9"/>
        <v>0</v>
      </c>
      <c r="J49" s="41">
        <f t="shared" si="10"/>
        <v>377000</v>
      </c>
      <c r="K49" s="41">
        <f t="shared" si="11"/>
        <v>377000</v>
      </c>
    </row>
    <row r="50" ht="21.6" spans="1:11">
      <c r="A50" s="40">
        <v>48</v>
      </c>
      <c r="B50" s="37" t="s">
        <v>460</v>
      </c>
      <c r="C50" s="38" t="s">
        <v>461</v>
      </c>
      <c r="D50" s="38" t="s">
        <v>462</v>
      </c>
      <c r="E50" s="40" t="s">
        <v>265</v>
      </c>
      <c r="F50" s="41">
        <v>377</v>
      </c>
      <c r="G50" s="41">
        <v>0</v>
      </c>
      <c r="H50" s="41">
        <v>2000</v>
      </c>
      <c r="I50" s="41">
        <f t="shared" si="9"/>
        <v>0</v>
      </c>
      <c r="J50" s="41">
        <f t="shared" si="10"/>
        <v>754000</v>
      </c>
      <c r="K50" s="41">
        <f t="shared" si="11"/>
        <v>754000</v>
      </c>
    </row>
    <row r="51" spans="1:11">
      <c r="A51" s="12">
        <v>51</v>
      </c>
      <c r="B51" s="28" t="s">
        <v>463</v>
      </c>
      <c r="C51" s="29" t="s">
        <v>464</v>
      </c>
      <c r="D51" s="111"/>
      <c r="E51" s="28"/>
      <c r="F51" s="50"/>
      <c r="G51" s="51"/>
      <c r="H51" s="51"/>
      <c r="I51" s="51"/>
      <c r="J51" s="51"/>
      <c r="K51" s="51"/>
    </row>
    <row r="52" ht="21.6" spans="1:11">
      <c r="A52" s="40">
        <v>52</v>
      </c>
      <c r="B52" s="37" t="s">
        <v>465</v>
      </c>
      <c r="C52" s="38" t="s">
        <v>376</v>
      </c>
      <c r="D52" s="113"/>
      <c r="E52" s="40" t="s">
        <v>377</v>
      </c>
      <c r="F52" s="41">
        <v>73.08</v>
      </c>
      <c r="G52" s="41">
        <v>0</v>
      </c>
      <c r="H52" s="41">
        <v>22.94</v>
      </c>
      <c r="I52" s="41">
        <f>F52*G52</f>
        <v>0</v>
      </c>
      <c r="J52" s="41">
        <f>F52*H52</f>
        <v>1676.46</v>
      </c>
      <c r="K52" s="41">
        <f t="shared" ref="K52:K54" si="12">J52+I52</f>
        <v>1676.46</v>
      </c>
    </row>
    <row r="53" ht="21.6" spans="1:11">
      <c r="A53" s="40">
        <v>53</v>
      </c>
      <c r="B53" s="37" t="s">
        <v>466</v>
      </c>
      <c r="C53" s="38" t="s">
        <v>467</v>
      </c>
      <c r="D53" s="113"/>
      <c r="E53" s="40" t="s">
        <v>377</v>
      </c>
      <c r="F53" s="41">
        <v>109.62</v>
      </c>
      <c r="G53" s="41">
        <v>0</v>
      </c>
      <c r="H53" s="41">
        <v>564.62</v>
      </c>
      <c r="I53" s="41">
        <f>F53*G53</f>
        <v>0</v>
      </c>
      <c r="J53" s="41">
        <f>F53*H53</f>
        <v>61893.64</v>
      </c>
      <c r="K53" s="41">
        <f t="shared" si="12"/>
        <v>61893.64</v>
      </c>
    </row>
    <row r="54" ht="21.6" spans="1:11">
      <c r="A54" s="40">
        <v>54</v>
      </c>
      <c r="B54" s="37" t="s">
        <v>468</v>
      </c>
      <c r="C54" s="38" t="s">
        <v>397</v>
      </c>
      <c r="D54" s="113"/>
      <c r="E54" s="40" t="s">
        <v>383</v>
      </c>
      <c r="F54" s="41">
        <v>751.68</v>
      </c>
      <c r="G54" s="41">
        <v>0</v>
      </c>
      <c r="H54" s="41">
        <v>75.83</v>
      </c>
      <c r="I54" s="41">
        <f>F54*G54</f>
        <v>0</v>
      </c>
      <c r="J54" s="41">
        <f>F54*H54</f>
        <v>56999.89</v>
      </c>
      <c r="K54" s="41">
        <f t="shared" si="12"/>
        <v>56999.89</v>
      </c>
    </row>
    <row r="55" spans="1:11">
      <c r="A55" s="12">
        <v>55</v>
      </c>
      <c r="B55" s="28" t="s">
        <v>469</v>
      </c>
      <c r="C55" s="29" t="s">
        <v>470</v>
      </c>
      <c r="D55" s="111"/>
      <c r="E55" s="28"/>
      <c r="F55" s="50"/>
      <c r="G55" s="51"/>
      <c r="H55" s="51"/>
      <c r="I55" s="51"/>
      <c r="J55" s="51"/>
      <c r="K55" s="51"/>
    </row>
    <row r="56" ht="21.6" spans="1:11">
      <c r="A56" s="12">
        <v>56</v>
      </c>
      <c r="B56" s="37" t="s">
        <v>471</v>
      </c>
      <c r="C56" s="38" t="s">
        <v>445</v>
      </c>
      <c r="D56" s="113"/>
      <c r="E56" s="40" t="s">
        <v>377</v>
      </c>
      <c r="F56" s="41">
        <v>15267.27</v>
      </c>
      <c r="G56" s="41">
        <v>0</v>
      </c>
      <c r="H56" s="41">
        <v>24.01</v>
      </c>
      <c r="I56" s="41">
        <f t="shared" ref="I56:I69" si="13">F56*G56</f>
        <v>0</v>
      </c>
      <c r="J56" s="41">
        <f t="shared" ref="J56:J69" si="14">F56*H56</f>
        <v>366567.15</v>
      </c>
      <c r="K56" s="41">
        <f t="shared" ref="K56:K69" si="15">J56+I56</f>
        <v>366567.15</v>
      </c>
    </row>
    <row r="57" ht="21.6" spans="1:11">
      <c r="A57" s="12">
        <v>57</v>
      </c>
      <c r="B57" s="37" t="s">
        <v>472</v>
      </c>
      <c r="C57" s="38" t="s">
        <v>379</v>
      </c>
      <c r="D57" s="113"/>
      <c r="E57" s="40" t="s">
        <v>377</v>
      </c>
      <c r="F57" s="41">
        <v>12846.03</v>
      </c>
      <c r="G57" s="41">
        <v>0</v>
      </c>
      <c r="H57" s="41">
        <v>18.6</v>
      </c>
      <c r="I57" s="41">
        <f t="shared" si="13"/>
        <v>0</v>
      </c>
      <c r="J57" s="41">
        <f t="shared" si="14"/>
        <v>238936.16</v>
      </c>
      <c r="K57" s="41">
        <f t="shared" si="15"/>
        <v>238936.16</v>
      </c>
    </row>
    <row r="58" ht="21.6" spans="1:11">
      <c r="A58" s="12">
        <v>58</v>
      </c>
      <c r="B58" s="37" t="s">
        <v>473</v>
      </c>
      <c r="C58" s="38" t="s">
        <v>474</v>
      </c>
      <c r="D58" s="113"/>
      <c r="E58" s="40" t="s">
        <v>377</v>
      </c>
      <c r="F58" s="41">
        <v>1264.15</v>
      </c>
      <c r="G58" s="41">
        <v>0</v>
      </c>
      <c r="H58" s="41">
        <v>558.53</v>
      </c>
      <c r="I58" s="41">
        <f t="shared" si="13"/>
        <v>0</v>
      </c>
      <c r="J58" s="41">
        <f t="shared" si="14"/>
        <v>706065.7</v>
      </c>
      <c r="K58" s="41">
        <f t="shared" si="15"/>
        <v>706065.7</v>
      </c>
    </row>
    <row r="59" ht="21.6" spans="1:11">
      <c r="A59" s="12">
        <v>59</v>
      </c>
      <c r="B59" s="37" t="s">
        <v>475</v>
      </c>
      <c r="C59" s="38" t="s">
        <v>476</v>
      </c>
      <c r="D59" s="113"/>
      <c r="E59" s="40" t="s">
        <v>383</v>
      </c>
      <c r="F59" s="41">
        <v>11954.7</v>
      </c>
      <c r="G59" s="41">
        <v>0</v>
      </c>
      <c r="H59" s="41">
        <v>22.62</v>
      </c>
      <c r="I59" s="41">
        <f t="shared" si="13"/>
        <v>0</v>
      </c>
      <c r="J59" s="41">
        <f t="shared" si="14"/>
        <v>270415.31</v>
      </c>
      <c r="K59" s="41">
        <f t="shared" si="15"/>
        <v>270415.31</v>
      </c>
    </row>
    <row r="60" ht="21.6" spans="1:11">
      <c r="A60" s="12">
        <v>60</v>
      </c>
      <c r="B60" s="37" t="s">
        <v>477</v>
      </c>
      <c r="C60" s="38" t="s">
        <v>478</v>
      </c>
      <c r="D60" s="113"/>
      <c r="E60" s="40" t="s">
        <v>377</v>
      </c>
      <c r="F60" s="41">
        <v>359.28</v>
      </c>
      <c r="G60" s="41">
        <v>0</v>
      </c>
      <c r="H60" s="41">
        <v>198.41</v>
      </c>
      <c r="I60" s="41">
        <f t="shared" si="13"/>
        <v>0</v>
      </c>
      <c r="J60" s="41">
        <f t="shared" si="14"/>
        <v>71284.74</v>
      </c>
      <c r="K60" s="41">
        <f t="shared" si="15"/>
        <v>71284.74</v>
      </c>
    </row>
    <row r="61" ht="21.6" spans="1:11">
      <c r="A61" s="12">
        <v>61</v>
      </c>
      <c r="B61" s="37" t="s">
        <v>479</v>
      </c>
      <c r="C61" s="42" t="s">
        <v>480</v>
      </c>
      <c r="D61" s="113"/>
      <c r="E61" s="40" t="s">
        <v>387</v>
      </c>
      <c r="F61" s="41">
        <v>1908</v>
      </c>
      <c r="G61" s="41">
        <v>0</v>
      </c>
      <c r="H61" s="41">
        <v>65.13</v>
      </c>
      <c r="I61" s="41">
        <f t="shared" si="13"/>
        <v>0</v>
      </c>
      <c r="J61" s="41">
        <f t="shared" si="14"/>
        <v>124268.04</v>
      </c>
      <c r="K61" s="41">
        <f t="shared" si="15"/>
        <v>124268.04</v>
      </c>
    </row>
    <row r="62" ht="21.6" spans="1:11">
      <c r="A62" s="12">
        <v>62</v>
      </c>
      <c r="B62" s="37" t="s">
        <v>481</v>
      </c>
      <c r="C62" s="38" t="s">
        <v>482</v>
      </c>
      <c r="D62" s="113"/>
      <c r="E62" s="40" t="s">
        <v>383</v>
      </c>
      <c r="F62" s="41">
        <v>343.44</v>
      </c>
      <c r="G62" s="41">
        <v>0</v>
      </c>
      <c r="H62" s="41">
        <v>11.14</v>
      </c>
      <c r="I62" s="41">
        <f t="shared" si="13"/>
        <v>0</v>
      </c>
      <c r="J62" s="41">
        <f t="shared" si="14"/>
        <v>3825.92</v>
      </c>
      <c r="K62" s="41">
        <f t="shared" si="15"/>
        <v>3825.92</v>
      </c>
    </row>
    <row r="63" ht="21.6" spans="1:11">
      <c r="A63" s="12">
        <v>63</v>
      </c>
      <c r="B63" s="37" t="s">
        <v>483</v>
      </c>
      <c r="C63" s="38" t="s">
        <v>484</v>
      </c>
      <c r="D63" s="113"/>
      <c r="E63" s="40" t="s">
        <v>414</v>
      </c>
      <c r="F63" s="41">
        <v>954</v>
      </c>
      <c r="G63" s="41">
        <v>0</v>
      </c>
      <c r="H63" s="41">
        <v>60</v>
      </c>
      <c r="I63" s="41">
        <f t="shared" si="13"/>
        <v>0</v>
      </c>
      <c r="J63" s="41">
        <f t="shared" si="14"/>
        <v>57240</v>
      </c>
      <c r="K63" s="41">
        <f t="shared" si="15"/>
        <v>57240</v>
      </c>
    </row>
    <row r="64" ht="21.6" spans="1:11">
      <c r="A64" s="12">
        <v>64</v>
      </c>
      <c r="B64" s="37" t="s">
        <v>485</v>
      </c>
      <c r="C64" s="38" t="s">
        <v>486</v>
      </c>
      <c r="D64" s="113"/>
      <c r="E64" s="40" t="s">
        <v>377</v>
      </c>
      <c r="F64" s="41">
        <v>76.32</v>
      </c>
      <c r="G64" s="41">
        <v>0</v>
      </c>
      <c r="H64" s="41">
        <v>957.99</v>
      </c>
      <c r="I64" s="41">
        <f t="shared" si="13"/>
        <v>0</v>
      </c>
      <c r="J64" s="41">
        <f t="shared" si="14"/>
        <v>73113.8</v>
      </c>
      <c r="K64" s="41">
        <f t="shared" si="15"/>
        <v>73113.8</v>
      </c>
    </row>
    <row r="65" ht="21.6" spans="1:11">
      <c r="A65" s="12">
        <v>65</v>
      </c>
      <c r="B65" s="37" t="s">
        <v>487</v>
      </c>
      <c r="C65" s="38" t="s">
        <v>488</v>
      </c>
      <c r="D65" s="113"/>
      <c r="E65" s="40" t="s">
        <v>400</v>
      </c>
      <c r="F65" s="41">
        <v>954</v>
      </c>
      <c r="G65" s="41">
        <v>0</v>
      </c>
      <c r="H65" s="41">
        <v>120</v>
      </c>
      <c r="I65" s="41">
        <f t="shared" si="13"/>
        <v>0</v>
      </c>
      <c r="J65" s="41">
        <f t="shared" si="14"/>
        <v>114480</v>
      </c>
      <c r="K65" s="41">
        <f t="shared" si="15"/>
        <v>114480</v>
      </c>
    </row>
    <row r="66" ht="21.6" spans="1:11">
      <c r="A66" s="12">
        <v>66</v>
      </c>
      <c r="B66" s="37" t="s">
        <v>489</v>
      </c>
      <c r="C66" s="38" t="s">
        <v>490</v>
      </c>
      <c r="D66" s="113"/>
      <c r="E66" s="40" t="s">
        <v>377</v>
      </c>
      <c r="F66" s="41">
        <v>413.56</v>
      </c>
      <c r="G66" s="41">
        <v>0</v>
      </c>
      <c r="H66" s="41">
        <v>561.22</v>
      </c>
      <c r="I66" s="41">
        <f t="shared" si="13"/>
        <v>0</v>
      </c>
      <c r="J66" s="41">
        <f t="shared" si="14"/>
        <v>232098.14</v>
      </c>
      <c r="K66" s="41">
        <f t="shared" si="15"/>
        <v>232098.14</v>
      </c>
    </row>
    <row r="67" ht="21.6" spans="1:11">
      <c r="A67" s="12">
        <v>67</v>
      </c>
      <c r="B67" s="37" t="s">
        <v>491</v>
      </c>
      <c r="C67" s="38" t="s">
        <v>397</v>
      </c>
      <c r="D67" s="113"/>
      <c r="E67" s="40" t="s">
        <v>383</v>
      </c>
      <c r="F67" s="41">
        <v>992.16</v>
      </c>
      <c r="G67" s="41">
        <v>0</v>
      </c>
      <c r="H67" s="41">
        <v>75.83</v>
      </c>
      <c r="I67" s="41">
        <f t="shared" si="13"/>
        <v>0</v>
      </c>
      <c r="J67" s="41">
        <f t="shared" si="14"/>
        <v>75235.49</v>
      </c>
      <c r="K67" s="41">
        <f t="shared" si="15"/>
        <v>75235.49</v>
      </c>
    </row>
    <row r="68" ht="21.6" spans="1:11">
      <c r="A68" s="12">
        <v>68</v>
      </c>
      <c r="B68" s="37" t="s">
        <v>492</v>
      </c>
      <c r="C68" s="38" t="s">
        <v>450</v>
      </c>
      <c r="D68" s="113"/>
      <c r="E68" s="40" t="s">
        <v>451</v>
      </c>
      <c r="F68" s="54">
        <v>15.266</v>
      </c>
      <c r="G68" s="41">
        <v>0</v>
      </c>
      <c r="H68" s="41">
        <v>7268.56</v>
      </c>
      <c r="I68" s="41">
        <f t="shared" si="13"/>
        <v>0</v>
      </c>
      <c r="J68" s="41">
        <f t="shared" si="14"/>
        <v>110961.84</v>
      </c>
      <c r="K68" s="41">
        <f t="shared" si="15"/>
        <v>110961.84</v>
      </c>
    </row>
    <row r="69" ht="21.6" spans="1:11">
      <c r="A69" s="12">
        <v>69</v>
      </c>
      <c r="B69" s="37" t="s">
        <v>493</v>
      </c>
      <c r="C69" s="38" t="s">
        <v>432</v>
      </c>
      <c r="D69" s="113"/>
      <c r="E69" s="40" t="s">
        <v>414</v>
      </c>
      <c r="F69" s="41">
        <v>954</v>
      </c>
      <c r="G69" s="41">
        <v>0</v>
      </c>
      <c r="H69" s="41">
        <v>15</v>
      </c>
      <c r="I69" s="41">
        <f t="shared" si="13"/>
        <v>0</v>
      </c>
      <c r="J69" s="41">
        <f t="shared" si="14"/>
        <v>14310</v>
      </c>
      <c r="K69" s="41">
        <f t="shared" si="15"/>
        <v>14310</v>
      </c>
    </row>
    <row r="70" spans="1:11">
      <c r="A70" s="12">
        <v>70</v>
      </c>
      <c r="B70" s="23" t="s">
        <v>222</v>
      </c>
      <c r="C70" s="24" t="s">
        <v>494</v>
      </c>
      <c r="D70" s="118"/>
      <c r="E70" s="23"/>
      <c r="F70" s="59"/>
      <c r="G70" s="27"/>
      <c r="H70" s="27"/>
      <c r="I70" s="27"/>
      <c r="J70" s="27"/>
      <c r="K70" s="27"/>
    </row>
    <row r="71" ht="64.8" spans="1:11">
      <c r="A71" s="12">
        <v>71</v>
      </c>
      <c r="B71" s="37" t="s">
        <v>495</v>
      </c>
      <c r="C71" s="38" t="s">
        <v>496</v>
      </c>
      <c r="D71" s="38" t="s">
        <v>497</v>
      </c>
      <c r="E71" s="40" t="s">
        <v>443</v>
      </c>
      <c r="F71" s="41">
        <v>3</v>
      </c>
      <c r="G71" s="41">
        <v>0</v>
      </c>
      <c r="H71" s="41">
        <v>800</v>
      </c>
      <c r="I71" s="41">
        <f t="shared" ref="I71:I97" si="16">F71*G71</f>
        <v>0</v>
      </c>
      <c r="J71" s="41">
        <f t="shared" ref="J71:J97" si="17">F71*H71</f>
        <v>2400</v>
      </c>
      <c r="K71" s="41">
        <f t="shared" ref="K71:K97" si="18">J71+I71</f>
        <v>2400</v>
      </c>
    </row>
    <row r="72" ht="21.6" spans="1:11">
      <c r="A72" s="12">
        <v>72</v>
      </c>
      <c r="B72" s="37" t="s">
        <v>498</v>
      </c>
      <c r="C72" s="38" t="s">
        <v>499</v>
      </c>
      <c r="D72" s="113"/>
      <c r="E72" s="40" t="s">
        <v>377</v>
      </c>
      <c r="F72" s="41">
        <v>502.95</v>
      </c>
      <c r="G72" s="41">
        <v>0</v>
      </c>
      <c r="H72" s="41">
        <v>24.01</v>
      </c>
      <c r="I72" s="41">
        <f t="shared" si="16"/>
        <v>0</v>
      </c>
      <c r="J72" s="41">
        <f t="shared" si="17"/>
        <v>12075.83</v>
      </c>
      <c r="K72" s="41">
        <f t="shared" si="18"/>
        <v>12075.83</v>
      </c>
    </row>
    <row r="73" ht="21.6" spans="1:11">
      <c r="A73" s="12">
        <v>73</v>
      </c>
      <c r="B73" s="37" t="s">
        <v>500</v>
      </c>
      <c r="C73" s="38" t="s">
        <v>501</v>
      </c>
      <c r="D73" s="113"/>
      <c r="E73" s="40" t="s">
        <v>377</v>
      </c>
      <c r="F73" s="41">
        <v>105.56</v>
      </c>
      <c r="G73" s="41">
        <v>0</v>
      </c>
      <c r="H73" s="41">
        <v>18.6</v>
      </c>
      <c r="I73" s="41">
        <f t="shared" si="16"/>
        <v>0</v>
      </c>
      <c r="J73" s="41">
        <f t="shared" si="17"/>
        <v>1963.42</v>
      </c>
      <c r="K73" s="41">
        <f t="shared" si="18"/>
        <v>1963.42</v>
      </c>
    </row>
    <row r="74" ht="21.6" spans="1:11">
      <c r="A74" s="12">
        <v>74</v>
      </c>
      <c r="B74" s="37" t="s">
        <v>502</v>
      </c>
      <c r="C74" s="38" t="s">
        <v>503</v>
      </c>
      <c r="D74" s="113"/>
      <c r="E74" s="40" t="s">
        <v>377</v>
      </c>
      <c r="F74" s="41">
        <v>397.39</v>
      </c>
      <c r="G74" s="41">
        <v>0</v>
      </c>
      <c r="H74" s="41">
        <v>564.62</v>
      </c>
      <c r="I74" s="41">
        <f t="shared" si="16"/>
        <v>0</v>
      </c>
      <c r="J74" s="41">
        <f t="shared" si="17"/>
        <v>224374.34</v>
      </c>
      <c r="K74" s="41">
        <f t="shared" si="18"/>
        <v>224374.34</v>
      </c>
    </row>
    <row r="75" ht="21.6" spans="1:11">
      <c r="A75" s="12">
        <v>75</v>
      </c>
      <c r="B75" s="37" t="s">
        <v>504</v>
      </c>
      <c r="C75" s="38" t="s">
        <v>505</v>
      </c>
      <c r="D75" s="113"/>
      <c r="E75" s="40" t="s">
        <v>377</v>
      </c>
      <c r="F75" s="41">
        <v>131.85</v>
      </c>
      <c r="G75" s="41">
        <v>0</v>
      </c>
      <c r="H75" s="41">
        <v>22.94</v>
      </c>
      <c r="I75" s="41">
        <f t="shared" si="16"/>
        <v>0</v>
      </c>
      <c r="J75" s="41">
        <f t="shared" si="17"/>
        <v>3024.64</v>
      </c>
      <c r="K75" s="41">
        <f t="shared" si="18"/>
        <v>3024.64</v>
      </c>
    </row>
    <row r="76" ht="21.6" spans="1:11">
      <c r="A76" s="12">
        <v>76</v>
      </c>
      <c r="B76" s="37" t="s">
        <v>506</v>
      </c>
      <c r="C76" s="38" t="s">
        <v>507</v>
      </c>
      <c r="D76" s="113"/>
      <c r="E76" s="40" t="s">
        <v>377</v>
      </c>
      <c r="F76" s="41">
        <v>87.93</v>
      </c>
      <c r="G76" s="41">
        <v>0</v>
      </c>
      <c r="H76" s="41">
        <v>564.62</v>
      </c>
      <c r="I76" s="41">
        <f t="shared" si="16"/>
        <v>0</v>
      </c>
      <c r="J76" s="41">
        <f t="shared" si="17"/>
        <v>49647.04</v>
      </c>
      <c r="K76" s="41">
        <f t="shared" si="18"/>
        <v>49647.04</v>
      </c>
    </row>
    <row r="77" ht="21.6" spans="1:11">
      <c r="A77" s="12">
        <v>77</v>
      </c>
      <c r="B77" s="37" t="s">
        <v>508</v>
      </c>
      <c r="C77" s="38" t="s">
        <v>397</v>
      </c>
      <c r="D77" s="113"/>
      <c r="E77" s="40" t="s">
        <v>383</v>
      </c>
      <c r="F77" s="41">
        <v>1986.95</v>
      </c>
      <c r="G77" s="41">
        <v>0</v>
      </c>
      <c r="H77" s="41">
        <v>75.83</v>
      </c>
      <c r="I77" s="41">
        <f t="shared" si="16"/>
        <v>0</v>
      </c>
      <c r="J77" s="41">
        <f t="shared" si="17"/>
        <v>150670.42</v>
      </c>
      <c r="K77" s="41">
        <f t="shared" si="18"/>
        <v>150670.42</v>
      </c>
    </row>
    <row r="78" ht="43.2" spans="1:11">
      <c r="A78" s="12">
        <v>78</v>
      </c>
      <c r="B78" s="37" t="s">
        <v>509</v>
      </c>
      <c r="C78" s="38" t="s">
        <v>510</v>
      </c>
      <c r="D78" s="119" t="s">
        <v>511</v>
      </c>
      <c r="E78" s="40" t="s">
        <v>443</v>
      </c>
      <c r="F78" s="41">
        <v>1225</v>
      </c>
      <c r="G78" s="41">
        <v>0</v>
      </c>
      <c r="H78" s="41">
        <v>1080</v>
      </c>
      <c r="I78" s="41">
        <f t="shared" si="16"/>
        <v>0</v>
      </c>
      <c r="J78" s="41">
        <f t="shared" si="17"/>
        <v>1323000</v>
      </c>
      <c r="K78" s="41">
        <f t="shared" si="18"/>
        <v>1323000</v>
      </c>
    </row>
    <row r="79" ht="21.6" spans="1:11">
      <c r="A79" s="12">
        <v>79</v>
      </c>
      <c r="B79" s="37" t="s">
        <v>512</v>
      </c>
      <c r="C79" s="38" t="s">
        <v>513</v>
      </c>
      <c r="D79" s="38" t="s">
        <v>514</v>
      </c>
      <c r="E79" s="40" t="s">
        <v>387</v>
      </c>
      <c r="F79" s="41">
        <v>8</v>
      </c>
      <c r="G79" s="41">
        <v>0</v>
      </c>
      <c r="H79" s="41">
        <v>200</v>
      </c>
      <c r="I79" s="41">
        <f t="shared" si="16"/>
        <v>0</v>
      </c>
      <c r="J79" s="41">
        <f t="shared" si="17"/>
        <v>1600</v>
      </c>
      <c r="K79" s="41">
        <f t="shared" si="18"/>
        <v>1600</v>
      </c>
    </row>
    <row r="80" ht="21.6" spans="1:11">
      <c r="A80" s="12">
        <v>80</v>
      </c>
      <c r="B80" s="37" t="s">
        <v>515</v>
      </c>
      <c r="C80" s="38" t="s">
        <v>516</v>
      </c>
      <c r="D80" s="42" t="s">
        <v>517</v>
      </c>
      <c r="E80" s="40" t="s">
        <v>387</v>
      </c>
      <c r="F80" s="41">
        <v>89</v>
      </c>
      <c r="G80" s="41">
        <v>0</v>
      </c>
      <c r="H80" s="41">
        <v>135</v>
      </c>
      <c r="I80" s="41">
        <f t="shared" si="16"/>
        <v>0</v>
      </c>
      <c r="J80" s="41">
        <f t="shared" si="17"/>
        <v>12015</v>
      </c>
      <c r="K80" s="41">
        <f t="shared" si="18"/>
        <v>12015</v>
      </c>
    </row>
    <row r="81" ht="21.6" spans="1:11">
      <c r="A81" s="12">
        <v>81</v>
      </c>
      <c r="B81" s="37" t="s">
        <v>518</v>
      </c>
      <c r="C81" s="38" t="s">
        <v>519</v>
      </c>
      <c r="D81" s="42" t="s">
        <v>520</v>
      </c>
      <c r="E81" s="40" t="s">
        <v>387</v>
      </c>
      <c r="F81" s="41">
        <v>6</v>
      </c>
      <c r="G81" s="41">
        <v>0</v>
      </c>
      <c r="H81" s="41">
        <v>250</v>
      </c>
      <c r="I81" s="41">
        <f t="shared" si="16"/>
        <v>0</v>
      </c>
      <c r="J81" s="41">
        <f t="shared" si="17"/>
        <v>1500</v>
      </c>
      <c r="K81" s="41">
        <f t="shared" si="18"/>
        <v>1500</v>
      </c>
    </row>
    <row r="82" ht="21.6" spans="1:11">
      <c r="A82" s="12">
        <v>82</v>
      </c>
      <c r="B82" s="37" t="s">
        <v>521</v>
      </c>
      <c r="C82" s="38" t="s">
        <v>522</v>
      </c>
      <c r="D82" s="113"/>
      <c r="E82" s="40" t="s">
        <v>443</v>
      </c>
      <c r="F82" s="41">
        <v>973</v>
      </c>
      <c r="G82" s="41">
        <v>0</v>
      </c>
      <c r="H82" s="41">
        <v>25</v>
      </c>
      <c r="I82" s="41">
        <f t="shared" si="16"/>
        <v>0</v>
      </c>
      <c r="J82" s="41">
        <f t="shared" si="17"/>
        <v>24325</v>
      </c>
      <c r="K82" s="41">
        <f t="shared" si="18"/>
        <v>24325</v>
      </c>
    </row>
    <row r="83" ht="21.6" spans="1:11">
      <c r="A83" s="12">
        <v>83</v>
      </c>
      <c r="B83" s="37" t="s">
        <v>523</v>
      </c>
      <c r="C83" s="38" t="s">
        <v>524</v>
      </c>
      <c r="D83" s="113"/>
      <c r="E83" s="40" t="s">
        <v>377</v>
      </c>
      <c r="F83" s="41">
        <v>11713.9</v>
      </c>
      <c r="G83" s="41">
        <v>0</v>
      </c>
      <c r="H83" s="41">
        <v>22.94</v>
      </c>
      <c r="I83" s="41">
        <f t="shared" si="16"/>
        <v>0</v>
      </c>
      <c r="J83" s="41">
        <f t="shared" si="17"/>
        <v>268716.87</v>
      </c>
      <c r="K83" s="41">
        <f t="shared" si="18"/>
        <v>268716.87</v>
      </c>
    </row>
    <row r="84" ht="21.6" spans="1:11">
      <c r="A84" s="12">
        <v>84</v>
      </c>
      <c r="B84" s="37" t="s">
        <v>525</v>
      </c>
      <c r="C84" s="38" t="s">
        <v>379</v>
      </c>
      <c r="D84" s="113"/>
      <c r="E84" s="40" t="s">
        <v>377</v>
      </c>
      <c r="F84" s="41">
        <v>11709.44</v>
      </c>
      <c r="G84" s="41">
        <v>0</v>
      </c>
      <c r="H84" s="41">
        <v>18.6</v>
      </c>
      <c r="I84" s="41">
        <f t="shared" si="16"/>
        <v>0</v>
      </c>
      <c r="J84" s="41">
        <f t="shared" si="17"/>
        <v>217795.58</v>
      </c>
      <c r="K84" s="41">
        <f t="shared" si="18"/>
        <v>217795.58</v>
      </c>
    </row>
    <row r="85" ht="21.6" spans="1:11">
      <c r="A85" s="12">
        <v>85</v>
      </c>
      <c r="B85" s="37" t="s">
        <v>526</v>
      </c>
      <c r="C85" s="42" t="s">
        <v>527</v>
      </c>
      <c r="D85" s="38" t="s">
        <v>528</v>
      </c>
      <c r="E85" s="40" t="s">
        <v>387</v>
      </c>
      <c r="F85" s="41">
        <v>15002.38</v>
      </c>
      <c r="G85" s="41">
        <v>0</v>
      </c>
      <c r="H85" s="41">
        <v>59.94</v>
      </c>
      <c r="I85" s="41">
        <f t="shared" si="16"/>
        <v>0</v>
      </c>
      <c r="J85" s="41">
        <f t="shared" si="17"/>
        <v>899242.66</v>
      </c>
      <c r="K85" s="41">
        <f t="shared" si="18"/>
        <v>899242.66</v>
      </c>
    </row>
    <row r="86" ht="21.6" spans="1:11">
      <c r="A86" s="12">
        <v>86</v>
      </c>
      <c r="B86" s="37" t="s">
        <v>529</v>
      </c>
      <c r="C86" s="42" t="s">
        <v>530</v>
      </c>
      <c r="D86" s="38" t="s">
        <v>531</v>
      </c>
      <c r="E86" s="40" t="s">
        <v>387</v>
      </c>
      <c r="F86" s="41">
        <v>125189.97</v>
      </c>
      <c r="G86" s="41">
        <v>0</v>
      </c>
      <c r="H86" s="41">
        <v>48.52</v>
      </c>
      <c r="I86" s="41">
        <f t="shared" si="16"/>
        <v>0</v>
      </c>
      <c r="J86" s="41">
        <f t="shared" si="17"/>
        <v>6074217.34</v>
      </c>
      <c r="K86" s="41">
        <f t="shared" si="18"/>
        <v>6074217.34</v>
      </c>
    </row>
    <row r="87" ht="21.6" spans="1:11">
      <c r="A87" s="12">
        <v>87</v>
      </c>
      <c r="B87" s="37" t="s">
        <v>532</v>
      </c>
      <c r="C87" s="42" t="s">
        <v>533</v>
      </c>
      <c r="D87" s="38" t="s">
        <v>534</v>
      </c>
      <c r="E87" s="40" t="s">
        <v>387</v>
      </c>
      <c r="F87" s="41">
        <v>4087.28</v>
      </c>
      <c r="G87" s="41">
        <v>0</v>
      </c>
      <c r="H87" s="41">
        <v>45.19</v>
      </c>
      <c r="I87" s="41">
        <f t="shared" si="16"/>
        <v>0</v>
      </c>
      <c r="J87" s="41">
        <f t="shared" si="17"/>
        <v>184704.18</v>
      </c>
      <c r="K87" s="41">
        <f t="shared" si="18"/>
        <v>184704.18</v>
      </c>
    </row>
    <row r="88" ht="21.6" spans="1:11">
      <c r="A88" s="12">
        <v>88</v>
      </c>
      <c r="B88" s="37" t="s">
        <v>535</v>
      </c>
      <c r="C88" s="38" t="s">
        <v>536</v>
      </c>
      <c r="D88" s="38" t="s">
        <v>537</v>
      </c>
      <c r="E88" s="40" t="s">
        <v>191</v>
      </c>
      <c r="F88" s="54">
        <v>68.664</v>
      </c>
      <c r="G88" s="41">
        <v>0</v>
      </c>
      <c r="H88" s="41">
        <v>7854.77</v>
      </c>
      <c r="I88" s="41">
        <f t="shared" si="16"/>
        <v>0</v>
      </c>
      <c r="J88" s="41">
        <f t="shared" si="17"/>
        <v>539339.93</v>
      </c>
      <c r="K88" s="41">
        <f t="shared" si="18"/>
        <v>539339.93</v>
      </c>
    </row>
    <row r="89" ht="21.6" spans="1:11">
      <c r="A89" s="12">
        <v>89</v>
      </c>
      <c r="B89" s="37" t="s">
        <v>538</v>
      </c>
      <c r="C89" s="38" t="s">
        <v>539</v>
      </c>
      <c r="D89" s="38" t="s">
        <v>540</v>
      </c>
      <c r="E89" s="40" t="s">
        <v>387</v>
      </c>
      <c r="F89" s="41">
        <v>67483.37</v>
      </c>
      <c r="G89" s="41">
        <v>0</v>
      </c>
      <c r="H89" s="41">
        <v>12.56</v>
      </c>
      <c r="I89" s="41">
        <f t="shared" si="16"/>
        <v>0</v>
      </c>
      <c r="J89" s="41">
        <f t="shared" si="17"/>
        <v>847591.13</v>
      </c>
      <c r="K89" s="41">
        <f t="shared" si="18"/>
        <v>847591.13</v>
      </c>
    </row>
    <row r="90" ht="21.6" spans="1:11">
      <c r="A90" s="12">
        <v>90</v>
      </c>
      <c r="B90" s="37" t="s">
        <v>541</v>
      </c>
      <c r="C90" s="38" t="s">
        <v>542</v>
      </c>
      <c r="D90" s="38" t="s">
        <v>543</v>
      </c>
      <c r="E90" s="40" t="s">
        <v>400</v>
      </c>
      <c r="F90" s="41">
        <v>819</v>
      </c>
      <c r="G90" s="41">
        <v>0</v>
      </c>
      <c r="H90" s="41">
        <v>500</v>
      </c>
      <c r="I90" s="41">
        <f t="shared" si="16"/>
        <v>0</v>
      </c>
      <c r="J90" s="41">
        <f t="shared" si="17"/>
        <v>409500</v>
      </c>
      <c r="K90" s="41">
        <f t="shared" si="18"/>
        <v>409500</v>
      </c>
    </row>
    <row r="91" ht="21.6" spans="1:11">
      <c r="A91" s="12">
        <v>91</v>
      </c>
      <c r="B91" s="61" t="s">
        <v>544</v>
      </c>
      <c r="C91" s="62" t="s">
        <v>545</v>
      </c>
      <c r="D91" s="42" t="s">
        <v>546</v>
      </c>
      <c r="E91" s="40" t="s">
        <v>547</v>
      </c>
      <c r="F91" s="41">
        <v>4212</v>
      </c>
      <c r="G91" s="41">
        <v>0</v>
      </c>
      <c r="H91" s="41">
        <v>10</v>
      </c>
      <c r="I91" s="41">
        <f t="shared" si="16"/>
        <v>0</v>
      </c>
      <c r="J91" s="41">
        <f t="shared" si="17"/>
        <v>42120</v>
      </c>
      <c r="K91" s="41">
        <f t="shared" si="18"/>
        <v>42120</v>
      </c>
    </row>
    <row r="92" ht="21.6" spans="1:11">
      <c r="A92" s="12">
        <v>92</v>
      </c>
      <c r="B92" s="37" t="s">
        <v>548</v>
      </c>
      <c r="C92" s="38" t="s">
        <v>549</v>
      </c>
      <c r="D92" s="38" t="s">
        <v>550</v>
      </c>
      <c r="E92" s="40" t="s">
        <v>387</v>
      </c>
      <c r="F92" s="41">
        <v>6334</v>
      </c>
      <c r="G92" s="41">
        <v>0</v>
      </c>
      <c r="H92" s="41">
        <v>20.83</v>
      </c>
      <c r="I92" s="41">
        <f t="shared" si="16"/>
        <v>0</v>
      </c>
      <c r="J92" s="41">
        <f t="shared" si="17"/>
        <v>131937.22</v>
      </c>
      <c r="K92" s="41">
        <f t="shared" si="18"/>
        <v>131937.22</v>
      </c>
    </row>
    <row r="93" ht="21.6" spans="1:11">
      <c r="A93" s="12">
        <v>93</v>
      </c>
      <c r="B93" s="37" t="s">
        <v>551</v>
      </c>
      <c r="C93" s="38" t="s">
        <v>552</v>
      </c>
      <c r="D93" s="38" t="s">
        <v>553</v>
      </c>
      <c r="E93" s="40" t="s">
        <v>191</v>
      </c>
      <c r="F93" s="54">
        <v>4.884</v>
      </c>
      <c r="G93" s="41">
        <v>0</v>
      </c>
      <c r="H93" s="41">
        <v>7537.71</v>
      </c>
      <c r="I93" s="41">
        <f t="shared" si="16"/>
        <v>0</v>
      </c>
      <c r="J93" s="41">
        <f t="shared" si="17"/>
        <v>36814.18</v>
      </c>
      <c r="K93" s="41">
        <f t="shared" si="18"/>
        <v>36814.18</v>
      </c>
    </row>
    <row r="94" ht="32.4" spans="1:11">
      <c r="A94" s="12">
        <v>94</v>
      </c>
      <c r="B94" s="37" t="s">
        <v>554</v>
      </c>
      <c r="C94" s="38" t="s">
        <v>555</v>
      </c>
      <c r="D94" s="38" t="s">
        <v>556</v>
      </c>
      <c r="E94" s="40" t="s">
        <v>191</v>
      </c>
      <c r="F94" s="54">
        <v>4.313</v>
      </c>
      <c r="G94" s="41">
        <v>0</v>
      </c>
      <c r="H94" s="41">
        <v>11676.65</v>
      </c>
      <c r="I94" s="41">
        <f t="shared" si="16"/>
        <v>0</v>
      </c>
      <c r="J94" s="41">
        <f t="shared" si="17"/>
        <v>50361.39</v>
      </c>
      <c r="K94" s="41">
        <f t="shared" si="18"/>
        <v>50361.39</v>
      </c>
    </row>
    <row r="95" ht="32.4" spans="1:11">
      <c r="A95" s="12">
        <v>95</v>
      </c>
      <c r="B95" s="37" t="s">
        <v>557</v>
      </c>
      <c r="C95" s="38" t="s">
        <v>558</v>
      </c>
      <c r="D95" s="38" t="s">
        <v>559</v>
      </c>
      <c r="E95" s="63" t="s">
        <v>387</v>
      </c>
      <c r="F95" s="41">
        <v>1917</v>
      </c>
      <c r="G95" s="41">
        <v>0</v>
      </c>
      <c r="H95" s="41">
        <v>36.36</v>
      </c>
      <c r="I95" s="41">
        <f t="shared" si="16"/>
        <v>0</v>
      </c>
      <c r="J95" s="41">
        <f t="shared" si="17"/>
        <v>69702.12</v>
      </c>
      <c r="K95" s="41">
        <f t="shared" si="18"/>
        <v>69702.12</v>
      </c>
    </row>
    <row r="96" ht="21.6" spans="1:11">
      <c r="A96" s="12">
        <v>96</v>
      </c>
      <c r="B96" s="37" t="s">
        <v>560</v>
      </c>
      <c r="C96" s="38" t="s">
        <v>561</v>
      </c>
      <c r="D96" s="38" t="s">
        <v>562</v>
      </c>
      <c r="E96" s="40" t="s">
        <v>191</v>
      </c>
      <c r="F96" s="54">
        <v>5.378</v>
      </c>
      <c r="G96" s="41">
        <v>0</v>
      </c>
      <c r="H96" s="41">
        <v>8412.37</v>
      </c>
      <c r="I96" s="41">
        <f t="shared" si="16"/>
        <v>0</v>
      </c>
      <c r="J96" s="41">
        <f t="shared" si="17"/>
        <v>45241.73</v>
      </c>
      <c r="K96" s="41">
        <f t="shared" si="18"/>
        <v>45241.73</v>
      </c>
    </row>
    <row r="97" ht="32.4" spans="1:11">
      <c r="A97" s="12">
        <v>97</v>
      </c>
      <c r="B97" s="37" t="s">
        <v>563</v>
      </c>
      <c r="C97" s="38" t="s">
        <v>564</v>
      </c>
      <c r="D97" s="38" t="s">
        <v>565</v>
      </c>
      <c r="E97" s="40" t="s">
        <v>191</v>
      </c>
      <c r="F97" s="54">
        <v>3.186</v>
      </c>
      <c r="G97" s="41">
        <v>0</v>
      </c>
      <c r="H97" s="41">
        <v>8412.37</v>
      </c>
      <c r="I97" s="41">
        <f t="shared" si="16"/>
        <v>0</v>
      </c>
      <c r="J97" s="41">
        <f t="shared" si="17"/>
        <v>26801.81</v>
      </c>
      <c r="K97" s="41">
        <f t="shared" si="18"/>
        <v>26801.81</v>
      </c>
    </row>
    <row r="98" spans="1:11">
      <c r="A98" s="12">
        <v>98</v>
      </c>
      <c r="B98" s="23" t="s">
        <v>242</v>
      </c>
      <c r="C98" s="24" t="s">
        <v>348</v>
      </c>
      <c r="D98" s="118"/>
      <c r="E98" s="23"/>
      <c r="F98" s="59"/>
      <c r="G98" s="27"/>
      <c r="H98" s="27"/>
      <c r="I98" s="27"/>
      <c r="J98" s="27"/>
      <c r="K98" s="27"/>
    </row>
    <row r="99" ht="21.6" spans="1:11">
      <c r="A99" s="40">
        <v>99</v>
      </c>
      <c r="B99" s="37" t="s">
        <v>566</v>
      </c>
      <c r="C99" s="38" t="s">
        <v>376</v>
      </c>
      <c r="D99" s="113"/>
      <c r="E99" s="63" t="s">
        <v>377</v>
      </c>
      <c r="F99" s="41">
        <v>13098.33</v>
      </c>
      <c r="G99" s="41">
        <v>0</v>
      </c>
      <c r="H99" s="41">
        <v>22.94</v>
      </c>
      <c r="I99" s="41">
        <f t="shared" ref="I99:I104" si="19">F99*G99</f>
        <v>0</v>
      </c>
      <c r="J99" s="41">
        <f t="shared" ref="J99:J104" si="20">F99*H99</f>
        <v>300475.69</v>
      </c>
      <c r="K99" s="41">
        <f t="shared" ref="K99:K104" si="21">J99+I99</f>
        <v>300475.69</v>
      </c>
    </row>
    <row r="100" ht="21.6" spans="1:11">
      <c r="A100" s="40">
        <v>100</v>
      </c>
      <c r="B100" s="37" t="s">
        <v>567</v>
      </c>
      <c r="C100" s="38" t="s">
        <v>379</v>
      </c>
      <c r="D100" s="113"/>
      <c r="E100" s="63" t="s">
        <v>377</v>
      </c>
      <c r="F100" s="41">
        <v>13119.95</v>
      </c>
      <c r="G100" s="41">
        <v>0</v>
      </c>
      <c r="H100" s="41">
        <v>18.6</v>
      </c>
      <c r="I100" s="41">
        <f t="shared" si="19"/>
        <v>0</v>
      </c>
      <c r="J100" s="41">
        <f t="shared" si="20"/>
        <v>244031.07</v>
      </c>
      <c r="K100" s="41">
        <f t="shared" si="21"/>
        <v>244031.07</v>
      </c>
    </row>
    <row r="101" ht="21.6" spans="1:11">
      <c r="A101" s="40">
        <v>101</v>
      </c>
      <c r="B101" s="37" t="s">
        <v>568</v>
      </c>
      <c r="C101" s="38" t="s">
        <v>381</v>
      </c>
      <c r="D101" s="113" t="s">
        <v>382</v>
      </c>
      <c r="E101" s="63" t="s">
        <v>383</v>
      </c>
      <c r="F101" s="41">
        <v>26174.36</v>
      </c>
      <c r="G101" s="41">
        <v>0</v>
      </c>
      <c r="H101" s="41">
        <v>18.15</v>
      </c>
      <c r="I101" s="41">
        <f t="shared" si="19"/>
        <v>0</v>
      </c>
      <c r="J101" s="41">
        <f t="shared" si="20"/>
        <v>475064.63</v>
      </c>
      <c r="K101" s="41">
        <f t="shared" si="21"/>
        <v>475064.63</v>
      </c>
    </row>
    <row r="102" ht="21.6" spans="1:11">
      <c r="A102" s="40">
        <v>102</v>
      </c>
      <c r="B102" s="37" t="s">
        <v>569</v>
      </c>
      <c r="C102" s="38" t="s">
        <v>570</v>
      </c>
      <c r="D102" s="119" t="s">
        <v>571</v>
      </c>
      <c r="E102" s="40" t="s">
        <v>387</v>
      </c>
      <c r="F102" s="41">
        <v>68737.34</v>
      </c>
      <c r="G102" s="41">
        <v>0</v>
      </c>
      <c r="H102" s="41">
        <v>28</v>
      </c>
      <c r="I102" s="41">
        <f t="shared" si="19"/>
        <v>0</v>
      </c>
      <c r="J102" s="41">
        <f t="shared" si="20"/>
        <v>1924645.52</v>
      </c>
      <c r="K102" s="41">
        <f t="shared" si="21"/>
        <v>1924645.52</v>
      </c>
    </row>
    <row r="103" ht="21.6" spans="1:11">
      <c r="A103" s="40">
        <v>103</v>
      </c>
      <c r="B103" s="37" t="s">
        <v>572</v>
      </c>
      <c r="C103" s="38" t="s">
        <v>573</v>
      </c>
      <c r="D103" s="119" t="s">
        <v>574</v>
      </c>
      <c r="E103" s="40" t="s">
        <v>443</v>
      </c>
      <c r="F103" s="41">
        <v>672.2</v>
      </c>
      <c r="G103" s="41">
        <v>0</v>
      </c>
      <c r="H103" s="41">
        <v>155.38</v>
      </c>
      <c r="I103" s="41">
        <f t="shared" si="19"/>
        <v>0</v>
      </c>
      <c r="J103" s="41">
        <f t="shared" si="20"/>
        <v>104446.44</v>
      </c>
      <c r="K103" s="41">
        <f t="shared" si="21"/>
        <v>104446.44</v>
      </c>
    </row>
    <row r="104" ht="21.6" spans="1:11">
      <c r="A104" s="40">
        <v>104</v>
      </c>
      <c r="B104" s="37" t="s">
        <v>575</v>
      </c>
      <c r="C104" s="38" t="s">
        <v>576</v>
      </c>
      <c r="D104" s="119" t="s">
        <v>577</v>
      </c>
      <c r="E104" s="40" t="s">
        <v>387</v>
      </c>
      <c r="F104" s="41">
        <v>5240</v>
      </c>
      <c r="G104" s="41">
        <v>0</v>
      </c>
      <c r="H104" s="41">
        <v>22.41</v>
      </c>
      <c r="I104" s="41">
        <f t="shared" si="19"/>
        <v>0</v>
      </c>
      <c r="J104" s="41">
        <f t="shared" si="20"/>
        <v>117428.4</v>
      </c>
      <c r="K104" s="41">
        <f t="shared" si="21"/>
        <v>117428.4</v>
      </c>
    </row>
    <row r="105" spans="1:11">
      <c r="A105" s="12">
        <v>105</v>
      </c>
      <c r="B105" s="23" t="s">
        <v>313</v>
      </c>
      <c r="C105" s="24" t="s">
        <v>578</v>
      </c>
      <c r="D105" s="118"/>
      <c r="E105" s="23"/>
      <c r="F105" s="59"/>
      <c r="G105" s="27"/>
      <c r="H105" s="27"/>
      <c r="I105" s="27"/>
      <c r="J105" s="27"/>
      <c r="K105" s="27"/>
    </row>
    <row r="106" spans="1:11">
      <c r="A106" s="12">
        <v>107</v>
      </c>
      <c r="B106" s="64" t="s">
        <v>347</v>
      </c>
      <c r="C106" s="65" t="s">
        <v>335</v>
      </c>
      <c r="D106" s="118"/>
      <c r="E106" s="66"/>
      <c r="F106" s="59"/>
      <c r="G106" s="27"/>
      <c r="H106" s="27"/>
      <c r="I106" s="27"/>
      <c r="J106" s="27"/>
      <c r="K106" s="27"/>
    </row>
    <row r="107" ht="21.6" spans="1:11">
      <c r="A107" s="40">
        <v>108</v>
      </c>
      <c r="B107" s="37" t="s">
        <v>579</v>
      </c>
      <c r="C107" s="38" t="s">
        <v>580</v>
      </c>
      <c r="D107" s="38" t="s">
        <v>581</v>
      </c>
      <c r="E107" s="40" t="s">
        <v>191</v>
      </c>
      <c r="F107" s="54">
        <v>95.664</v>
      </c>
      <c r="G107" s="41">
        <v>0</v>
      </c>
      <c r="H107" s="41">
        <v>94599</v>
      </c>
      <c r="I107" s="41">
        <f>F107*G107</f>
        <v>0</v>
      </c>
      <c r="J107" s="41">
        <f>F107*H107</f>
        <v>9049718.74</v>
      </c>
      <c r="K107" s="41">
        <f>J107+I107</f>
        <v>9049718.74</v>
      </c>
    </row>
    <row r="108" ht="21.6" spans="1:11">
      <c r="A108" s="40">
        <v>109</v>
      </c>
      <c r="B108" s="37" t="s">
        <v>582</v>
      </c>
      <c r="C108" s="38" t="s">
        <v>583</v>
      </c>
      <c r="D108" s="113"/>
      <c r="E108" s="40" t="s">
        <v>191</v>
      </c>
      <c r="F108" s="54">
        <v>3.36</v>
      </c>
      <c r="G108" s="41">
        <v>0</v>
      </c>
      <c r="H108" s="41">
        <v>43545.1</v>
      </c>
      <c r="I108" s="41">
        <f>F108*G108</f>
        <v>0</v>
      </c>
      <c r="J108" s="41">
        <f>F108*H108</f>
        <v>146311.54</v>
      </c>
      <c r="K108" s="41">
        <f>J108+I108</f>
        <v>146311.54</v>
      </c>
    </row>
    <row r="109" ht="21.6" spans="1:11">
      <c r="A109" s="40">
        <v>110</v>
      </c>
      <c r="B109" s="37" t="s">
        <v>584</v>
      </c>
      <c r="C109" s="38" t="s">
        <v>585</v>
      </c>
      <c r="D109" s="113"/>
      <c r="E109" s="40" t="s">
        <v>191</v>
      </c>
      <c r="F109" s="54">
        <v>3.35</v>
      </c>
      <c r="G109" s="41">
        <v>0</v>
      </c>
      <c r="H109" s="41">
        <v>93790.77</v>
      </c>
      <c r="I109" s="41">
        <f>F109*G109</f>
        <v>0</v>
      </c>
      <c r="J109" s="41">
        <f>F109*H109</f>
        <v>314199.08</v>
      </c>
      <c r="K109" s="41">
        <f>J109+I109</f>
        <v>314199.08</v>
      </c>
    </row>
    <row r="110" spans="1:11">
      <c r="A110" s="40">
        <v>112</v>
      </c>
      <c r="B110" s="67" t="s">
        <v>20</v>
      </c>
      <c r="C110" s="67" t="s">
        <v>586</v>
      </c>
      <c r="D110" s="120"/>
      <c r="E110" s="69"/>
      <c r="F110" s="69"/>
      <c r="G110" s="69"/>
      <c r="H110" s="69"/>
      <c r="I110" s="69"/>
      <c r="J110" s="69"/>
      <c r="K110" s="69"/>
    </row>
    <row r="111" spans="1:11">
      <c r="A111" s="12">
        <v>113</v>
      </c>
      <c r="B111" s="23" t="s">
        <v>162</v>
      </c>
      <c r="C111" s="24" t="s">
        <v>261</v>
      </c>
      <c r="D111" s="121"/>
      <c r="E111" s="23"/>
      <c r="F111" s="23"/>
      <c r="G111" s="27"/>
      <c r="H111" s="27"/>
      <c r="I111" s="27"/>
      <c r="J111" s="27"/>
      <c r="K111" s="27"/>
    </row>
    <row r="112" spans="1:11">
      <c r="A112" s="12">
        <v>114</v>
      </c>
      <c r="B112" s="71" t="s">
        <v>22</v>
      </c>
      <c r="C112" s="72" t="s">
        <v>372</v>
      </c>
      <c r="D112" s="122"/>
      <c r="E112" s="74"/>
      <c r="F112" s="74"/>
      <c r="G112" s="51"/>
      <c r="H112" s="51"/>
      <c r="I112" s="51"/>
      <c r="J112" s="51"/>
      <c r="K112" s="51"/>
    </row>
    <row r="113" ht="78" spans="1:11">
      <c r="A113" s="40">
        <v>115</v>
      </c>
      <c r="B113" s="37" t="s">
        <v>587</v>
      </c>
      <c r="C113" s="38" t="s">
        <v>588</v>
      </c>
      <c r="D113" s="123" t="s">
        <v>589</v>
      </c>
      <c r="E113" s="40" t="s">
        <v>590</v>
      </c>
      <c r="F113" s="41">
        <v>1754</v>
      </c>
      <c r="G113" s="41">
        <v>3780</v>
      </c>
      <c r="H113" s="41">
        <v>329</v>
      </c>
      <c r="I113" s="41">
        <f>F113*G113</f>
        <v>6630120</v>
      </c>
      <c r="J113" s="41">
        <f>F113*H113</f>
        <v>577066</v>
      </c>
      <c r="K113" s="41">
        <f t="shared" ref="K113:K116" si="22">J113+I113</f>
        <v>7207186</v>
      </c>
    </row>
    <row r="114" ht="86.4" spans="1:11">
      <c r="A114" s="40">
        <v>116</v>
      </c>
      <c r="B114" s="37" t="s">
        <v>591</v>
      </c>
      <c r="C114" s="38" t="s">
        <v>592</v>
      </c>
      <c r="D114" s="38" t="s">
        <v>593</v>
      </c>
      <c r="E114" s="40" t="s">
        <v>387</v>
      </c>
      <c r="F114" s="41">
        <v>101008.32</v>
      </c>
      <c r="G114" s="41">
        <v>0</v>
      </c>
      <c r="H114" s="41">
        <v>20</v>
      </c>
      <c r="I114" s="41">
        <f>F114*G114</f>
        <v>0</v>
      </c>
      <c r="J114" s="41">
        <f>F114*H114</f>
        <v>2020166.4</v>
      </c>
      <c r="K114" s="41">
        <f t="shared" si="22"/>
        <v>2020166.4</v>
      </c>
    </row>
    <row r="115" ht="57.6" spans="1:11">
      <c r="A115" s="40">
        <v>117</v>
      </c>
      <c r="B115" s="37" t="s">
        <v>594</v>
      </c>
      <c r="C115" s="38" t="s">
        <v>595</v>
      </c>
      <c r="D115" s="123" t="s">
        <v>596</v>
      </c>
      <c r="E115" s="40" t="s">
        <v>590</v>
      </c>
      <c r="F115" s="41">
        <v>111</v>
      </c>
      <c r="G115" s="41">
        <v>8060</v>
      </c>
      <c r="H115" s="41">
        <v>702</v>
      </c>
      <c r="I115" s="41">
        <f>F115*G115</f>
        <v>894660</v>
      </c>
      <c r="J115" s="41">
        <f>F115*H115</f>
        <v>77922</v>
      </c>
      <c r="K115" s="41">
        <f t="shared" si="22"/>
        <v>972582</v>
      </c>
    </row>
    <row r="116" ht="86.4" spans="1:11">
      <c r="A116" s="40">
        <v>118</v>
      </c>
      <c r="B116" s="37" t="s">
        <v>597</v>
      </c>
      <c r="C116" s="38" t="s">
        <v>598</v>
      </c>
      <c r="D116" s="38" t="s">
        <v>599</v>
      </c>
      <c r="E116" s="40" t="s">
        <v>387</v>
      </c>
      <c r="F116" s="41">
        <v>8545.14</v>
      </c>
      <c r="G116" s="41">
        <v>0</v>
      </c>
      <c r="H116" s="41">
        <v>20</v>
      </c>
      <c r="I116" s="41">
        <f>F116*G116</f>
        <v>0</v>
      </c>
      <c r="J116" s="41">
        <f>F116*H116</f>
        <v>170902.8</v>
      </c>
      <c r="K116" s="41">
        <f t="shared" si="22"/>
        <v>170902.8</v>
      </c>
    </row>
    <row r="117" spans="1:11">
      <c r="A117" s="12">
        <v>119</v>
      </c>
      <c r="B117" s="71" t="s">
        <v>179</v>
      </c>
      <c r="C117" s="72" t="s">
        <v>278</v>
      </c>
      <c r="D117" s="122"/>
      <c r="E117" s="74"/>
      <c r="F117" s="76"/>
      <c r="G117" s="77"/>
      <c r="H117" s="77"/>
      <c r="I117" s="77"/>
      <c r="J117" s="77"/>
      <c r="K117" s="77"/>
    </row>
    <row r="118" ht="172.8" spans="1:11">
      <c r="A118" s="40">
        <v>120</v>
      </c>
      <c r="B118" s="37" t="s">
        <v>600</v>
      </c>
      <c r="C118" s="38" t="s">
        <v>601</v>
      </c>
      <c r="D118" s="42" t="s">
        <v>602</v>
      </c>
      <c r="E118" s="40" t="s">
        <v>67</v>
      </c>
      <c r="F118" s="41">
        <v>183</v>
      </c>
      <c r="G118" s="41">
        <v>17450</v>
      </c>
      <c r="H118" s="41">
        <v>1519</v>
      </c>
      <c r="I118" s="41">
        <f t="shared" ref="I118:I134" si="23">F118*G118</f>
        <v>3193350</v>
      </c>
      <c r="J118" s="41">
        <f t="shared" ref="J118:J134" si="24">F118*H118</f>
        <v>277977</v>
      </c>
      <c r="K118" s="41">
        <f t="shared" ref="K118:K134" si="25">J118+I118</f>
        <v>3471327</v>
      </c>
    </row>
    <row r="119" ht="205.2" spans="1:11">
      <c r="A119" s="40">
        <v>121</v>
      </c>
      <c r="B119" s="37" t="s">
        <v>603</v>
      </c>
      <c r="C119" s="38" t="s">
        <v>604</v>
      </c>
      <c r="D119" s="42" t="s">
        <v>605</v>
      </c>
      <c r="E119" s="40" t="s">
        <v>67</v>
      </c>
      <c r="F119" s="41">
        <v>33</v>
      </c>
      <c r="G119" s="41">
        <v>26390</v>
      </c>
      <c r="H119" s="41">
        <v>2296</v>
      </c>
      <c r="I119" s="41">
        <f t="shared" si="23"/>
        <v>870870</v>
      </c>
      <c r="J119" s="41">
        <f t="shared" si="24"/>
        <v>75768</v>
      </c>
      <c r="K119" s="41">
        <f t="shared" si="25"/>
        <v>946638</v>
      </c>
    </row>
    <row r="120" ht="54" spans="1:11">
      <c r="A120" s="40">
        <v>123</v>
      </c>
      <c r="B120" s="37" t="s">
        <v>606</v>
      </c>
      <c r="C120" s="38" t="s">
        <v>607</v>
      </c>
      <c r="D120" s="42" t="s">
        <v>608</v>
      </c>
      <c r="E120" s="40" t="s">
        <v>400</v>
      </c>
      <c r="F120" s="41">
        <v>216</v>
      </c>
      <c r="G120" s="41">
        <v>100</v>
      </c>
      <c r="H120" s="41">
        <v>34</v>
      </c>
      <c r="I120" s="41">
        <f t="shared" si="23"/>
        <v>21600</v>
      </c>
      <c r="J120" s="41">
        <f t="shared" si="24"/>
        <v>7344</v>
      </c>
      <c r="K120" s="41">
        <f t="shared" si="25"/>
        <v>28944</v>
      </c>
    </row>
    <row r="121" ht="21.6" spans="1:11">
      <c r="A121" s="40">
        <v>124</v>
      </c>
      <c r="B121" s="37" t="s">
        <v>609</v>
      </c>
      <c r="C121" s="38" t="s">
        <v>610</v>
      </c>
      <c r="D121" s="42" t="s">
        <v>611</v>
      </c>
      <c r="E121" s="40" t="s">
        <v>27</v>
      </c>
      <c r="F121" s="41">
        <v>216</v>
      </c>
      <c r="G121" s="41">
        <v>2800</v>
      </c>
      <c r="H121" s="41">
        <v>211</v>
      </c>
      <c r="I121" s="41">
        <f t="shared" si="23"/>
        <v>604800</v>
      </c>
      <c r="J121" s="41">
        <f t="shared" si="24"/>
        <v>45576</v>
      </c>
      <c r="K121" s="41">
        <f t="shared" si="25"/>
        <v>650376</v>
      </c>
    </row>
    <row r="122" ht="43.2" spans="1:11">
      <c r="A122" s="40">
        <v>125</v>
      </c>
      <c r="B122" s="37" t="s">
        <v>612</v>
      </c>
      <c r="C122" s="38" t="s">
        <v>613</v>
      </c>
      <c r="D122" s="42" t="s">
        <v>614</v>
      </c>
      <c r="E122" s="40" t="s">
        <v>27</v>
      </c>
      <c r="F122" s="41">
        <v>216</v>
      </c>
      <c r="G122" s="41">
        <v>1790</v>
      </c>
      <c r="H122" s="41">
        <v>156</v>
      </c>
      <c r="I122" s="41">
        <f t="shared" si="23"/>
        <v>386640</v>
      </c>
      <c r="J122" s="41">
        <f t="shared" si="24"/>
        <v>33696</v>
      </c>
      <c r="K122" s="41">
        <f t="shared" si="25"/>
        <v>420336</v>
      </c>
    </row>
    <row r="123" ht="86.4" spans="1:11">
      <c r="A123" s="40">
        <v>126</v>
      </c>
      <c r="B123" s="37" t="s">
        <v>615</v>
      </c>
      <c r="C123" s="38" t="s">
        <v>616</v>
      </c>
      <c r="D123" s="42" t="s">
        <v>617</v>
      </c>
      <c r="E123" s="40" t="s">
        <v>27</v>
      </c>
      <c r="F123" s="41">
        <v>216</v>
      </c>
      <c r="G123" s="41">
        <v>290</v>
      </c>
      <c r="H123" s="41">
        <v>26</v>
      </c>
      <c r="I123" s="41">
        <f t="shared" si="23"/>
        <v>62640</v>
      </c>
      <c r="J123" s="41">
        <f t="shared" si="24"/>
        <v>5616</v>
      </c>
      <c r="K123" s="41">
        <f t="shared" si="25"/>
        <v>68256</v>
      </c>
    </row>
    <row r="124" ht="97.2" spans="1:11">
      <c r="A124" s="40">
        <v>127</v>
      </c>
      <c r="B124" s="37" t="s">
        <v>618</v>
      </c>
      <c r="C124" s="38" t="s">
        <v>619</v>
      </c>
      <c r="D124" s="42" t="s">
        <v>620</v>
      </c>
      <c r="E124" s="40" t="s">
        <v>27</v>
      </c>
      <c r="F124" s="41">
        <v>216</v>
      </c>
      <c r="G124" s="41">
        <v>1620</v>
      </c>
      <c r="H124" s="41">
        <v>141</v>
      </c>
      <c r="I124" s="41">
        <f t="shared" si="23"/>
        <v>349920</v>
      </c>
      <c r="J124" s="41">
        <f t="shared" si="24"/>
        <v>30456</v>
      </c>
      <c r="K124" s="41">
        <f t="shared" si="25"/>
        <v>380376</v>
      </c>
    </row>
    <row r="125" ht="54" spans="1:11">
      <c r="A125" s="40">
        <v>128</v>
      </c>
      <c r="B125" s="37" t="s">
        <v>621</v>
      </c>
      <c r="C125" s="38" t="s">
        <v>622</v>
      </c>
      <c r="D125" s="42" t="s">
        <v>623</v>
      </c>
      <c r="E125" s="40" t="s">
        <v>27</v>
      </c>
      <c r="F125" s="41">
        <v>216</v>
      </c>
      <c r="G125" s="41">
        <v>160</v>
      </c>
      <c r="H125" s="41">
        <v>14</v>
      </c>
      <c r="I125" s="41">
        <f t="shared" si="23"/>
        <v>34560</v>
      </c>
      <c r="J125" s="41">
        <f t="shared" si="24"/>
        <v>3024</v>
      </c>
      <c r="K125" s="41">
        <f t="shared" si="25"/>
        <v>37584</v>
      </c>
    </row>
    <row r="126" ht="32.4" spans="1:11">
      <c r="A126" s="40">
        <v>129</v>
      </c>
      <c r="B126" s="37" t="s">
        <v>624</v>
      </c>
      <c r="C126" s="38" t="s">
        <v>625</v>
      </c>
      <c r="D126" s="42" t="s">
        <v>626</v>
      </c>
      <c r="E126" s="40" t="s">
        <v>400</v>
      </c>
      <c r="F126" s="41">
        <v>216</v>
      </c>
      <c r="G126" s="41">
        <v>50</v>
      </c>
      <c r="H126" s="41">
        <v>5</v>
      </c>
      <c r="I126" s="41">
        <f t="shared" si="23"/>
        <v>10800</v>
      </c>
      <c r="J126" s="41">
        <f t="shared" si="24"/>
        <v>1080</v>
      </c>
      <c r="K126" s="41">
        <f t="shared" si="25"/>
        <v>11880</v>
      </c>
    </row>
    <row r="127" ht="54" spans="1:11">
      <c r="A127" s="40">
        <v>130</v>
      </c>
      <c r="B127" s="37" t="s">
        <v>627</v>
      </c>
      <c r="C127" s="38" t="s">
        <v>628</v>
      </c>
      <c r="D127" s="42" t="s">
        <v>629</v>
      </c>
      <c r="E127" s="40" t="s">
        <v>27</v>
      </c>
      <c r="F127" s="41">
        <v>216</v>
      </c>
      <c r="G127" s="41">
        <v>170</v>
      </c>
      <c r="H127" s="41">
        <v>15</v>
      </c>
      <c r="I127" s="41">
        <f t="shared" si="23"/>
        <v>36720</v>
      </c>
      <c r="J127" s="41">
        <f t="shared" si="24"/>
        <v>3240</v>
      </c>
      <c r="K127" s="41">
        <f t="shared" si="25"/>
        <v>39960</v>
      </c>
    </row>
    <row r="128" ht="43.2" spans="1:11">
      <c r="A128" s="40">
        <v>131</v>
      </c>
      <c r="B128" s="37" t="s">
        <v>630</v>
      </c>
      <c r="C128" s="38" t="s">
        <v>631</v>
      </c>
      <c r="D128" s="42" t="s">
        <v>632</v>
      </c>
      <c r="E128" s="40" t="s">
        <v>27</v>
      </c>
      <c r="F128" s="41">
        <v>216</v>
      </c>
      <c r="G128" s="41">
        <v>50</v>
      </c>
      <c r="H128" s="41">
        <v>5</v>
      </c>
      <c r="I128" s="41">
        <f t="shared" si="23"/>
        <v>10800</v>
      </c>
      <c r="J128" s="41">
        <f t="shared" si="24"/>
        <v>1080</v>
      </c>
      <c r="K128" s="41">
        <f t="shared" si="25"/>
        <v>11880</v>
      </c>
    </row>
    <row r="129" ht="32.4" spans="1:11">
      <c r="A129" s="40">
        <v>132</v>
      </c>
      <c r="B129" s="37" t="s">
        <v>633</v>
      </c>
      <c r="C129" s="38" t="s">
        <v>634</v>
      </c>
      <c r="D129" s="42" t="s">
        <v>635</v>
      </c>
      <c r="E129" s="40" t="s">
        <v>443</v>
      </c>
      <c r="F129" s="41">
        <v>216</v>
      </c>
      <c r="G129" s="41">
        <v>60</v>
      </c>
      <c r="H129" s="41">
        <v>6</v>
      </c>
      <c r="I129" s="41">
        <f t="shared" si="23"/>
        <v>12960</v>
      </c>
      <c r="J129" s="41">
        <f t="shared" si="24"/>
        <v>1296</v>
      </c>
      <c r="K129" s="41">
        <f t="shared" si="25"/>
        <v>14256</v>
      </c>
    </row>
    <row r="130" ht="108" spans="1:11">
      <c r="A130" s="40">
        <v>133</v>
      </c>
      <c r="B130" s="37" t="s">
        <v>636</v>
      </c>
      <c r="C130" s="38" t="s">
        <v>637</v>
      </c>
      <c r="D130" s="38" t="s">
        <v>638</v>
      </c>
      <c r="E130" s="40" t="s">
        <v>67</v>
      </c>
      <c r="F130" s="41">
        <v>3</v>
      </c>
      <c r="G130" s="41">
        <v>35780</v>
      </c>
      <c r="H130" s="41">
        <v>3113</v>
      </c>
      <c r="I130" s="41">
        <f t="shared" si="23"/>
        <v>107340</v>
      </c>
      <c r="J130" s="41">
        <f t="shared" si="24"/>
        <v>9339</v>
      </c>
      <c r="K130" s="41">
        <f t="shared" si="25"/>
        <v>116679</v>
      </c>
    </row>
    <row r="131" ht="54" spans="1:11">
      <c r="A131" s="40">
        <v>134</v>
      </c>
      <c r="B131" s="37" t="s">
        <v>639</v>
      </c>
      <c r="C131" s="38" t="s">
        <v>640</v>
      </c>
      <c r="D131" s="38" t="s">
        <v>641</v>
      </c>
      <c r="E131" s="40" t="s">
        <v>400</v>
      </c>
      <c r="F131" s="41">
        <v>3</v>
      </c>
      <c r="G131" s="41">
        <v>1260</v>
      </c>
      <c r="H131" s="41">
        <v>110</v>
      </c>
      <c r="I131" s="41">
        <f t="shared" si="23"/>
        <v>3780</v>
      </c>
      <c r="J131" s="41">
        <f t="shared" si="24"/>
        <v>330</v>
      </c>
      <c r="K131" s="41">
        <f t="shared" si="25"/>
        <v>4110</v>
      </c>
    </row>
    <row r="132" ht="108" spans="1:11">
      <c r="A132" s="40">
        <v>135</v>
      </c>
      <c r="B132" s="37" t="s">
        <v>642</v>
      </c>
      <c r="C132" s="38" t="s">
        <v>643</v>
      </c>
      <c r="D132" s="38" t="s">
        <v>644</v>
      </c>
      <c r="E132" s="40" t="s">
        <v>27</v>
      </c>
      <c r="F132" s="41">
        <v>3</v>
      </c>
      <c r="G132" s="41">
        <v>2420</v>
      </c>
      <c r="H132" s="41">
        <v>211</v>
      </c>
      <c r="I132" s="41">
        <f t="shared" si="23"/>
        <v>7260</v>
      </c>
      <c r="J132" s="41">
        <f t="shared" si="24"/>
        <v>633</v>
      </c>
      <c r="K132" s="41">
        <f t="shared" si="25"/>
        <v>7893</v>
      </c>
    </row>
    <row r="133" ht="97.2" spans="1:11">
      <c r="A133" s="40">
        <v>136</v>
      </c>
      <c r="B133" s="37" t="s">
        <v>645</v>
      </c>
      <c r="C133" s="38" t="s">
        <v>646</v>
      </c>
      <c r="D133" s="38" t="s">
        <v>647</v>
      </c>
      <c r="E133" s="40" t="s">
        <v>27</v>
      </c>
      <c r="F133" s="41">
        <v>3</v>
      </c>
      <c r="G133" s="41">
        <v>4030</v>
      </c>
      <c r="H133" s="41">
        <v>351</v>
      </c>
      <c r="I133" s="41">
        <f t="shared" si="23"/>
        <v>12090</v>
      </c>
      <c r="J133" s="41">
        <f t="shared" si="24"/>
        <v>1053</v>
      </c>
      <c r="K133" s="41">
        <f t="shared" si="25"/>
        <v>13143</v>
      </c>
    </row>
    <row r="134" ht="54" spans="1:11">
      <c r="A134" s="40">
        <v>138</v>
      </c>
      <c r="B134" s="37" t="s">
        <v>648</v>
      </c>
      <c r="C134" s="38" t="s">
        <v>649</v>
      </c>
      <c r="D134" s="38" t="s">
        <v>650</v>
      </c>
      <c r="E134" s="40" t="s">
        <v>414</v>
      </c>
      <c r="F134" s="41">
        <v>29</v>
      </c>
      <c r="G134" s="41">
        <v>820</v>
      </c>
      <c r="H134" s="41">
        <v>72</v>
      </c>
      <c r="I134" s="41">
        <f t="shared" si="23"/>
        <v>23780</v>
      </c>
      <c r="J134" s="41">
        <f t="shared" si="24"/>
        <v>2088</v>
      </c>
      <c r="K134" s="41">
        <f t="shared" si="25"/>
        <v>25868</v>
      </c>
    </row>
    <row r="135" spans="1:11">
      <c r="A135" s="12">
        <v>139</v>
      </c>
      <c r="B135" s="71" t="s">
        <v>463</v>
      </c>
      <c r="C135" s="72" t="s">
        <v>651</v>
      </c>
      <c r="D135" s="122"/>
      <c r="E135" s="74"/>
      <c r="F135" s="76"/>
      <c r="G135" s="77"/>
      <c r="H135" s="77"/>
      <c r="I135" s="77"/>
      <c r="J135" s="77"/>
      <c r="K135" s="77"/>
    </row>
    <row r="136" ht="43.2" spans="1:11">
      <c r="A136" s="40">
        <v>140</v>
      </c>
      <c r="B136" s="37" t="s">
        <v>652</v>
      </c>
      <c r="C136" s="38" t="s">
        <v>653</v>
      </c>
      <c r="D136" s="38" t="s">
        <v>654</v>
      </c>
      <c r="E136" s="40" t="s">
        <v>400</v>
      </c>
      <c r="F136" s="41">
        <v>261</v>
      </c>
      <c r="G136" s="41">
        <v>620</v>
      </c>
      <c r="H136" s="41">
        <v>54</v>
      </c>
      <c r="I136" s="41">
        <f t="shared" ref="I136:I141" si="26">F136*G136</f>
        <v>161820</v>
      </c>
      <c r="J136" s="41">
        <f t="shared" ref="J136:J141" si="27">F136*H136</f>
        <v>14094</v>
      </c>
      <c r="K136" s="41">
        <f t="shared" ref="K136:K141" si="28">J136+I136</f>
        <v>175914</v>
      </c>
    </row>
    <row r="137" ht="118.8" spans="1:11">
      <c r="A137" s="40">
        <v>141</v>
      </c>
      <c r="B137" s="37" t="s">
        <v>655</v>
      </c>
      <c r="C137" s="38" t="s">
        <v>656</v>
      </c>
      <c r="D137" s="38" t="s">
        <v>657</v>
      </c>
      <c r="E137" s="40" t="s">
        <v>400</v>
      </c>
      <c r="F137" s="41">
        <v>277</v>
      </c>
      <c r="G137" s="41">
        <v>13860</v>
      </c>
      <c r="H137" s="41">
        <v>1206</v>
      </c>
      <c r="I137" s="41">
        <f t="shared" si="26"/>
        <v>3839220</v>
      </c>
      <c r="J137" s="41">
        <f t="shared" si="27"/>
        <v>334062</v>
      </c>
      <c r="K137" s="41">
        <f t="shared" si="28"/>
        <v>4173282</v>
      </c>
    </row>
    <row r="138" ht="118.8" spans="1:11">
      <c r="A138" s="40">
        <v>142</v>
      </c>
      <c r="B138" s="37" t="s">
        <v>658</v>
      </c>
      <c r="C138" s="42" t="s">
        <v>659</v>
      </c>
      <c r="D138" s="38" t="s">
        <v>660</v>
      </c>
      <c r="E138" s="40" t="s">
        <v>400</v>
      </c>
      <c r="F138" s="41">
        <v>40</v>
      </c>
      <c r="G138" s="41">
        <v>16310</v>
      </c>
      <c r="H138" s="41">
        <v>1419</v>
      </c>
      <c r="I138" s="41">
        <f t="shared" si="26"/>
        <v>652400</v>
      </c>
      <c r="J138" s="41">
        <f t="shared" si="27"/>
        <v>56760</v>
      </c>
      <c r="K138" s="41">
        <f t="shared" si="28"/>
        <v>709160</v>
      </c>
    </row>
    <row r="139" ht="118.8" spans="1:11">
      <c r="A139" s="40">
        <v>143</v>
      </c>
      <c r="B139" s="61" t="s">
        <v>661</v>
      </c>
      <c r="C139" s="42" t="s">
        <v>662</v>
      </c>
      <c r="D139" s="38" t="s">
        <v>663</v>
      </c>
      <c r="E139" s="40" t="s">
        <v>400</v>
      </c>
      <c r="F139" s="41">
        <v>1</v>
      </c>
      <c r="G139" s="41">
        <v>19580</v>
      </c>
      <c r="H139" s="41">
        <v>1704</v>
      </c>
      <c r="I139" s="41">
        <f t="shared" si="26"/>
        <v>19580</v>
      </c>
      <c r="J139" s="41">
        <f t="shared" si="27"/>
        <v>1704</v>
      </c>
      <c r="K139" s="41">
        <f t="shared" si="28"/>
        <v>21284</v>
      </c>
    </row>
    <row r="140" ht="43.2" spans="1:11">
      <c r="A140" s="40">
        <v>144</v>
      </c>
      <c r="B140" s="61" t="s">
        <v>664</v>
      </c>
      <c r="C140" s="42" t="s">
        <v>665</v>
      </c>
      <c r="D140" s="42" t="s">
        <v>666</v>
      </c>
      <c r="E140" s="40" t="s">
        <v>27</v>
      </c>
      <c r="F140" s="41">
        <v>173</v>
      </c>
      <c r="G140" s="41">
        <v>1150</v>
      </c>
      <c r="H140" s="41">
        <v>101</v>
      </c>
      <c r="I140" s="41">
        <f t="shared" si="26"/>
        <v>198950</v>
      </c>
      <c r="J140" s="41">
        <f t="shared" si="27"/>
        <v>17473</v>
      </c>
      <c r="K140" s="41">
        <f t="shared" si="28"/>
        <v>216423</v>
      </c>
    </row>
    <row r="141" ht="75.6" spans="1:11">
      <c r="A141" s="40">
        <v>145</v>
      </c>
      <c r="B141" s="61" t="s">
        <v>667</v>
      </c>
      <c r="C141" s="42" t="s">
        <v>668</v>
      </c>
      <c r="D141" s="124" t="s">
        <v>669</v>
      </c>
      <c r="E141" s="40" t="s">
        <v>400</v>
      </c>
      <c r="F141" s="41">
        <v>173</v>
      </c>
      <c r="G141" s="41">
        <v>3450</v>
      </c>
      <c r="H141" s="41">
        <v>301</v>
      </c>
      <c r="I141" s="41">
        <f t="shared" si="26"/>
        <v>596850</v>
      </c>
      <c r="J141" s="41">
        <f t="shared" si="27"/>
        <v>52073</v>
      </c>
      <c r="K141" s="41">
        <f t="shared" si="28"/>
        <v>648923</v>
      </c>
    </row>
    <row r="142" spans="1:11">
      <c r="A142" s="12">
        <v>146</v>
      </c>
      <c r="B142" s="71" t="s">
        <v>469</v>
      </c>
      <c r="C142" s="72" t="s">
        <v>286</v>
      </c>
      <c r="D142" s="122"/>
      <c r="E142" s="74"/>
      <c r="F142" s="76"/>
      <c r="G142" s="77"/>
      <c r="H142" s="77"/>
      <c r="I142" s="77"/>
      <c r="J142" s="77"/>
      <c r="K142" s="77"/>
    </row>
    <row r="143" ht="108" spans="1:11">
      <c r="A143" s="40">
        <v>147</v>
      </c>
      <c r="B143" s="37" t="s">
        <v>670</v>
      </c>
      <c r="C143" s="38" t="s">
        <v>671</v>
      </c>
      <c r="D143" s="38" t="s">
        <v>672</v>
      </c>
      <c r="E143" s="40" t="s">
        <v>67</v>
      </c>
      <c r="F143" s="41">
        <v>1</v>
      </c>
      <c r="G143" s="41">
        <v>8060</v>
      </c>
      <c r="H143" s="41">
        <v>702</v>
      </c>
      <c r="I143" s="41">
        <f t="shared" ref="I143:I156" si="29">F143*G143</f>
        <v>8060</v>
      </c>
      <c r="J143" s="41">
        <f t="shared" ref="J143:J156" si="30">F143*H143</f>
        <v>702</v>
      </c>
      <c r="K143" s="41">
        <f t="shared" ref="K143:K156" si="31">J143+I143</f>
        <v>8762</v>
      </c>
    </row>
    <row r="144" ht="21.6" spans="1:11">
      <c r="A144" s="40">
        <v>148</v>
      </c>
      <c r="B144" s="37" t="s">
        <v>673</v>
      </c>
      <c r="C144" s="38" t="s">
        <v>674</v>
      </c>
      <c r="D144" s="42" t="s">
        <v>675</v>
      </c>
      <c r="E144" s="40" t="s">
        <v>67</v>
      </c>
      <c r="F144" s="41">
        <v>1</v>
      </c>
      <c r="G144" s="41">
        <v>300</v>
      </c>
      <c r="H144" s="41">
        <v>27</v>
      </c>
      <c r="I144" s="41">
        <f t="shared" si="29"/>
        <v>300</v>
      </c>
      <c r="J144" s="41">
        <f t="shared" si="30"/>
        <v>27</v>
      </c>
      <c r="K144" s="41">
        <f t="shared" si="31"/>
        <v>327</v>
      </c>
    </row>
    <row r="145" ht="43.2" spans="1:11">
      <c r="A145" s="40">
        <v>149</v>
      </c>
      <c r="B145" s="37" t="s">
        <v>676</v>
      </c>
      <c r="C145" s="38" t="s">
        <v>677</v>
      </c>
      <c r="D145" s="42" t="s">
        <v>678</v>
      </c>
      <c r="E145" s="40" t="s">
        <v>27</v>
      </c>
      <c r="F145" s="41">
        <v>1</v>
      </c>
      <c r="G145" s="125">
        <v>1200</v>
      </c>
      <c r="H145" s="41">
        <v>74</v>
      </c>
      <c r="I145" s="41">
        <f t="shared" si="29"/>
        <v>1200</v>
      </c>
      <c r="J145" s="41">
        <f t="shared" si="30"/>
        <v>74</v>
      </c>
      <c r="K145" s="41">
        <f t="shared" si="31"/>
        <v>1274</v>
      </c>
    </row>
    <row r="146" ht="172.8" spans="1:11">
      <c r="A146" s="40">
        <v>150</v>
      </c>
      <c r="B146" s="37" t="s">
        <v>679</v>
      </c>
      <c r="C146" s="38" t="s">
        <v>680</v>
      </c>
      <c r="D146" s="38" t="s">
        <v>681</v>
      </c>
      <c r="E146" s="40" t="s">
        <v>67</v>
      </c>
      <c r="F146" s="41">
        <v>1</v>
      </c>
      <c r="G146" s="41">
        <v>370</v>
      </c>
      <c r="H146" s="41">
        <v>33</v>
      </c>
      <c r="I146" s="41">
        <f t="shared" si="29"/>
        <v>370</v>
      </c>
      <c r="J146" s="41">
        <f t="shared" si="30"/>
        <v>33</v>
      </c>
      <c r="K146" s="41">
        <f t="shared" si="31"/>
        <v>403</v>
      </c>
    </row>
    <row r="147" ht="97.2" spans="1:11">
      <c r="A147" s="40">
        <v>151</v>
      </c>
      <c r="B147" s="37" t="s">
        <v>682</v>
      </c>
      <c r="C147" s="38" t="s">
        <v>683</v>
      </c>
      <c r="D147" s="38" t="s">
        <v>684</v>
      </c>
      <c r="E147" s="40" t="s">
        <v>67</v>
      </c>
      <c r="F147" s="41">
        <v>1</v>
      </c>
      <c r="G147" s="41">
        <v>370</v>
      </c>
      <c r="H147" s="41">
        <v>33</v>
      </c>
      <c r="I147" s="41">
        <f t="shared" si="29"/>
        <v>370</v>
      </c>
      <c r="J147" s="41">
        <f t="shared" si="30"/>
        <v>33</v>
      </c>
      <c r="K147" s="41">
        <f t="shared" si="31"/>
        <v>403</v>
      </c>
    </row>
    <row r="148" ht="64.8" spans="1:11">
      <c r="A148" s="40">
        <v>152</v>
      </c>
      <c r="B148" s="37" t="s">
        <v>685</v>
      </c>
      <c r="C148" s="38" t="s">
        <v>686</v>
      </c>
      <c r="D148" s="38" t="s">
        <v>687</v>
      </c>
      <c r="E148" s="40" t="s">
        <v>443</v>
      </c>
      <c r="F148" s="41">
        <v>1</v>
      </c>
      <c r="G148" s="41">
        <v>40</v>
      </c>
      <c r="H148" s="41">
        <v>4</v>
      </c>
      <c r="I148" s="41">
        <f t="shared" si="29"/>
        <v>40</v>
      </c>
      <c r="J148" s="41">
        <f t="shared" si="30"/>
        <v>4</v>
      </c>
      <c r="K148" s="41">
        <f t="shared" si="31"/>
        <v>44</v>
      </c>
    </row>
    <row r="149" ht="21.6" spans="1:11">
      <c r="A149" s="40">
        <v>153</v>
      </c>
      <c r="B149" s="37" t="s">
        <v>688</v>
      </c>
      <c r="C149" s="38" t="s">
        <v>689</v>
      </c>
      <c r="D149" s="42" t="s">
        <v>690</v>
      </c>
      <c r="E149" s="40" t="s">
        <v>27</v>
      </c>
      <c r="F149" s="41">
        <v>1</v>
      </c>
      <c r="G149" s="41">
        <v>490</v>
      </c>
      <c r="H149" s="41">
        <v>43</v>
      </c>
      <c r="I149" s="41">
        <f t="shared" si="29"/>
        <v>490</v>
      </c>
      <c r="J149" s="41">
        <f t="shared" si="30"/>
        <v>43</v>
      </c>
      <c r="K149" s="41">
        <f t="shared" si="31"/>
        <v>533</v>
      </c>
    </row>
    <row r="150" ht="54" spans="1:11">
      <c r="A150" s="40">
        <v>154</v>
      </c>
      <c r="B150" s="37" t="s">
        <v>691</v>
      </c>
      <c r="C150" s="38" t="s">
        <v>692</v>
      </c>
      <c r="D150" s="38" t="s">
        <v>693</v>
      </c>
      <c r="E150" s="40" t="s">
        <v>27</v>
      </c>
      <c r="F150" s="41">
        <v>1</v>
      </c>
      <c r="G150" s="41">
        <v>630</v>
      </c>
      <c r="H150" s="41">
        <v>55</v>
      </c>
      <c r="I150" s="41">
        <f t="shared" si="29"/>
        <v>630</v>
      </c>
      <c r="J150" s="41">
        <f t="shared" si="30"/>
        <v>55</v>
      </c>
      <c r="K150" s="41">
        <f t="shared" si="31"/>
        <v>685</v>
      </c>
    </row>
    <row r="151" ht="43.2" spans="1:11">
      <c r="A151" s="40">
        <v>155</v>
      </c>
      <c r="B151" s="37" t="s">
        <v>694</v>
      </c>
      <c r="C151" s="38" t="s">
        <v>695</v>
      </c>
      <c r="D151" s="38" t="s">
        <v>696</v>
      </c>
      <c r="E151" s="40" t="s">
        <v>27</v>
      </c>
      <c r="F151" s="41">
        <v>1</v>
      </c>
      <c r="G151" s="41">
        <v>220</v>
      </c>
      <c r="H151" s="41">
        <v>20</v>
      </c>
      <c r="I151" s="41">
        <f t="shared" si="29"/>
        <v>220</v>
      </c>
      <c r="J151" s="41">
        <f t="shared" si="30"/>
        <v>20</v>
      </c>
      <c r="K151" s="41">
        <f t="shared" si="31"/>
        <v>240</v>
      </c>
    </row>
    <row r="152" ht="43.2" spans="1:11">
      <c r="A152" s="40">
        <v>156</v>
      </c>
      <c r="B152" s="37" t="s">
        <v>697</v>
      </c>
      <c r="C152" s="38" t="s">
        <v>631</v>
      </c>
      <c r="D152" s="38" t="s">
        <v>698</v>
      </c>
      <c r="E152" s="40" t="s">
        <v>27</v>
      </c>
      <c r="F152" s="41">
        <v>1</v>
      </c>
      <c r="G152" s="41">
        <v>50</v>
      </c>
      <c r="H152" s="41">
        <v>5</v>
      </c>
      <c r="I152" s="41">
        <f t="shared" si="29"/>
        <v>50</v>
      </c>
      <c r="J152" s="41">
        <f t="shared" si="30"/>
        <v>5</v>
      </c>
      <c r="K152" s="41">
        <f t="shared" si="31"/>
        <v>55</v>
      </c>
    </row>
    <row r="153" ht="21.6" spans="1:11">
      <c r="A153" s="40">
        <v>157</v>
      </c>
      <c r="B153" s="37" t="s">
        <v>699</v>
      </c>
      <c r="C153" s="38" t="s">
        <v>634</v>
      </c>
      <c r="D153" s="38" t="s">
        <v>700</v>
      </c>
      <c r="E153" s="40" t="s">
        <v>443</v>
      </c>
      <c r="F153" s="41">
        <v>1</v>
      </c>
      <c r="G153" s="41">
        <v>60</v>
      </c>
      <c r="H153" s="41">
        <v>6</v>
      </c>
      <c r="I153" s="41">
        <f t="shared" si="29"/>
        <v>60</v>
      </c>
      <c r="J153" s="41">
        <f t="shared" si="30"/>
        <v>6</v>
      </c>
      <c r="K153" s="41">
        <f t="shared" si="31"/>
        <v>66</v>
      </c>
    </row>
    <row r="154" ht="54" spans="1:11">
      <c r="A154" s="40">
        <v>158</v>
      </c>
      <c r="B154" s="37" t="s">
        <v>701</v>
      </c>
      <c r="C154" s="38" t="s">
        <v>702</v>
      </c>
      <c r="D154" s="38" t="s">
        <v>703</v>
      </c>
      <c r="E154" s="40" t="s">
        <v>27</v>
      </c>
      <c r="F154" s="41">
        <v>1</v>
      </c>
      <c r="G154" s="41">
        <v>470</v>
      </c>
      <c r="H154" s="41">
        <v>41</v>
      </c>
      <c r="I154" s="41">
        <f t="shared" si="29"/>
        <v>470</v>
      </c>
      <c r="J154" s="41">
        <f t="shared" si="30"/>
        <v>41</v>
      </c>
      <c r="K154" s="41">
        <f t="shared" si="31"/>
        <v>511</v>
      </c>
    </row>
    <row r="155" ht="21.6" spans="1:11">
      <c r="A155" s="40">
        <v>159</v>
      </c>
      <c r="B155" s="37" t="s">
        <v>704</v>
      </c>
      <c r="C155" s="38" t="s">
        <v>705</v>
      </c>
      <c r="D155" s="38" t="s">
        <v>706</v>
      </c>
      <c r="E155" s="40" t="s">
        <v>707</v>
      </c>
      <c r="F155" s="41">
        <v>10</v>
      </c>
      <c r="G155" s="41"/>
      <c r="H155" s="41">
        <v>1700</v>
      </c>
      <c r="I155" s="41">
        <f t="shared" si="29"/>
        <v>0</v>
      </c>
      <c r="J155" s="41">
        <f t="shared" si="30"/>
        <v>17000</v>
      </c>
      <c r="K155" s="41">
        <f t="shared" si="31"/>
        <v>17000</v>
      </c>
    </row>
    <row r="156" ht="97.2" spans="1:11">
      <c r="A156" s="40">
        <v>161</v>
      </c>
      <c r="B156" s="37" t="s">
        <v>708</v>
      </c>
      <c r="C156" s="38" t="s">
        <v>709</v>
      </c>
      <c r="D156" s="123" t="s">
        <v>710</v>
      </c>
      <c r="E156" s="40" t="s">
        <v>400</v>
      </c>
      <c r="F156" s="41">
        <v>22</v>
      </c>
      <c r="G156" s="41">
        <v>1260</v>
      </c>
      <c r="H156" s="41">
        <v>110</v>
      </c>
      <c r="I156" s="41">
        <f t="shared" si="29"/>
        <v>27720</v>
      </c>
      <c r="J156" s="41">
        <f t="shared" si="30"/>
        <v>2420</v>
      </c>
      <c r="K156" s="41">
        <f t="shared" si="31"/>
        <v>30140</v>
      </c>
    </row>
    <row r="157" spans="1:11">
      <c r="A157" s="12">
        <v>163</v>
      </c>
      <c r="B157" s="23" t="s">
        <v>222</v>
      </c>
      <c r="C157" s="24" t="s">
        <v>342</v>
      </c>
      <c r="D157" s="121"/>
      <c r="E157" s="23"/>
      <c r="F157" s="64"/>
      <c r="G157" s="79"/>
      <c r="H157" s="79"/>
      <c r="I157" s="79"/>
      <c r="J157" s="79"/>
      <c r="K157" s="79"/>
    </row>
    <row r="158" spans="1:11">
      <c r="A158" s="12">
        <v>164</v>
      </c>
      <c r="B158" s="71" t="s">
        <v>22</v>
      </c>
      <c r="C158" s="72" t="s">
        <v>711</v>
      </c>
      <c r="D158" s="122"/>
      <c r="E158" s="74"/>
      <c r="F158" s="76"/>
      <c r="G158" s="77"/>
      <c r="H158" s="77"/>
      <c r="I158" s="77"/>
      <c r="J158" s="77"/>
      <c r="K158" s="77"/>
    </row>
    <row r="159" ht="226" customHeight="1" spans="1:11">
      <c r="A159" s="40">
        <v>165</v>
      </c>
      <c r="B159" s="37" t="s">
        <v>712</v>
      </c>
      <c r="C159" s="38" t="s">
        <v>713</v>
      </c>
      <c r="D159" s="126" t="s">
        <v>714</v>
      </c>
      <c r="E159" s="40" t="s">
        <v>715</v>
      </c>
      <c r="F159" s="41">
        <v>178</v>
      </c>
      <c r="G159" s="41">
        <v>5790</v>
      </c>
      <c r="H159" s="41">
        <v>504</v>
      </c>
      <c r="I159" s="41">
        <f t="shared" ref="I159:I165" si="32">F159*G159</f>
        <v>1030620</v>
      </c>
      <c r="J159" s="41">
        <f t="shared" ref="J159:J165" si="33">F159*H159</f>
        <v>89712</v>
      </c>
      <c r="K159" s="41">
        <f t="shared" ref="K159:K165" si="34">J159+I159</f>
        <v>1120332</v>
      </c>
    </row>
    <row r="160" ht="180" customHeight="1" spans="1:11">
      <c r="A160" s="40">
        <v>166</v>
      </c>
      <c r="B160" s="37" t="s">
        <v>716</v>
      </c>
      <c r="C160" s="38" t="s">
        <v>717</v>
      </c>
      <c r="D160" s="127" t="s">
        <v>718</v>
      </c>
      <c r="E160" s="40" t="s">
        <v>715</v>
      </c>
      <c r="F160" s="41">
        <v>20</v>
      </c>
      <c r="G160" s="41">
        <v>6820</v>
      </c>
      <c r="H160" s="41">
        <v>594</v>
      </c>
      <c r="I160" s="41">
        <f t="shared" si="32"/>
        <v>136400</v>
      </c>
      <c r="J160" s="41">
        <f t="shared" si="33"/>
        <v>11880</v>
      </c>
      <c r="K160" s="41">
        <f t="shared" si="34"/>
        <v>148280</v>
      </c>
    </row>
    <row r="161" ht="204" customHeight="1" spans="1:11">
      <c r="A161" s="40">
        <v>167</v>
      </c>
      <c r="B161" s="37" t="s">
        <v>719</v>
      </c>
      <c r="C161" s="38" t="s">
        <v>720</v>
      </c>
      <c r="D161" s="123" t="s">
        <v>721</v>
      </c>
      <c r="E161" s="40" t="s">
        <v>715</v>
      </c>
      <c r="F161" s="41">
        <v>191</v>
      </c>
      <c r="G161" s="41">
        <v>1690</v>
      </c>
      <c r="H161" s="41">
        <v>148</v>
      </c>
      <c r="I161" s="41">
        <f t="shared" si="32"/>
        <v>322790</v>
      </c>
      <c r="J161" s="41">
        <f t="shared" si="33"/>
        <v>28268</v>
      </c>
      <c r="K161" s="41">
        <f t="shared" si="34"/>
        <v>351058</v>
      </c>
    </row>
    <row r="162" ht="32.4" spans="1:11">
      <c r="A162" s="40">
        <v>168</v>
      </c>
      <c r="B162" s="37" t="s">
        <v>722</v>
      </c>
      <c r="C162" s="38" t="s">
        <v>723</v>
      </c>
      <c r="D162" s="38" t="s">
        <v>724</v>
      </c>
      <c r="E162" s="40" t="s">
        <v>715</v>
      </c>
      <c r="F162" s="41">
        <v>26</v>
      </c>
      <c r="G162" s="41">
        <v>2680</v>
      </c>
      <c r="H162" s="41">
        <v>234</v>
      </c>
      <c r="I162" s="41">
        <f t="shared" si="32"/>
        <v>69680</v>
      </c>
      <c r="J162" s="41">
        <f t="shared" si="33"/>
        <v>6084</v>
      </c>
      <c r="K162" s="41">
        <f t="shared" si="34"/>
        <v>75764</v>
      </c>
    </row>
    <row r="163" ht="240" customHeight="1" spans="1:11">
      <c r="A163" s="40">
        <v>169</v>
      </c>
      <c r="B163" s="37" t="s">
        <v>725</v>
      </c>
      <c r="C163" s="38" t="s">
        <v>726</v>
      </c>
      <c r="D163" s="38" t="s">
        <v>727</v>
      </c>
      <c r="E163" s="40" t="s">
        <v>67</v>
      </c>
      <c r="F163" s="41">
        <v>248</v>
      </c>
      <c r="G163" s="41">
        <v>1970</v>
      </c>
      <c r="H163" s="41">
        <v>172</v>
      </c>
      <c r="I163" s="41">
        <f t="shared" si="32"/>
        <v>488560</v>
      </c>
      <c r="J163" s="41">
        <f t="shared" si="33"/>
        <v>42656</v>
      </c>
      <c r="K163" s="41">
        <f t="shared" si="34"/>
        <v>531216</v>
      </c>
    </row>
    <row r="164" ht="43.2" spans="1:11">
      <c r="A164" s="40">
        <v>170</v>
      </c>
      <c r="B164" s="37" t="s">
        <v>728</v>
      </c>
      <c r="C164" s="38" t="s">
        <v>729</v>
      </c>
      <c r="D164" s="38" t="s">
        <v>730</v>
      </c>
      <c r="E164" s="40" t="s">
        <v>67</v>
      </c>
      <c r="F164" s="41">
        <v>249</v>
      </c>
      <c r="G164" s="41">
        <v>845.48</v>
      </c>
      <c r="H164" s="41">
        <v>73.52</v>
      </c>
      <c r="I164" s="41">
        <f t="shared" si="32"/>
        <v>210524.52</v>
      </c>
      <c r="J164" s="41">
        <f t="shared" si="33"/>
        <v>18306.48</v>
      </c>
      <c r="K164" s="41">
        <f t="shared" si="34"/>
        <v>228831</v>
      </c>
    </row>
    <row r="165" ht="97.2" spans="1:11">
      <c r="A165" s="40">
        <v>171</v>
      </c>
      <c r="B165" s="37" t="s">
        <v>731</v>
      </c>
      <c r="C165" s="38" t="s">
        <v>732</v>
      </c>
      <c r="D165" s="38" t="s">
        <v>733</v>
      </c>
      <c r="E165" s="40" t="s">
        <v>400</v>
      </c>
      <c r="F165" s="41">
        <v>1032</v>
      </c>
      <c r="G165" s="41">
        <v>330</v>
      </c>
      <c r="H165" s="41">
        <v>29</v>
      </c>
      <c r="I165" s="41">
        <f t="shared" si="32"/>
        <v>340560</v>
      </c>
      <c r="J165" s="41">
        <f t="shared" si="33"/>
        <v>29928</v>
      </c>
      <c r="K165" s="41">
        <f t="shared" si="34"/>
        <v>370488</v>
      </c>
    </row>
    <row r="166" spans="1:11">
      <c r="A166" s="12">
        <v>172</v>
      </c>
      <c r="B166" s="71" t="s">
        <v>179</v>
      </c>
      <c r="C166" s="72" t="s">
        <v>734</v>
      </c>
      <c r="D166" s="122"/>
      <c r="E166" s="74"/>
      <c r="F166" s="76"/>
      <c r="G166" s="77"/>
      <c r="H166" s="77"/>
      <c r="I166" s="77"/>
      <c r="J166" s="77"/>
      <c r="K166" s="77"/>
    </row>
    <row r="167" ht="172" customHeight="1" spans="1:11">
      <c r="A167" s="40">
        <v>173</v>
      </c>
      <c r="B167" s="37" t="s">
        <v>735</v>
      </c>
      <c r="C167" s="38" t="s">
        <v>736</v>
      </c>
      <c r="D167" s="123" t="s">
        <v>737</v>
      </c>
      <c r="E167" s="40" t="s">
        <v>715</v>
      </c>
      <c r="F167" s="41">
        <v>309</v>
      </c>
      <c r="G167" s="41">
        <v>590</v>
      </c>
      <c r="H167" s="41">
        <v>52</v>
      </c>
      <c r="I167" s="41">
        <f>F167*G167</f>
        <v>182310</v>
      </c>
      <c r="J167" s="41">
        <f>F167*H167</f>
        <v>16068</v>
      </c>
      <c r="K167" s="41">
        <f t="shared" ref="K167:K169" si="35">J167+I167</f>
        <v>198378</v>
      </c>
    </row>
    <row r="168" ht="21.6" spans="1:11">
      <c r="A168" s="40">
        <v>174</v>
      </c>
      <c r="B168" s="37" t="s">
        <v>738</v>
      </c>
      <c r="C168" s="38" t="s">
        <v>739</v>
      </c>
      <c r="D168" s="119" t="s">
        <v>740</v>
      </c>
      <c r="E168" s="40" t="s">
        <v>27</v>
      </c>
      <c r="F168" s="41">
        <v>156</v>
      </c>
      <c r="G168" s="41">
        <v>1520</v>
      </c>
      <c r="H168" s="41"/>
      <c r="I168" s="41">
        <f>F168*G168</f>
        <v>237120</v>
      </c>
      <c r="J168" s="41">
        <f>F168*H168</f>
        <v>0</v>
      </c>
      <c r="K168" s="41">
        <f t="shared" si="35"/>
        <v>237120</v>
      </c>
    </row>
    <row r="169" ht="253" customHeight="1" spans="1:11">
      <c r="A169" s="40">
        <v>175</v>
      </c>
      <c r="B169" s="37" t="s">
        <v>741</v>
      </c>
      <c r="C169" s="38" t="s">
        <v>742</v>
      </c>
      <c r="D169" s="128" t="s">
        <v>743</v>
      </c>
      <c r="E169" s="40" t="s">
        <v>715</v>
      </c>
      <c r="F169" s="41">
        <v>156</v>
      </c>
      <c r="G169" s="41">
        <v>1530</v>
      </c>
      <c r="H169" s="41">
        <v>134</v>
      </c>
      <c r="I169" s="41">
        <f>F169*G169</f>
        <v>238680</v>
      </c>
      <c r="J169" s="41">
        <f>F169*H169</f>
        <v>20904</v>
      </c>
      <c r="K169" s="41">
        <f t="shared" si="35"/>
        <v>259584</v>
      </c>
    </row>
    <row r="170" spans="1:11">
      <c r="A170" s="12">
        <v>177</v>
      </c>
      <c r="B170" s="23" t="s">
        <v>242</v>
      </c>
      <c r="C170" s="24" t="s">
        <v>290</v>
      </c>
      <c r="D170" s="121"/>
      <c r="E170" s="23"/>
      <c r="F170" s="64"/>
      <c r="G170" s="79"/>
      <c r="H170" s="79"/>
      <c r="I170" s="79"/>
      <c r="J170" s="79"/>
      <c r="K170" s="79"/>
    </row>
    <row r="171" spans="1:11">
      <c r="A171" s="12">
        <v>178</v>
      </c>
      <c r="B171" s="71" t="s">
        <v>22</v>
      </c>
      <c r="C171" s="72" t="s">
        <v>744</v>
      </c>
      <c r="D171" s="122"/>
      <c r="E171" s="74"/>
      <c r="F171" s="76"/>
      <c r="G171" s="77"/>
      <c r="H171" s="77"/>
      <c r="I171" s="77"/>
      <c r="J171" s="77"/>
      <c r="K171" s="77"/>
    </row>
    <row r="172" ht="154" customHeight="1" spans="1:11">
      <c r="A172" s="40">
        <v>179</v>
      </c>
      <c r="B172" s="37" t="s">
        <v>745</v>
      </c>
      <c r="C172" s="38" t="s">
        <v>746</v>
      </c>
      <c r="D172" s="128" t="s">
        <v>747</v>
      </c>
      <c r="E172" s="40" t="s">
        <v>590</v>
      </c>
      <c r="F172" s="41">
        <v>203</v>
      </c>
      <c r="G172" s="41">
        <v>8630</v>
      </c>
      <c r="H172" s="41">
        <v>751</v>
      </c>
      <c r="I172" s="41">
        <f t="shared" ref="I172:I181" si="36">F172*G172</f>
        <v>1751890</v>
      </c>
      <c r="J172" s="41">
        <f t="shared" ref="J172:J181" si="37">F172*H172</f>
        <v>152453</v>
      </c>
      <c r="K172" s="41">
        <f t="shared" ref="K172:K181" si="38">J172+I172</f>
        <v>1904343</v>
      </c>
    </row>
    <row r="173" ht="190" customHeight="1" spans="1:11">
      <c r="A173" s="40">
        <v>180</v>
      </c>
      <c r="B173" s="37" t="s">
        <v>748</v>
      </c>
      <c r="C173" s="38" t="s">
        <v>749</v>
      </c>
      <c r="D173" s="119" t="s">
        <v>750</v>
      </c>
      <c r="E173" s="40" t="s">
        <v>67</v>
      </c>
      <c r="F173" s="41">
        <v>4</v>
      </c>
      <c r="G173" s="41">
        <v>6280</v>
      </c>
      <c r="H173" s="41">
        <v>547</v>
      </c>
      <c r="I173" s="41">
        <f t="shared" si="36"/>
        <v>25120</v>
      </c>
      <c r="J173" s="41">
        <f t="shared" si="37"/>
        <v>2188</v>
      </c>
      <c r="K173" s="41">
        <f t="shared" si="38"/>
        <v>27308</v>
      </c>
    </row>
    <row r="174" ht="97.2" spans="1:11">
      <c r="A174" s="40">
        <v>181</v>
      </c>
      <c r="B174" s="37" t="s">
        <v>751</v>
      </c>
      <c r="C174" s="38" t="s">
        <v>752</v>
      </c>
      <c r="D174" s="128" t="s">
        <v>753</v>
      </c>
      <c r="E174" s="40" t="s">
        <v>590</v>
      </c>
      <c r="F174" s="41">
        <v>206</v>
      </c>
      <c r="G174" s="41">
        <v>1890</v>
      </c>
      <c r="H174" s="41">
        <v>165</v>
      </c>
      <c r="I174" s="41">
        <f t="shared" si="36"/>
        <v>389340</v>
      </c>
      <c r="J174" s="41">
        <f t="shared" si="37"/>
        <v>33990</v>
      </c>
      <c r="K174" s="41">
        <f t="shared" si="38"/>
        <v>423330</v>
      </c>
    </row>
    <row r="175" ht="108" spans="1:11">
      <c r="A175" s="40">
        <v>184</v>
      </c>
      <c r="B175" s="37" t="s">
        <v>754</v>
      </c>
      <c r="C175" s="38" t="s">
        <v>755</v>
      </c>
      <c r="D175" s="119" t="s">
        <v>756</v>
      </c>
      <c r="E175" s="40" t="s">
        <v>414</v>
      </c>
      <c r="F175" s="41">
        <v>125</v>
      </c>
      <c r="G175" s="41">
        <v>1030</v>
      </c>
      <c r="H175" s="41">
        <v>90</v>
      </c>
      <c r="I175" s="41">
        <f t="shared" si="36"/>
        <v>128750</v>
      </c>
      <c r="J175" s="41">
        <f t="shared" si="37"/>
        <v>11250</v>
      </c>
      <c r="K175" s="41">
        <f t="shared" si="38"/>
        <v>140000</v>
      </c>
    </row>
    <row r="176" ht="54" spans="1:11">
      <c r="A176" s="40">
        <v>185</v>
      </c>
      <c r="B176" s="37" t="s">
        <v>757</v>
      </c>
      <c r="C176" s="38" t="s">
        <v>758</v>
      </c>
      <c r="D176" s="119" t="s">
        <v>759</v>
      </c>
      <c r="E176" s="40" t="s">
        <v>400</v>
      </c>
      <c r="F176" s="41">
        <v>125</v>
      </c>
      <c r="G176" s="41">
        <v>50</v>
      </c>
      <c r="H176" s="41">
        <v>5</v>
      </c>
      <c r="I176" s="41">
        <f t="shared" si="36"/>
        <v>6250</v>
      </c>
      <c r="J176" s="41">
        <f t="shared" si="37"/>
        <v>625</v>
      </c>
      <c r="K176" s="41">
        <f t="shared" si="38"/>
        <v>6875</v>
      </c>
    </row>
    <row r="177" ht="254" customHeight="1" spans="1:11">
      <c r="A177" s="40">
        <v>186</v>
      </c>
      <c r="B177" s="37" t="s">
        <v>760</v>
      </c>
      <c r="C177" s="38" t="s">
        <v>761</v>
      </c>
      <c r="D177" s="123" t="s">
        <v>762</v>
      </c>
      <c r="E177" s="40" t="s">
        <v>67</v>
      </c>
      <c r="F177" s="41">
        <v>358</v>
      </c>
      <c r="G177" s="41">
        <v>9810</v>
      </c>
      <c r="H177" s="41">
        <v>854</v>
      </c>
      <c r="I177" s="41">
        <f t="shared" si="36"/>
        <v>3511980</v>
      </c>
      <c r="J177" s="41">
        <f t="shared" si="37"/>
        <v>305732</v>
      </c>
      <c r="K177" s="41">
        <f t="shared" si="38"/>
        <v>3817712</v>
      </c>
    </row>
    <row r="178" ht="86.4" spans="1:11">
      <c r="A178" s="40">
        <v>187</v>
      </c>
      <c r="B178" s="37" t="s">
        <v>763</v>
      </c>
      <c r="C178" s="38" t="s">
        <v>764</v>
      </c>
      <c r="D178" s="119" t="s">
        <v>765</v>
      </c>
      <c r="E178" s="40" t="s">
        <v>766</v>
      </c>
      <c r="F178" s="41">
        <v>406</v>
      </c>
      <c r="G178" s="41">
        <v>1280</v>
      </c>
      <c r="H178" s="41">
        <v>112</v>
      </c>
      <c r="I178" s="41">
        <f t="shared" si="36"/>
        <v>519680</v>
      </c>
      <c r="J178" s="41">
        <f t="shared" si="37"/>
        <v>45472</v>
      </c>
      <c r="K178" s="41">
        <f t="shared" si="38"/>
        <v>565152</v>
      </c>
    </row>
    <row r="179" ht="21.6" spans="1:11">
      <c r="A179" s="40">
        <v>188</v>
      </c>
      <c r="B179" s="37" t="s">
        <v>767</v>
      </c>
      <c r="C179" s="38" t="s">
        <v>768</v>
      </c>
      <c r="D179" s="119" t="s">
        <v>769</v>
      </c>
      <c r="E179" s="40" t="s">
        <v>27</v>
      </c>
      <c r="F179" s="41">
        <v>406</v>
      </c>
      <c r="G179" s="41">
        <v>30</v>
      </c>
      <c r="H179" s="41">
        <v>3</v>
      </c>
      <c r="I179" s="41">
        <f t="shared" si="36"/>
        <v>12180</v>
      </c>
      <c r="J179" s="41">
        <f t="shared" si="37"/>
        <v>1218</v>
      </c>
      <c r="K179" s="41">
        <f t="shared" si="38"/>
        <v>13398</v>
      </c>
    </row>
    <row r="180" ht="141.6" spans="1:11">
      <c r="A180" s="40">
        <v>192</v>
      </c>
      <c r="B180" s="37" t="s">
        <v>770</v>
      </c>
      <c r="C180" s="38" t="s">
        <v>771</v>
      </c>
      <c r="D180" s="38" t="s">
        <v>772</v>
      </c>
      <c r="E180" s="40" t="s">
        <v>27</v>
      </c>
      <c r="F180" s="41">
        <v>1</v>
      </c>
      <c r="G180" s="41">
        <v>8944</v>
      </c>
      <c r="H180" s="41">
        <v>778</v>
      </c>
      <c r="I180" s="41">
        <f t="shared" si="36"/>
        <v>8944</v>
      </c>
      <c r="J180" s="41">
        <f t="shared" si="37"/>
        <v>778</v>
      </c>
      <c r="K180" s="41">
        <f t="shared" si="38"/>
        <v>9722</v>
      </c>
    </row>
    <row r="181" ht="32.4" spans="1:11">
      <c r="A181" s="40">
        <v>194</v>
      </c>
      <c r="B181" s="37" t="s">
        <v>773</v>
      </c>
      <c r="C181" s="38" t="s">
        <v>774</v>
      </c>
      <c r="D181" s="38" t="s">
        <v>775</v>
      </c>
      <c r="E181" s="40" t="s">
        <v>414</v>
      </c>
      <c r="F181" s="41">
        <v>1705</v>
      </c>
      <c r="G181" s="41">
        <v>90</v>
      </c>
      <c r="H181" s="41">
        <v>8</v>
      </c>
      <c r="I181" s="41">
        <f t="shared" si="36"/>
        <v>153450</v>
      </c>
      <c r="J181" s="41">
        <f t="shared" si="37"/>
        <v>13640</v>
      </c>
      <c r="K181" s="41">
        <f t="shared" si="38"/>
        <v>167090</v>
      </c>
    </row>
    <row r="182" spans="1:11">
      <c r="A182" s="12">
        <v>195</v>
      </c>
      <c r="B182" s="71" t="s">
        <v>179</v>
      </c>
      <c r="C182" s="72" t="s">
        <v>776</v>
      </c>
      <c r="D182" s="122"/>
      <c r="E182" s="74"/>
      <c r="F182" s="83"/>
      <c r="G182" s="77"/>
      <c r="H182" s="77"/>
      <c r="I182" s="77"/>
      <c r="J182" s="77"/>
      <c r="K182" s="77"/>
    </row>
    <row r="183" ht="21.6" spans="1:11">
      <c r="A183" s="12">
        <v>196</v>
      </c>
      <c r="B183" s="33" t="s">
        <v>373</v>
      </c>
      <c r="C183" s="38" t="s">
        <v>777</v>
      </c>
      <c r="D183" s="129"/>
      <c r="E183" s="40"/>
      <c r="F183" s="86"/>
      <c r="G183" s="87"/>
      <c r="H183" s="87"/>
      <c r="I183" s="87"/>
      <c r="J183" s="87"/>
      <c r="K183" s="41"/>
    </row>
    <row r="184" ht="75.6" spans="1:11">
      <c r="A184" s="40">
        <v>197</v>
      </c>
      <c r="B184" s="37" t="s">
        <v>778</v>
      </c>
      <c r="C184" s="38" t="s">
        <v>779</v>
      </c>
      <c r="D184" s="38" t="s">
        <v>780</v>
      </c>
      <c r="E184" s="40" t="s">
        <v>27</v>
      </c>
      <c r="F184" s="41">
        <v>407</v>
      </c>
      <c r="G184" s="41">
        <v>1788.48</v>
      </c>
      <c r="H184" s="41">
        <v>155.52</v>
      </c>
      <c r="I184" s="41">
        <f>F184*G184</f>
        <v>727911.36</v>
      </c>
      <c r="J184" s="41">
        <f>F184*H184</f>
        <v>63296.64</v>
      </c>
      <c r="K184" s="41">
        <f t="shared" ref="K184:K188" si="39">J184+I184</f>
        <v>791208</v>
      </c>
    </row>
    <row r="185" ht="54" spans="1:11">
      <c r="A185" s="40">
        <v>198</v>
      </c>
      <c r="B185" s="37" t="s">
        <v>781</v>
      </c>
      <c r="C185" s="38" t="s">
        <v>695</v>
      </c>
      <c r="D185" s="38" t="s">
        <v>782</v>
      </c>
      <c r="E185" s="40" t="s">
        <v>27</v>
      </c>
      <c r="F185" s="41">
        <v>407</v>
      </c>
      <c r="G185" s="41">
        <v>422.28</v>
      </c>
      <c r="H185" s="41">
        <v>36.72</v>
      </c>
      <c r="I185" s="41">
        <f>F185*G185</f>
        <v>171867.96</v>
      </c>
      <c r="J185" s="41">
        <f>F185*H185</f>
        <v>14945.04</v>
      </c>
      <c r="K185" s="41">
        <f t="shared" si="39"/>
        <v>186813</v>
      </c>
    </row>
    <row r="186" ht="32.4" spans="1:11">
      <c r="A186" s="40">
        <v>199</v>
      </c>
      <c r="B186" s="37" t="s">
        <v>783</v>
      </c>
      <c r="C186" s="38" t="s">
        <v>631</v>
      </c>
      <c r="D186" s="38" t="s">
        <v>784</v>
      </c>
      <c r="E186" s="40" t="s">
        <v>27</v>
      </c>
      <c r="F186" s="41">
        <v>407</v>
      </c>
      <c r="G186" s="41">
        <v>67.95</v>
      </c>
      <c r="H186" s="41">
        <v>5.91</v>
      </c>
      <c r="I186" s="41">
        <f>F186*G186</f>
        <v>27655.65</v>
      </c>
      <c r="J186" s="41">
        <f>F186*H186</f>
        <v>2405.37</v>
      </c>
      <c r="K186" s="41">
        <f t="shared" si="39"/>
        <v>30061.02</v>
      </c>
    </row>
    <row r="187" ht="21.6" spans="1:11">
      <c r="A187" s="40">
        <v>200</v>
      </c>
      <c r="B187" s="37" t="s">
        <v>785</v>
      </c>
      <c r="C187" s="38" t="s">
        <v>634</v>
      </c>
      <c r="D187" s="38" t="s">
        <v>786</v>
      </c>
      <c r="E187" s="40" t="s">
        <v>443</v>
      </c>
      <c r="F187" s="41">
        <v>407</v>
      </c>
      <c r="G187" s="41">
        <v>72.16</v>
      </c>
      <c r="H187" s="41">
        <v>6.28</v>
      </c>
      <c r="I187" s="41">
        <f>F187*G187</f>
        <v>29369.12</v>
      </c>
      <c r="J187" s="41">
        <f>F187*H187</f>
        <v>2555.96</v>
      </c>
      <c r="K187" s="41">
        <f t="shared" si="39"/>
        <v>31925.08</v>
      </c>
    </row>
    <row r="188" ht="64.8" spans="1:11">
      <c r="A188" s="40">
        <v>201</v>
      </c>
      <c r="B188" s="37" t="s">
        <v>787</v>
      </c>
      <c r="C188" s="38" t="s">
        <v>450</v>
      </c>
      <c r="D188" s="38" t="s">
        <v>788</v>
      </c>
      <c r="E188" s="40" t="s">
        <v>27</v>
      </c>
      <c r="F188" s="41">
        <v>407</v>
      </c>
      <c r="G188" s="41">
        <v>248.4</v>
      </c>
      <c r="H188" s="41">
        <v>21.6</v>
      </c>
      <c r="I188" s="41">
        <f>F188*G188</f>
        <v>101098.8</v>
      </c>
      <c r="J188" s="41">
        <f>F188*H188</f>
        <v>8791.2</v>
      </c>
      <c r="K188" s="41">
        <f t="shared" si="39"/>
        <v>109890</v>
      </c>
    </row>
    <row r="189" ht="21.6" spans="1:11">
      <c r="A189" s="12">
        <v>202</v>
      </c>
      <c r="B189" s="43" t="s">
        <v>401</v>
      </c>
      <c r="C189" s="38" t="s">
        <v>789</v>
      </c>
      <c r="D189" s="119"/>
      <c r="E189" s="40"/>
      <c r="F189" s="86"/>
      <c r="G189" s="41"/>
      <c r="H189" s="41"/>
      <c r="I189" s="41"/>
      <c r="J189" s="41"/>
      <c r="K189" s="41"/>
    </row>
    <row r="190" ht="75.6" spans="1:11">
      <c r="A190" s="40">
        <v>203</v>
      </c>
      <c r="B190" s="37" t="s">
        <v>790</v>
      </c>
      <c r="C190" s="38" t="s">
        <v>779</v>
      </c>
      <c r="D190" s="38" t="s">
        <v>791</v>
      </c>
      <c r="E190" s="40" t="s">
        <v>27</v>
      </c>
      <c r="F190" s="41">
        <v>218</v>
      </c>
      <c r="G190" s="41">
        <v>1490.4</v>
      </c>
      <c r="H190" s="41">
        <v>129.6</v>
      </c>
      <c r="I190" s="41">
        <f>F190*G190</f>
        <v>324907.2</v>
      </c>
      <c r="J190" s="41">
        <f>F190*H190</f>
        <v>28252.8</v>
      </c>
      <c r="K190" s="41">
        <f t="shared" ref="K190:K193" si="40">J190+I190</f>
        <v>353160</v>
      </c>
    </row>
    <row r="191" ht="32.4" spans="1:11">
      <c r="A191" s="40">
        <v>204</v>
      </c>
      <c r="B191" s="37" t="s">
        <v>792</v>
      </c>
      <c r="C191" s="38" t="s">
        <v>631</v>
      </c>
      <c r="D191" s="38" t="s">
        <v>784</v>
      </c>
      <c r="E191" s="40" t="s">
        <v>27</v>
      </c>
      <c r="F191" s="41">
        <v>218</v>
      </c>
      <c r="G191" s="41">
        <v>67.95</v>
      </c>
      <c r="H191" s="41">
        <v>5.91</v>
      </c>
      <c r="I191" s="41">
        <f>F191*G191</f>
        <v>14813.1</v>
      </c>
      <c r="J191" s="41">
        <f>F191*H191</f>
        <v>1288.38</v>
      </c>
      <c r="K191" s="41">
        <f t="shared" si="40"/>
        <v>16101.48</v>
      </c>
    </row>
    <row r="192" ht="21.6" spans="1:11">
      <c r="A192" s="40">
        <v>205</v>
      </c>
      <c r="B192" s="37" t="s">
        <v>793</v>
      </c>
      <c r="C192" s="38" t="s">
        <v>634</v>
      </c>
      <c r="D192" s="38" t="s">
        <v>786</v>
      </c>
      <c r="E192" s="40" t="s">
        <v>443</v>
      </c>
      <c r="F192" s="41">
        <v>218</v>
      </c>
      <c r="G192" s="41">
        <v>72.16</v>
      </c>
      <c r="H192" s="41">
        <v>6.28</v>
      </c>
      <c r="I192" s="41">
        <f>F192*G192</f>
        <v>15730.88</v>
      </c>
      <c r="J192" s="41">
        <f>F192*H192</f>
        <v>1369.04</v>
      </c>
      <c r="K192" s="41">
        <f t="shared" si="40"/>
        <v>17099.92</v>
      </c>
    </row>
    <row r="193" ht="64.8" spans="1:11">
      <c r="A193" s="40">
        <v>206</v>
      </c>
      <c r="B193" s="37" t="s">
        <v>794</v>
      </c>
      <c r="C193" s="38" t="s">
        <v>450</v>
      </c>
      <c r="D193" s="38" t="s">
        <v>788</v>
      </c>
      <c r="E193" s="40" t="s">
        <v>27</v>
      </c>
      <c r="F193" s="41">
        <v>218</v>
      </c>
      <c r="G193" s="41">
        <v>248.4</v>
      </c>
      <c r="H193" s="41">
        <v>21.6</v>
      </c>
      <c r="I193" s="41">
        <f>F193*G193</f>
        <v>54151.2</v>
      </c>
      <c r="J193" s="41">
        <f>F193*H193</f>
        <v>4708.8</v>
      </c>
      <c r="K193" s="41">
        <f t="shared" si="40"/>
        <v>58860</v>
      </c>
    </row>
    <row r="194" ht="21.6" spans="1:11">
      <c r="A194" s="12">
        <v>207</v>
      </c>
      <c r="B194" s="43" t="s">
        <v>795</v>
      </c>
      <c r="C194" s="38" t="s">
        <v>796</v>
      </c>
      <c r="D194" s="119"/>
      <c r="E194" s="40"/>
      <c r="F194" s="86"/>
      <c r="G194" s="41"/>
      <c r="H194" s="41"/>
      <c r="I194" s="41"/>
      <c r="J194" s="41"/>
      <c r="K194" s="41"/>
    </row>
    <row r="195" ht="75.6" spans="1:11">
      <c r="A195" s="40">
        <v>208</v>
      </c>
      <c r="B195" s="37" t="s">
        <v>797</v>
      </c>
      <c r="C195" s="38" t="s">
        <v>779</v>
      </c>
      <c r="D195" s="38" t="s">
        <v>798</v>
      </c>
      <c r="E195" s="40" t="s">
        <v>27</v>
      </c>
      <c r="F195" s="41">
        <v>1</v>
      </c>
      <c r="G195" s="41">
        <v>1468.32</v>
      </c>
      <c r="H195" s="41">
        <v>127.68</v>
      </c>
      <c r="I195" s="41">
        <f>F195*G195</f>
        <v>1468.32</v>
      </c>
      <c r="J195" s="41">
        <f>F195*H195</f>
        <v>127.68</v>
      </c>
      <c r="K195" s="41">
        <f t="shared" ref="K195:K198" si="41">J195+I195</f>
        <v>1596</v>
      </c>
    </row>
    <row r="196" ht="32.4" spans="1:11">
      <c r="A196" s="40">
        <v>209</v>
      </c>
      <c r="B196" s="37" t="s">
        <v>799</v>
      </c>
      <c r="C196" s="38" t="s">
        <v>631</v>
      </c>
      <c r="D196" s="38" t="s">
        <v>784</v>
      </c>
      <c r="E196" s="40" t="s">
        <v>27</v>
      </c>
      <c r="F196" s="41">
        <v>1</v>
      </c>
      <c r="G196" s="41">
        <v>67.95</v>
      </c>
      <c r="H196" s="41">
        <v>5.91</v>
      </c>
      <c r="I196" s="41">
        <f>F196*G196</f>
        <v>67.95</v>
      </c>
      <c r="J196" s="41">
        <f>F196*H196</f>
        <v>5.91</v>
      </c>
      <c r="K196" s="41">
        <f t="shared" si="41"/>
        <v>73.86</v>
      </c>
    </row>
    <row r="197" ht="21.6" spans="1:11">
      <c r="A197" s="40">
        <v>210</v>
      </c>
      <c r="B197" s="37" t="s">
        <v>800</v>
      </c>
      <c r="C197" s="38" t="s">
        <v>634</v>
      </c>
      <c r="D197" s="38" t="s">
        <v>786</v>
      </c>
      <c r="E197" s="40" t="s">
        <v>443</v>
      </c>
      <c r="F197" s="41">
        <v>1</v>
      </c>
      <c r="G197" s="41">
        <v>72.16</v>
      </c>
      <c r="H197" s="41">
        <v>6.28</v>
      </c>
      <c r="I197" s="41">
        <f>F197*G197</f>
        <v>72.16</v>
      </c>
      <c r="J197" s="41">
        <f>F197*H197</f>
        <v>6.28</v>
      </c>
      <c r="K197" s="41">
        <f t="shared" si="41"/>
        <v>78.44</v>
      </c>
    </row>
    <row r="198" ht="64.8" spans="1:11">
      <c r="A198" s="40">
        <v>211</v>
      </c>
      <c r="B198" s="37" t="s">
        <v>801</v>
      </c>
      <c r="C198" s="38" t="s">
        <v>450</v>
      </c>
      <c r="D198" s="38" t="s">
        <v>788</v>
      </c>
      <c r="E198" s="40" t="s">
        <v>27</v>
      </c>
      <c r="F198" s="41">
        <v>1</v>
      </c>
      <c r="G198" s="41">
        <v>248.4</v>
      </c>
      <c r="H198" s="41">
        <v>21.6</v>
      </c>
      <c r="I198" s="41">
        <f>F198*G198</f>
        <v>248.4</v>
      </c>
      <c r="J198" s="41">
        <f>F198*H198</f>
        <v>21.6</v>
      </c>
      <c r="K198" s="41">
        <f t="shared" si="41"/>
        <v>270</v>
      </c>
    </row>
    <row r="199" spans="1:11">
      <c r="A199" s="12">
        <v>213</v>
      </c>
      <c r="B199" s="23" t="s">
        <v>313</v>
      </c>
      <c r="C199" s="24" t="s">
        <v>348</v>
      </c>
      <c r="D199" s="121"/>
      <c r="E199" s="23"/>
      <c r="F199" s="64"/>
      <c r="G199" s="79"/>
      <c r="H199" s="79"/>
      <c r="I199" s="79"/>
      <c r="J199" s="79"/>
      <c r="K199" s="79"/>
    </row>
    <row r="200" ht="191" customHeight="1" spans="1:11">
      <c r="A200" s="40">
        <v>214</v>
      </c>
      <c r="B200" s="37" t="s">
        <v>802</v>
      </c>
      <c r="C200" s="38" t="s">
        <v>803</v>
      </c>
      <c r="D200" s="119" t="s">
        <v>804</v>
      </c>
      <c r="E200" s="40" t="s">
        <v>67</v>
      </c>
      <c r="F200" s="41">
        <v>253</v>
      </c>
      <c r="G200" s="41">
        <v>230</v>
      </c>
      <c r="H200" s="41">
        <v>21</v>
      </c>
      <c r="I200" s="41">
        <f>F200*G200</f>
        <v>58190</v>
      </c>
      <c r="J200" s="41">
        <f>F200*H200</f>
        <v>5313</v>
      </c>
      <c r="K200" s="41">
        <f t="shared" ref="K200:K203" si="42">J200+I200</f>
        <v>63503</v>
      </c>
    </row>
    <row r="201" ht="241" customHeight="1" spans="1:11">
      <c r="A201" s="40">
        <v>215</v>
      </c>
      <c r="B201" s="37" t="s">
        <v>805</v>
      </c>
      <c r="C201" s="38" t="s">
        <v>806</v>
      </c>
      <c r="D201" s="119" t="s">
        <v>807</v>
      </c>
      <c r="E201" s="40" t="s">
        <v>67</v>
      </c>
      <c r="F201" s="41">
        <v>351</v>
      </c>
      <c r="G201" s="41">
        <v>390</v>
      </c>
      <c r="H201" s="41">
        <v>34</v>
      </c>
      <c r="I201" s="41">
        <f>F201*G201</f>
        <v>136890</v>
      </c>
      <c r="J201" s="41">
        <f>F201*H201</f>
        <v>11934</v>
      </c>
      <c r="K201" s="41">
        <f t="shared" si="42"/>
        <v>148824</v>
      </c>
    </row>
    <row r="202" ht="198" customHeight="1" spans="1:11">
      <c r="A202" s="40">
        <v>216</v>
      </c>
      <c r="B202" s="37" t="s">
        <v>808</v>
      </c>
      <c r="C202" s="38" t="s">
        <v>809</v>
      </c>
      <c r="D202" s="38" t="s">
        <v>810</v>
      </c>
      <c r="E202" s="40" t="s">
        <v>67</v>
      </c>
      <c r="F202" s="41">
        <v>207</v>
      </c>
      <c r="G202" s="41">
        <v>370</v>
      </c>
      <c r="H202" s="41">
        <v>32</v>
      </c>
      <c r="I202" s="41">
        <f>F202*G202</f>
        <v>76590</v>
      </c>
      <c r="J202" s="41">
        <f>F202*H202</f>
        <v>6624</v>
      </c>
      <c r="K202" s="41">
        <f t="shared" si="42"/>
        <v>83214</v>
      </c>
    </row>
    <row r="203" ht="97.2" spans="1:11">
      <c r="A203" s="40">
        <v>217</v>
      </c>
      <c r="B203" s="37" t="s">
        <v>811</v>
      </c>
      <c r="C203" s="38" t="s">
        <v>812</v>
      </c>
      <c r="D203" s="38" t="s">
        <v>813</v>
      </c>
      <c r="E203" s="40" t="s">
        <v>67</v>
      </c>
      <c r="F203" s="41">
        <v>501</v>
      </c>
      <c r="G203" s="41">
        <v>370</v>
      </c>
      <c r="H203" s="41">
        <v>32</v>
      </c>
      <c r="I203" s="41">
        <f>F203*G203</f>
        <v>185370</v>
      </c>
      <c r="J203" s="41">
        <f>F203*H203</f>
        <v>16032</v>
      </c>
      <c r="K203" s="41">
        <f t="shared" si="42"/>
        <v>201402</v>
      </c>
    </row>
    <row r="204" spans="1:11">
      <c r="A204" s="12">
        <v>219</v>
      </c>
      <c r="B204" s="23" t="s">
        <v>347</v>
      </c>
      <c r="C204" s="24" t="s">
        <v>303</v>
      </c>
      <c r="D204" s="121"/>
      <c r="E204" s="23"/>
      <c r="F204" s="64"/>
      <c r="G204" s="79"/>
      <c r="H204" s="79"/>
      <c r="I204" s="79"/>
      <c r="J204" s="79"/>
      <c r="K204" s="79"/>
    </row>
    <row r="205" ht="261" customHeight="1" spans="1:11">
      <c r="A205" s="40">
        <v>220</v>
      </c>
      <c r="B205" s="37" t="s">
        <v>814</v>
      </c>
      <c r="C205" s="38" t="s">
        <v>815</v>
      </c>
      <c r="D205" s="119" t="s">
        <v>816</v>
      </c>
      <c r="E205" s="40" t="s">
        <v>400</v>
      </c>
      <c r="F205" s="41">
        <v>173</v>
      </c>
      <c r="G205" s="41">
        <v>19910</v>
      </c>
      <c r="H205" s="41">
        <v>1733</v>
      </c>
      <c r="I205" s="41">
        <f t="shared" ref="I205:I223" si="43">F205*G205</f>
        <v>3444430</v>
      </c>
      <c r="J205" s="41">
        <f t="shared" ref="J205:J223" si="44">F205*H205</f>
        <v>299809</v>
      </c>
      <c r="K205" s="41">
        <f t="shared" ref="K205:K223" si="45">J205+I205</f>
        <v>3744239</v>
      </c>
    </row>
    <row r="206" ht="43.2" spans="1:11">
      <c r="A206" s="40">
        <v>221</v>
      </c>
      <c r="B206" s="37" t="s">
        <v>817</v>
      </c>
      <c r="C206" s="38" t="s">
        <v>818</v>
      </c>
      <c r="D206" s="38" t="s">
        <v>819</v>
      </c>
      <c r="E206" s="40" t="s">
        <v>67</v>
      </c>
      <c r="F206" s="41">
        <v>319</v>
      </c>
      <c r="G206" s="41">
        <v>531.76</v>
      </c>
      <c r="H206" s="41">
        <v>46.24</v>
      </c>
      <c r="I206" s="41">
        <f t="shared" si="43"/>
        <v>169631.44</v>
      </c>
      <c r="J206" s="41">
        <f t="shared" si="44"/>
        <v>14750.56</v>
      </c>
      <c r="K206" s="41">
        <f t="shared" si="45"/>
        <v>184382</v>
      </c>
    </row>
    <row r="207" ht="64.8" spans="1:11">
      <c r="A207" s="40">
        <v>222</v>
      </c>
      <c r="B207" s="37" t="s">
        <v>820</v>
      </c>
      <c r="C207" s="38" t="s">
        <v>821</v>
      </c>
      <c r="D207" s="119" t="s">
        <v>822</v>
      </c>
      <c r="E207" s="40" t="s">
        <v>67</v>
      </c>
      <c r="F207" s="41">
        <v>642</v>
      </c>
      <c r="G207" s="41">
        <v>60</v>
      </c>
      <c r="H207" s="41">
        <v>6</v>
      </c>
      <c r="I207" s="41">
        <f t="shared" si="43"/>
        <v>38520</v>
      </c>
      <c r="J207" s="41">
        <f t="shared" si="44"/>
        <v>3852</v>
      </c>
      <c r="K207" s="41">
        <f t="shared" si="45"/>
        <v>42372</v>
      </c>
    </row>
    <row r="208" ht="108" spans="1:11">
      <c r="A208" s="40">
        <v>223</v>
      </c>
      <c r="B208" s="37" t="s">
        <v>823</v>
      </c>
      <c r="C208" s="38" t="s">
        <v>824</v>
      </c>
      <c r="D208" s="119" t="s">
        <v>825</v>
      </c>
      <c r="E208" s="40" t="s">
        <v>67</v>
      </c>
      <c r="F208" s="41">
        <v>357</v>
      </c>
      <c r="G208" s="41">
        <v>360</v>
      </c>
      <c r="H208" s="41">
        <v>32</v>
      </c>
      <c r="I208" s="41">
        <f t="shared" si="43"/>
        <v>128520</v>
      </c>
      <c r="J208" s="41">
        <f t="shared" si="44"/>
        <v>11424</v>
      </c>
      <c r="K208" s="41">
        <f t="shared" si="45"/>
        <v>139944</v>
      </c>
    </row>
    <row r="209" ht="64.8" spans="1:11">
      <c r="A209" s="40">
        <v>224</v>
      </c>
      <c r="B209" s="37" t="s">
        <v>826</v>
      </c>
      <c r="C209" s="38" t="s">
        <v>827</v>
      </c>
      <c r="D209" s="119" t="s">
        <v>828</v>
      </c>
      <c r="E209" s="40" t="s">
        <v>67</v>
      </c>
      <c r="F209" s="41">
        <v>241</v>
      </c>
      <c r="G209" s="41">
        <v>50</v>
      </c>
      <c r="H209" s="41">
        <v>5</v>
      </c>
      <c r="I209" s="41">
        <f t="shared" si="43"/>
        <v>12050</v>
      </c>
      <c r="J209" s="41">
        <f t="shared" si="44"/>
        <v>1205</v>
      </c>
      <c r="K209" s="41">
        <f t="shared" si="45"/>
        <v>13255</v>
      </c>
    </row>
    <row r="210" ht="64.8" spans="1:11">
      <c r="A210" s="40">
        <v>225</v>
      </c>
      <c r="B210" s="37" t="s">
        <v>829</v>
      </c>
      <c r="C210" s="38" t="s">
        <v>830</v>
      </c>
      <c r="D210" s="119" t="s">
        <v>831</v>
      </c>
      <c r="E210" s="40" t="s">
        <v>67</v>
      </c>
      <c r="F210" s="41">
        <v>381</v>
      </c>
      <c r="G210" s="41">
        <v>40</v>
      </c>
      <c r="H210" s="41">
        <v>4</v>
      </c>
      <c r="I210" s="41">
        <f t="shared" si="43"/>
        <v>15240</v>
      </c>
      <c r="J210" s="41">
        <f t="shared" si="44"/>
        <v>1524</v>
      </c>
      <c r="K210" s="41">
        <f t="shared" si="45"/>
        <v>16764</v>
      </c>
    </row>
    <row r="211" ht="118.8" spans="1:11">
      <c r="A211" s="40">
        <v>226</v>
      </c>
      <c r="B211" s="37" t="s">
        <v>832</v>
      </c>
      <c r="C211" s="38" t="s">
        <v>833</v>
      </c>
      <c r="D211" s="119" t="s">
        <v>834</v>
      </c>
      <c r="E211" s="40" t="s">
        <v>67</v>
      </c>
      <c r="F211" s="41">
        <v>448</v>
      </c>
      <c r="G211" s="41">
        <v>110</v>
      </c>
      <c r="H211" s="41">
        <v>10</v>
      </c>
      <c r="I211" s="41">
        <f t="shared" si="43"/>
        <v>49280</v>
      </c>
      <c r="J211" s="41">
        <f t="shared" si="44"/>
        <v>4480</v>
      </c>
      <c r="K211" s="41">
        <f t="shared" si="45"/>
        <v>53760</v>
      </c>
    </row>
    <row r="212" ht="21.6" spans="1:11">
      <c r="A212" s="40">
        <v>227</v>
      </c>
      <c r="B212" s="37" t="s">
        <v>835</v>
      </c>
      <c r="C212" s="38" t="s">
        <v>836</v>
      </c>
      <c r="D212" s="42" t="s">
        <v>837</v>
      </c>
      <c r="E212" s="40" t="s">
        <v>414</v>
      </c>
      <c r="F212" s="41">
        <v>308</v>
      </c>
      <c r="G212" s="41">
        <v>730</v>
      </c>
      <c r="H212" s="41">
        <v>64</v>
      </c>
      <c r="I212" s="41">
        <f t="shared" si="43"/>
        <v>224840</v>
      </c>
      <c r="J212" s="41">
        <f t="shared" si="44"/>
        <v>19712</v>
      </c>
      <c r="K212" s="41">
        <f t="shared" si="45"/>
        <v>244552</v>
      </c>
    </row>
    <row r="213" ht="32.4" spans="1:11">
      <c r="A213" s="40">
        <v>228</v>
      </c>
      <c r="B213" s="37" t="s">
        <v>838</v>
      </c>
      <c r="C213" s="38" t="s">
        <v>839</v>
      </c>
      <c r="D213" s="42" t="s">
        <v>840</v>
      </c>
      <c r="E213" s="40" t="s">
        <v>27</v>
      </c>
      <c r="F213" s="41">
        <v>308</v>
      </c>
      <c r="G213" s="125">
        <v>1700</v>
      </c>
      <c r="H213" s="41">
        <v>94</v>
      </c>
      <c r="I213" s="41">
        <f t="shared" si="43"/>
        <v>523600</v>
      </c>
      <c r="J213" s="41">
        <f t="shared" si="44"/>
        <v>28952</v>
      </c>
      <c r="K213" s="41">
        <f t="shared" si="45"/>
        <v>552552</v>
      </c>
    </row>
    <row r="214" ht="54" spans="1:11">
      <c r="A214" s="40">
        <v>229</v>
      </c>
      <c r="B214" s="37" t="s">
        <v>841</v>
      </c>
      <c r="C214" s="38" t="s">
        <v>842</v>
      </c>
      <c r="D214" s="119" t="s">
        <v>843</v>
      </c>
      <c r="E214" s="40" t="s">
        <v>67</v>
      </c>
      <c r="F214" s="41">
        <v>308</v>
      </c>
      <c r="G214" s="41">
        <v>300</v>
      </c>
      <c r="H214" s="41">
        <v>27</v>
      </c>
      <c r="I214" s="41">
        <f t="shared" si="43"/>
        <v>92400</v>
      </c>
      <c r="J214" s="41">
        <f t="shared" si="44"/>
        <v>8316</v>
      </c>
      <c r="K214" s="41">
        <f t="shared" si="45"/>
        <v>100716</v>
      </c>
    </row>
    <row r="215" ht="21.6" spans="1:11">
      <c r="A215" s="40">
        <v>230</v>
      </c>
      <c r="B215" s="37" t="s">
        <v>844</v>
      </c>
      <c r="C215" s="38" t="s">
        <v>845</v>
      </c>
      <c r="D215" s="42" t="s">
        <v>846</v>
      </c>
      <c r="E215" s="40" t="s">
        <v>414</v>
      </c>
      <c r="F215" s="41">
        <v>22</v>
      </c>
      <c r="G215" s="41">
        <v>975</v>
      </c>
      <c r="H215" s="41">
        <v>85</v>
      </c>
      <c r="I215" s="41">
        <f t="shared" si="43"/>
        <v>21450</v>
      </c>
      <c r="J215" s="41">
        <f t="shared" si="44"/>
        <v>1870</v>
      </c>
      <c r="K215" s="41">
        <f t="shared" si="45"/>
        <v>23320</v>
      </c>
    </row>
    <row r="216" ht="54" spans="1:11">
      <c r="A216" s="40">
        <v>231</v>
      </c>
      <c r="B216" s="37" t="s">
        <v>847</v>
      </c>
      <c r="C216" s="38" t="s">
        <v>848</v>
      </c>
      <c r="D216" s="42" t="s">
        <v>849</v>
      </c>
      <c r="E216" s="40" t="s">
        <v>27</v>
      </c>
      <c r="F216" s="41">
        <v>22</v>
      </c>
      <c r="G216" s="125">
        <v>2200</v>
      </c>
      <c r="H216" s="41">
        <v>128</v>
      </c>
      <c r="I216" s="41">
        <f t="shared" si="43"/>
        <v>48400</v>
      </c>
      <c r="J216" s="41">
        <f t="shared" si="44"/>
        <v>2816</v>
      </c>
      <c r="K216" s="41">
        <f t="shared" si="45"/>
        <v>51216</v>
      </c>
    </row>
    <row r="217" ht="21.6" spans="1:11">
      <c r="A217" s="40">
        <v>232</v>
      </c>
      <c r="B217" s="37" t="s">
        <v>850</v>
      </c>
      <c r="C217" s="38" t="s">
        <v>851</v>
      </c>
      <c r="D217" s="42" t="s">
        <v>852</v>
      </c>
      <c r="E217" s="40" t="s">
        <v>67</v>
      </c>
      <c r="F217" s="41">
        <v>22</v>
      </c>
      <c r="G217" s="41">
        <v>300</v>
      </c>
      <c r="H217" s="41">
        <v>27</v>
      </c>
      <c r="I217" s="41">
        <f t="shared" si="43"/>
        <v>6600</v>
      </c>
      <c r="J217" s="41">
        <f t="shared" si="44"/>
        <v>594</v>
      </c>
      <c r="K217" s="41">
        <f t="shared" si="45"/>
        <v>7194</v>
      </c>
    </row>
    <row r="218" ht="21.6" spans="1:11">
      <c r="A218" s="40">
        <v>233</v>
      </c>
      <c r="B218" s="37" t="s">
        <v>853</v>
      </c>
      <c r="C218" s="38" t="s">
        <v>854</v>
      </c>
      <c r="D218" s="42" t="s">
        <v>690</v>
      </c>
      <c r="E218" s="40" t="s">
        <v>414</v>
      </c>
      <c r="F218" s="41">
        <v>77</v>
      </c>
      <c r="G218" s="41">
        <v>490</v>
      </c>
      <c r="H218" s="41">
        <v>43</v>
      </c>
      <c r="I218" s="41">
        <f t="shared" si="43"/>
        <v>37730</v>
      </c>
      <c r="J218" s="41">
        <f t="shared" si="44"/>
        <v>3311</v>
      </c>
      <c r="K218" s="41">
        <f t="shared" si="45"/>
        <v>41041</v>
      </c>
    </row>
    <row r="219" ht="32.4" spans="1:11">
      <c r="A219" s="40">
        <v>234</v>
      </c>
      <c r="B219" s="37" t="s">
        <v>855</v>
      </c>
      <c r="C219" s="38" t="s">
        <v>856</v>
      </c>
      <c r="D219" s="42" t="s">
        <v>857</v>
      </c>
      <c r="E219" s="40" t="s">
        <v>27</v>
      </c>
      <c r="F219" s="41">
        <v>77</v>
      </c>
      <c r="G219" s="125">
        <v>1200</v>
      </c>
      <c r="H219" s="41">
        <v>77</v>
      </c>
      <c r="I219" s="41">
        <f t="shared" si="43"/>
        <v>92400</v>
      </c>
      <c r="J219" s="41">
        <f t="shared" si="44"/>
        <v>5929</v>
      </c>
      <c r="K219" s="41">
        <f t="shared" si="45"/>
        <v>98329</v>
      </c>
    </row>
    <row r="220" ht="21.6" spans="1:11">
      <c r="A220" s="40">
        <v>235</v>
      </c>
      <c r="B220" s="37" t="s">
        <v>858</v>
      </c>
      <c r="C220" s="38" t="s">
        <v>859</v>
      </c>
      <c r="D220" s="42" t="s">
        <v>675</v>
      </c>
      <c r="E220" s="40" t="s">
        <v>67</v>
      </c>
      <c r="F220" s="41">
        <v>77</v>
      </c>
      <c r="G220" s="41">
        <v>300</v>
      </c>
      <c r="H220" s="41">
        <v>27</v>
      </c>
      <c r="I220" s="41">
        <f t="shared" si="43"/>
        <v>23100</v>
      </c>
      <c r="J220" s="41">
        <f t="shared" si="44"/>
        <v>2079</v>
      </c>
      <c r="K220" s="41">
        <f t="shared" si="45"/>
        <v>25179</v>
      </c>
    </row>
    <row r="221" ht="21.6" spans="1:11">
      <c r="A221" s="40">
        <v>236</v>
      </c>
      <c r="B221" s="37" t="s">
        <v>860</v>
      </c>
      <c r="C221" s="38" t="s">
        <v>861</v>
      </c>
      <c r="D221" s="119" t="s">
        <v>862</v>
      </c>
      <c r="E221" s="40" t="s">
        <v>766</v>
      </c>
      <c r="F221" s="41">
        <v>136</v>
      </c>
      <c r="G221" s="41">
        <v>410</v>
      </c>
      <c r="H221" s="41">
        <v>36</v>
      </c>
      <c r="I221" s="41">
        <f t="shared" si="43"/>
        <v>55760</v>
      </c>
      <c r="J221" s="41">
        <f t="shared" si="44"/>
        <v>4896</v>
      </c>
      <c r="K221" s="41">
        <f t="shared" si="45"/>
        <v>60656</v>
      </c>
    </row>
    <row r="222" ht="86.4" spans="1:11">
      <c r="A222" s="40">
        <v>237</v>
      </c>
      <c r="B222" s="37" t="s">
        <v>863</v>
      </c>
      <c r="C222" s="38" t="s">
        <v>864</v>
      </c>
      <c r="D222" s="128" t="s">
        <v>865</v>
      </c>
      <c r="E222" s="40" t="s">
        <v>766</v>
      </c>
      <c r="F222" s="41">
        <v>326</v>
      </c>
      <c r="G222" s="41">
        <v>3270</v>
      </c>
      <c r="H222" s="41">
        <v>285</v>
      </c>
      <c r="I222" s="41">
        <f t="shared" si="43"/>
        <v>1066020</v>
      </c>
      <c r="J222" s="41">
        <f t="shared" si="44"/>
        <v>92910</v>
      </c>
      <c r="K222" s="41">
        <f t="shared" si="45"/>
        <v>1158930</v>
      </c>
    </row>
    <row r="223" ht="21.6" spans="1:11">
      <c r="A223" s="40">
        <v>238</v>
      </c>
      <c r="B223" s="37" t="s">
        <v>866</v>
      </c>
      <c r="C223" s="38" t="s">
        <v>867</v>
      </c>
      <c r="D223" s="119" t="s">
        <v>868</v>
      </c>
      <c r="E223" s="40" t="s">
        <v>715</v>
      </c>
      <c r="F223" s="41">
        <v>677</v>
      </c>
      <c r="G223" s="41">
        <v>190</v>
      </c>
      <c r="H223" s="41">
        <v>17</v>
      </c>
      <c r="I223" s="41">
        <f t="shared" si="43"/>
        <v>128630</v>
      </c>
      <c r="J223" s="41">
        <f t="shared" si="44"/>
        <v>11509</v>
      </c>
      <c r="K223" s="41">
        <f t="shared" si="45"/>
        <v>140139</v>
      </c>
    </row>
    <row r="224" spans="1:11">
      <c r="A224" s="12">
        <v>243</v>
      </c>
      <c r="B224" s="23" t="s">
        <v>351</v>
      </c>
      <c r="C224" s="24" t="s">
        <v>314</v>
      </c>
      <c r="D224" s="121"/>
      <c r="E224" s="23"/>
      <c r="F224" s="64"/>
      <c r="G224" s="79"/>
      <c r="H224" s="79"/>
      <c r="I224" s="79"/>
      <c r="J224" s="79"/>
      <c r="K224" s="79"/>
    </row>
    <row r="225" ht="203" customHeight="1" spans="1:11">
      <c r="A225" s="40">
        <v>244</v>
      </c>
      <c r="B225" s="37" t="s">
        <v>869</v>
      </c>
      <c r="C225" s="38" t="s">
        <v>870</v>
      </c>
      <c r="D225" s="128" t="s">
        <v>871</v>
      </c>
      <c r="E225" s="40" t="s">
        <v>715</v>
      </c>
      <c r="F225" s="41">
        <v>323</v>
      </c>
      <c r="G225" s="41">
        <v>2090</v>
      </c>
      <c r="H225" s="41">
        <v>182</v>
      </c>
      <c r="I225" s="41">
        <f>F225*G225</f>
        <v>675070</v>
      </c>
      <c r="J225" s="41">
        <f>F225*H225</f>
        <v>58786</v>
      </c>
      <c r="K225" s="41">
        <f t="shared" ref="K225:K228" si="46">J225+I225</f>
        <v>733856</v>
      </c>
    </row>
    <row r="226" ht="97.2" spans="1:11">
      <c r="A226" s="40">
        <v>250</v>
      </c>
      <c r="B226" s="37" t="s">
        <v>872</v>
      </c>
      <c r="C226" s="38" t="s">
        <v>873</v>
      </c>
      <c r="D226" s="119" t="s">
        <v>874</v>
      </c>
      <c r="E226" s="40" t="s">
        <v>27</v>
      </c>
      <c r="F226" s="41">
        <v>360</v>
      </c>
      <c r="G226" s="41">
        <v>500</v>
      </c>
      <c r="H226" s="41">
        <v>44</v>
      </c>
      <c r="I226" s="41">
        <f>F226*G226</f>
        <v>180000</v>
      </c>
      <c r="J226" s="41">
        <f>F226*H226</f>
        <v>15840</v>
      </c>
      <c r="K226" s="41">
        <f t="shared" si="46"/>
        <v>195840</v>
      </c>
    </row>
    <row r="227" ht="64.8" spans="1:11">
      <c r="A227" s="40">
        <v>251</v>
      </c>
      <c r="B227" s="37" t="s">
        <v>875</v>
      </c>
      <c r="C227" s="38" t="s">
        <v>876</v>
      </c>
      <c r="D227" s="128" t="s">
        <v>877</v>
      </c>
      <c r="E227" s="40" t="s">
        <v>766</v>
      </c>
      <c r="F227" s="41">
        <v>313</v>
      </c>
      <c r="G227" s="41">
        <v>820</v>
      </c>
      <c r="H227" s="41">
        <v>72</v>
      </c>
      <c r="I227" s="41">
        <f>F227*G227</f>
        <v>256660</v>
      </c>
      <c r="J227" s="41">
        <f>F227*H227</f>
        <v>22536</v>
      </c>
      <c r="K227" s="41">
        <f t="shared" si="46"/>
        <v>279196</v>
      </c>
    </row>
    <row r="228" ht="64.8" spans="1:11">
      <c r="A228" s="40">
        <v>252</v>
      </c>
      <c r="B228" s="37" t="s">
        <v>878</v>
      </c>
      <c r="C228" s="38" t="s">
        <v>879</v>
      </c>
      <c r="D228" s="119" t="s">
        <v>880</v>
      </c>
      <c r="E228" s="40" t="s">
        <v>27</v>
      </c>
      <c r="F228" s="41">
        <v>6</v>
      </c>
      <c r="G228" s="41">
        <v>8180</v>
      </c>
      <c r="H228" s="41">
        <v>712</v>
      </c>
      <c r="I228" s="41">
        <f>F228*G228</f>
        <v>49080</v>
      </c>
      <c r="J228" s="41">
        <f>F228*H228</f>
        <v>4272</v>
      </c>
      <c r="K228" s="41">
        <f t="shared" si="46"/>
        <v>53352</v>
      </c>
    </row>
    <row r="229" spans="1:11">
      <c r="A229" s="12"/>
      <c r="B229" s="22" t="s">
        <v>99</v>
      </c>
      <c r="C229" s="22" t="s">
        <v>365</v>
      </c>
      <c r="D229" s="130"/>
      <c r="E229" s="22"/>
      <c r="F229" s="22"/>
      <c r="G229" s="22"/>
      <c r="H229" s="22"/>
      <c r="I229" s="22"/>
      <c r="J229" s="22"/>
      <c r="K229" s="22"/>
    </row>
    <row r="230" s="3" customFormat="1" ht="21.6" spans="1:11">
      <c r="A230" s="89"/>
      <c r="B230" s="61" t="s">
        <v>881</v>
      </c>
      <c r="C230" s="38" t="s">
        <v>882</v>
      </c>
      <c r="D230" s="42" t="s">
        <v>883</v>
      </c>
      <c r="E230" s="40" t="s">
        <v>19</v>
      </c>
      <c r="F230" s="41">
        <v>1</v>
      </c>
      <c r="G230" s="41"/>
      <c r="H230" s="41">
        <v>949200</v>
      </c>
      <c r="I230" s="41"/>
      <c r="J230" s="41">
        <f>94.92*10000</f>
        <v>949200</v>
      </c>
      <c r="K230" s="41">
        <f t="shared" ref="K230:K233" si="47">J230+I230</f>
        <v>949200</v>
      </c>
    </row>
    <row r="231" ht="21.6" spans="1:11">
      <c r="A231" s="12"/>
      <c r="B231" s="61" t="s">
        <v>884</v>
      </c>
      <c r="C231" s="38" t="s">
        <v>885</v>
      </c>
      <c r="D231" s="42"/>
      <c r="E231" s="40" t="s">
        <v>19</v>
      </c>
      <c r="F231" s="41">
        <v>1</v>
      </c>
      <c r="G231" s="91"/>
      <c r="H231" s="41">
        <v>1940000</v>
      </c>
      <c r="I231" s="91"/>
      <c r="J231" s="41">
        <v>1940000</v>
      </c>
      <c r="K231" s="41">
        <f t="shared" si="47"/>
        <v>1940000</v>
      </c>
    </row>
    <row r="232" ht="21.6" spans="1:11">
      <c r="A232" s="12"/>
      <c r="B232" s="61" t="s">
        <v>886</v>
      </c>
      <c r="C232" s="38" t="s">
        <v>367</v>
      </c>
      <c r="D232" s="42"/>
      <c r="E232" s="40" t="s">
        <v>19</v>
      </c>
      <c r="F232" s="41">
        <v>1</v>
      </c>
      <c r="G232" s="91"/>
      <c r="H232" s="41">
        <v>730273.43</v>
      </c>
      <c r="I232" s="91"/>
      <c r="J232" s="41">
        <f>(SUM(J8:J231)-J230)*0.015</f>
        <v>730273.43</v>
      </c>
      <c r="K232" s="41">
        <f t="shared" si="47"/>
        <v>730273.43</v>
      </c>
    </row>
    <row r="233" ht="21.6" spans="1:11">
      <c r="A233" s="12"/>
      <c r="B233" s="92" t="s">
        <v>887</v>
      </c>
      <c r="C233" s="38" t="s">
        <v>368</v>
      </c>
      <c r="D233" s="42"/>
      <c r="E233" s="40" t="s">
        <v>19</v>
      </c>
      <c r="F233" s="41">
        <v>1</v>
      </c>
      <c r="G233" s="91"/>
      <c r="H233" s="41">
        <v>494151.69</v>
      </c>
      <c r="I233" s="91"/>
      <c r="J233" s="41">
        <f>(SUM(J8:J232)-J230)*0.01</f>
        <v>494151.69</v>
      </c>
      <c r="K233" s="41">
        <f t="shared" si="47"/>
        <v>494151.69</v>
      </c>
    </row>
    <row r="234" s="4" customFormat="1" ht="45" customHeight="1" spans="1:11">
      <c r="A234" s="93"/>
      <c r="B234" s="94" t="s">
        <v>369</v>
      </c>
      <c r="C234" s="94"/>
      <c r="D234" s="94"/>
      <c r="E234" s="94"/>
      <c r="F234" s="94"/>
      <c r="G234" s="94"/>
      <c r="H234" s="94"/>
      <c r="I234" s="94"/>
      <c r="J234" s="94"/>
      <c r="K234" s="94"/>
    </row>
  </sheetData>
  <autoFilter ref="A1:K234">
    <extLst/>
  </autoFilter>
  <mergeCells count="10">
    <mergeCell ref="B1:K1"/>
    <mergeCell ref="G2:H2"/>
    <mergeCell ref="I2:J2"/>
    <mergeCell ref="B234:K234"/>
    <mergeCell ref="B2:B3"/>
    <mergeCell ref="C2:C3"/>
    <mergeCell ref="D2:D3"/>
    <mergeCell ref="E2:E3"/>
    <mergeCell ref="F2:F3"/>
    <mergeCell ref="K2:K3"/>
  </mergeCells>
  <printOptions horizontalCentered="1"/>
  <pageMargins left="0.393055555555556" right="0.393055555555556" top="0.751388888888889" bottom="0.751388888888889" header="0.298611111111111" footer="0.298611111111111"/>
  <pageSetup paperSize="9" scale="6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K229"/>
  <sheetViews>
    <sheetView view="pageBreakPreview" zoomScale="115" zoomScaleNormal="70" workbookViewId="0">
      <pane ySplit="3" topLeftCell="A221" activePane="bottomLeft" state="frozen"/>
      <selection/>
      <selection pane="bottomLeft" activeCell="J225" sqref="A1:K229"/>
    </sheetView>
  </sheetViews>
  <sheetFormatPr defaultColWidth="9" defaultRowHeight="24.95" customHeight="1"/>
  <cols>
    <col min="1" max="1" width="9.12962962962963" style="5" hidden="1" customWidth="1"/>
    <col min="2" max="2" width="7.25" style="6" customWidth="1"/>
    <col min="3" max="3" width="31.1296296296296" style="6" customWidth="1"/>
    <col min="4" max="4" width="63.6296296296296" style="7" customWidth="1"/>
    <col min="5" max="5" width="4.62962962962963" style="5" customWidth="1"/>
    <col min="6" max="7" width="10.3796296296296" style="5" customWidth="1"/>
    <col min="8" max="8" width="12.6296296296296" style="5" customWidth="1"/>
    <col min="9" max="9" width="15.3796296296296" style="5" customWidth="1"/>
    <col min="10" max="11" width="15.3796296296296" style="8" customWidth="1"/>
    <col min="12" max="16384" width="9" style="6"/>
  </cols>
  <sheetData>
    <row r="1" s="1" customFormat="1" ht="14.4" spans="1:11">
      <c r="A1" s="9"/>
      <c r="B1" s="10" t="s">
        <v>888</v>
      </c>
      <c r="C1" s="10"/>
      <c r="D1" s="11"/>
      <c r="E1" s="10"/>
      <c r="F1" s="10"/>
      <c r="G1" s="10"/>
      <c r="H1" s="10"/>
      <c r="I1" s="10"/>
      <c r="J1" s="10"/>
      <c r="K1" s="10"/>
    </row>
    <row r="2" s="2" customFormat="1" ht="14.4" spans="1:11">
      <c r="A2" s="12"/>
      <c r="B2" s="13" t="s">
        <v>1</v>
      </c>
      <c r="C2" s="13" t="s">
        <v>2</v>
      </c>
      <c r="D2" s="14" t="s">
        <v>3</v>
      </c>
      <c r="E2" s="13" t="s">
        <v>4</v>
      </c>
      <c r="F2" s="14" t="s">
        <v>5</v>
      </c>
      <c r="G2" s="15" t="s">
        <v>6</v>
      </c>
      <c r="H2" s="16"/>
      <c r="I2" s="55" t="s">
        <v>7</v>
      </c>
      <c r="J2" s="55"/>
      <c r="K2" s="56" t="s">
        <v>7</v>
      </c>
    </row>
    <row r="3" s="2" customFormat="1" ht="14.4" spans="1:11">
      <c r="A3" s="12" t="s">
        <v>8</v>
      </c>
      <c r="B3" s="17"/>
      <c r="C3" s="17"/>
      <c r="D3" s="18"/>
      <c r="E3" s="17"/>
      <c r="F3" s="18"/>
      <c r="G3" s="19" t="s">
        <v>9</v>
      </c>
      <c r="H3" s="19" t="s">
        <v>10</v>
      </c>
      <c r="I3" s="19" t="s">
        <v>11</v>
      </c>
      <c r="J3" s="57" t="s">
        <v>12</v>
      </c>
      <c r="K3" s="56"/>
    </row>
    <row r="4" spans="1:11">
      <c r="A4" s="12"/>
      <c r="B4" s="20"/>
      <c r="C4" s="20" t="s">
        <v>13</v>
      </c>
      <c r="D4" s="21"/>
      <c r="E4" s="20"/>
      <c r="F4" s="20"/>
      <c r="G4" s="22"/>
      <c r="H4" s="22"/>
      <c r="I4" s="22">
        <f>SUM(I9:I228)</f>
        <v>34445574.92</v>
      </c>
      <c r="J4" s="22">
        <f>SUM(J9:J228)</f>
        <v>51076206.51</v>
      </c>
      <c r="K4" s="22">
        <f>SUM(K9:K228)</f>
        <v>85521781.43</v>
      </c>
    </row>
    <row r="5" spans="1:11">
      <c r="A5" s="12"/>
      <c r="B5" s="20" t="s">
        <v>14</v>
      </c>
      <c r="C5" s="20" t="s">
        <v>371</v>
      </c>
      <c r="D5" s="21"/>
      <c r="E5" s="20"/>
      <c r="F5" s="20"/>
      <c r="G5" s="22"/>
      <c r="H5" s="22"/>
      <c r="I5" s="22"/>
      <c r="J5" s="22"/>
      <c r="K5" s="22"/>
    </row>
    <row r="6" spans="1:11">
      <c r="A6" s="12"/>
      <c r="B6" s="23" t="s">
        <v>162</v>
      </c>
      <c r="C6" s="24" t="s">
        <v>261</v>
      </c>
      <c r="D6" s="25"/>
      <c r="E6" s="23"/>
      <c r="F6" s="26"/>
      <c r="G6" s="27"/>
      <c r="H6" s="27"/>
      <c r="I6" s="27"/>
      <c r="J6" s="27"/>
      <c r="K6" s="27"/>
    </row>
    <row r="7" spans="1:11">
      <c r="A7" s="12"/>
      <c r="B7" s="28" t="s">
        <v>22</v>
      </c>
      <c r="C7" s="29" t="s">
        <v>372</v>
      </c>
      <c r="D7" s="30"/>
      <c r="E7" s="28"/>
      <c r="F7" s="31"/>
      <c r="G7" s="32"/>
      <c r="H7" s="32"/>
      <c r="I7" s="32"/>
      <c r="J7" s="32"/>
      <c r="K7" s="32"/>
    </row>
    <row r="8" spans="1:11">
      <c r="A8" s="12"/>
      <c r="B8" s="33" t="s">
        <v>373</v>
      </c>
      <c r="C8" s="34" t="s">
        <v>374</v>
      </c>
      <c r="D8" s="35"/>
      <c r="E8" s="33"/>
      <c r="F8" s="36"/>
      <c r="G8" s="36"/>
      <c r="H8" s="36"/>
      <c r="I8" s="36"/>
      <c r="J8" s="36"/>
      <c r="K8" s="36"/>
    </row>
    <row r="9" ht="21.6" spans="1:11">
      <c r="A9" s="12">
        <v>4</v>
      </c>
      <c r="B9" s="37" t="s">
        <v>375</v>
      </c>
      <c r="C9" s="38" t="s">
        <v>376</v>
      </c>
      <c r="D9" s="39"/>
      <c r="E9" s="40" t="s">
        <v>377</v>
      </c>
      <c r="F9" s="41">
        <v>5481.51</v>
      </c>
      <c r="G9" s="41">
        <v>0</v>
      </c>
      <c r="H9" s="41">
        <v>22.94</v>
      </c>
      <c r="I9" s="41">
        <f t="shared" ref="I9:I19" si="0">F9*G9</f>
        <v>0</v>
      </c>
      <c r="J9" s="41">
        <f t="shared" ref="J9:J19" si="1">F9*H9</f>
        <v>125745.84</v>
      </c>
      <c r="K9" s="41">
        <f t="shared" ref="K9:K19" si="2">J9+I9</f>
        <v>125745.84</v>
      </c>
    </row>
    <row r="10" ht="21.6" spans="1:11">
      <c r="A10" s="12">
        <v>5</v>
      </c>
      <c r="B10" s="37" t="s">
        <v>378</v>
      </c>
      <c r="C10" s="38" t="s">
        <v>379</v>
      </c>
      <c r="D10" s="39"/>
      <c r="E10" s="40" t="s">
        <v>377</v>
      </c>
      <c r="F10" s="41">
        <v>5402.71</v>
      </c>
      <c r="G10" s="41">
        <v>0</v>
      </c>
      <c r="H10" s="41">
        <v>18.6</v>
      </c>
      <c r="I10" s="41">
        <f t="shared" si="0"/>
        <v>0</v>
      </c>
      <c r="J10" s="41">
        <f t="shared" si="1"/>
        <v>100490.41</v>
      </c>
      <c r="K10" s="41">
        <f t="shared" si="2"/>
        <v>100490.41</v>
      </c>
    </row>
    <row r="11" ht="21.6" spans="1:11">
      <c r="A11" s="12">
        <v>6</v>
      </c>
      <c r="B11" s="37" t="s">
        <v>380</v>
      </c>
      <c r="C11" s="38" t="s">
        <v>381</v>
      </c>
      <c r="D11" s="39" t="s">
        <v>382</v>
      </c>
      <c r="E11" s="40" t="s">
        <v>383</v>
      </c>
      <c r="F11" s="41">
        <v>10555.46</v>
      </c>
      <c r="G11" s="41">
        <v>0</v>
      </c>
      <c r="H11" s="41">
        <v>18.15</v>
      </c>
      <c r="I11" s="41">
        <f t="shared" si="0"/>
        <v>0</v>
      </c>
      <c r="J11" s="41">
        <f t="shared" si="1"/>
        <v>191581.6</v>
      </c>
      <c r="K11" s="41">
        <f t="shared" si="2"/>
        <v>191581.6</v>
      </c>
    </row>
    <row r="12" ht="21.6" spans="1:11">
      <c r="A12" s="12">
        <v>7</v>
      </c>
      <c r="B12" s="37" t="s">
        <v>384</v>
      </c>
      <c r="C12" s="38" t="s">
        <v>385</v>
      </c>
      <c r="D12" s="39" t="s">
        <v>386</v>
      </c>
      <c r="E12" s="40" t="s">
        <v>387</v>
      </c>
      <c r="F12" s="41">
        <v>9801.19</v>
      </c>
      <c r="G12" s="41">
        <v>0</v>
      </c>
      <c r="H12" s="41">
        <v>392.16</v>
      </c>
      <c r="I12" s="41">
        <f t="shared" si="0"/>
        <v>0</v>
      </c>
      <c r="J12" s="41">
        <f t="shared" si="1"/>
        <v>3843634.67</v>
      </c>
      <c r="K12" s="41">
        <f t="shared" si="2"/>
        <v>3843634.67</v>
      </c>
    </row>
    <row r="13" ht="21.6" spans="1:11">
      <c r="A13" s="12">
        <v>8</v>
      </c>
      <c r="B13" s="37" t="s">
        <v>388</v>
      </c>
      <c r="C13" s="38" t="s">
        <v>389</v>
      </c>
      <c r="D13" s="39"/>
      <c r="E13" s="40" t="s">
        <v>387</v>
      </c>
      <c r="F13" s="41">
        <v>420.6</v>
      </c>
      <c r="G13" s="41">
        <v>0</v>
      </c>
      <c r="H13" s="41">
        <v>65.13</v>
      </c>
      <c r="I13" s="41">
        <f t="shared" si="0"/>
        <v>0</v>
      </c>
      <c r="J13" s="41">
        <f t="shared" si="1"/>
        <v>27393.68</v>
      </c>
      <c r="K13" s="41">
        <f t="shared" si="2"/>
        <v>27393.68</v>
      </c>
    </row>
    <row r="14" ht="21.6" spans="1:11">
      <c r="A14" s="12">
        <v>9</v>
      </c>
      <c r="B14" s="37" t="s">
        <v>889</v>
      </c>
      <c r="C14" s="38" t="s">
        <v>890</v>
      </c>
      <c r="D14" s="39"/>
      <c r="E14" s="40" t="s">
        <v>387</v>
      </c>
      <c r="F14" s="41">
        <v>181.4</v>
      </c>
      <c r="G14" s="41">
        <v>0</v>
      </c>
      <c r="H14" s="41">
        <v>126.24</v>
      </c>
      <c r="I14" s="41">
        <f t="shared" si="0"/>
        <v>0</v>
      </c>
      <c r="J14" s="41">
        <f t="shared" si="1"/>
        <v>22899.94</v>
      </c>
      <c r="K14" s="41">
        <f t="shared" si="2"/>
        <v>22899.94</v>
      </c>
    </row>
    <row r="15" ht="21.6" spans="1:11">
      <c r="A15" s="12">
        <v>10</v>
      </c>
      <c r="B15" s="37" t="s">
        <v>390</v>
      </c>
      <c r="C15" s="42" t="s">
        <v>391</v>
      </c>
      <c r="D15" s="39"/>
      <c r="E15" s="40" t="s">
        <v>387</v>
      </c>
      <c r="F15" s="41">
        <v>20929.28</v>
      </c>
      <c r="G15" s="41">
        <v>0</v>
      </c>
      <c r="H15" s="41">
        <v>59.94</v>
      </c>
      <c r="I15" s="41">
        <f t="shared" si="0"/>
        <v>0</v>
      </c>
      <c r="J15" s="41">
        <f t="shared" si="1"/>
        <v>1254501.04</v>
      </c>
      <c r="K15" s="41">
        <f t="shared" si="2"/>
        <v>1254501.04</v>
      </c>
    </row>
    <row r="16" ht="21.6" spans="1:11">
      <c r="A16" s="12">
        <v>11</v>
      </c>
      <c r="B16" s="37" t="s">
        <v>392</v>
      </c>
      <c r="C16" s="42" t="s">
        <v>393</v>
      </c>
      <c r="D16" s="39"/>
      <c r="E16" s="40" t="s">
        <v>387</v>
      </c>
      <c r="F16" s="41">
        <v>1682.4</v>
      </c>
      <c r="G16" s="41">
        <v>0</v>
      </c>
      <c r="H16" s="41">
        <v>45.19</v>
      </c>
      <c r="I16" s="41">
        <f t="shared" si="0"/>
        <v>0</v>
      </c>
      <c r="J16" s="41">
        <f t="shared" si="1"/>
        <v>76027.66</v>
      </c>
      <c r="K16" s="41">
        <f t="shared" si="2"/>
        <v>76027.66</v>
      </c>
    </row>
    <row r="17" ht="21.6" spans="1:11">
      <c r="A17" s="12">
        <v>12</v>
      </c>
      <c r="B17" s="37" t="s">
        <v>394</v>
      </c>
      <c r="C17" s="38" t="s">
        <v>395</v>
      </c>
      <c r="D17" s="39"/>
      <c r="E17" s="40" t="s">
        <v>377</v>
      </c>
      <c r="F17" s="41">
        <v>336.78</v>
      </c>
      <c r="G17" s="41">
        <v>0</v>
      </c>
      <c r="H17" s="41">
        <v>564.62</v>
      </c>
      <c r="I17" s="41">
        <f t="shared" si="0"/>
        <v>0</v>
      </c>
      <c r="J17" s="41">
        <f t="shared" si="1"/>
        <v>190152.72</v>
      </c>
      <c r="K17" s="41">
        <f t="shared" si="2"/>
        <v>190152.72</v>
      </c>
    </row>
    <row r="18" ht="21.6" spans="1:11">
      <c r="A18" s="12">
        <v>13</v>
      </c>
      <c r="B18" s="37" t="s">
        <v>396</v>
      </c>
      <c r="C18" s="38" t="s">
        <v>397</v>
      </c>
      <c r="D18" s="39"/>
      <c r="E18" s="40" t="s">
        <v>383</v>
      </c>
      <c r="F18" s="41">
        <v>2523.6</v>
      </c>
      <c r="G18" s="41">
        <v>0</v>
      </c>
      <c r="H18" s="41">
        <v>75.83</v>
      </c>
      <c r="I18" s="41">
        <f t="shared" si="0"/>
        <v>0</v>
      </c>
      <c r="J18" s="41">
        <f t="shared" si="1"/>
        <v>191364.59</v>
      </c>
      <c r="K18" s="41">
        <f t="shared" si="2"/>
        <v>191364.59</v>
      </c>
    </row>
    <row r="19" ht="21.6" spans="1:11">
      <c r="A19" s="12">
        <v>14</v>
      </c>
      <c r="B19" s="37" t="s">
        <v>398</v>
      </c>
      <c r="C19" s="38" t="s">
        <v>399</v>
      </c>
      <c r="D19" s="39"/>
      <c r="E19" s="40" t="s">
        <v>400</v>
      </c>
      <c r="F19" s="41">
        <v>1414</v>
      </c>
      <c r="G19" s="41">
        <v>0</v>
      </c>
      <c r="H19" s="41">
        <v>500</v>
      </c>
      <c r="I19" s="41">
        <f t="shared" si="0"/>
        <v>0</v>
      </c>
      <c r="J19" s="41">
        <f t="shared" si="1"/>
        <v>707000</v>
      </c>
      <c r="K19" s="41">
        <f t="shared" si="2"/>
        <v>707000</v>
      </c>
    </row>
    <row r="20" spans="1:11">
      <c r="A20" s="12"/>
      <c r="B20" s="43" t="s">
        <v>401</v>
      </c>
      <c r="C20" s="44" t="s">
        <v>402</v>
      </c>
      <c r="D20" s="45"/>
      <c r="E20" s="46"/>
      <c r="F20" s="47"/>
      <c r="G20" s="48"/>
      <c r="H20" s="48"/>
      <c r="I20" s="48"/>
      <c r="J20" s="48"/>
      <c r="K20" s="48"/>
    </row>
    <row r="21" ht="21.6" spans="1:11">
      <c r="A21" s="40">
        <v>16</v>
      </c>
      <c r="B21" s="37" t="s">
        <v>403</v>
      </c>
      <c r="C21" s="38" t="s">
        <v>376</v>
      </c>
      <c r="D21" s="39"/>
      <c r="E21" s="40" t="s">
        <v>377</v>
      </c>
      <c r="F21" s="41">
        <v>1115.71</v>
      </c>
      <c r="G21" s="41">
        <v>0</v>
      </c>
      <c r="H21" s="41">
        <v>22.94</v>
      </c>
      <c r="I21" s="41">
        <f t="shared" ref="I21:I37" si="3">F21*G21</f>
        <v>0</v>
      </c>
      <c r="J21" s="41">
        <f t="shared" ref="J21:J37" si="4">F21*H21</f>
        <v>25594.39</v>
      </c>
      <c r="K21" s="41">
        <f t="shared" ref="K21:K37" si="5">J21+I21</f>
        <v>25594.39</v>
      </c>
    </row>
    <row r="22" ht="21.6" spans="1:11">
      <c r="A22" s="40">
        <v>17</v>
      </c>
      <c r="B22" s="37" t="s">
        <v>404</v>
      </c>
      <c r="C22" s="38" t="s">
        <v>379</v>
      </c>
      <c r="D22" s="39"/>
      <c r="E22" s="40" t="s">
        <v>377</v>
      </c>
      <c r="F22" s="41">
        <v>599.2</v>
      </c>
      <c r="G22" s="41">
        <v>0</v>
      </c>
      <c r="H22" s="41">
        <v>18.6</v>
      </c>
      <c r="I22" s="41">
        <f t="shared" si="3"/>
        <v>0</v>
      </c>
      <c r="J22" s="41">
        <f t="shared" si="4"/>
        <v>11145.12</v>
      </c>
      <c r="K22" s="41">
        <f t="shared" si="5"/>
        <v>11145.12</v>
      </c>
    </row>
    <row r="23" ht="21.6" spans="1:11">
      <c r="A23" s="40">
        <v>18</v>
      </c>
      <c r="B23" s="37" t="s">
        <v>405</v>
      </c>
      <c r="C23" s="38" t="s">
        <v>381</v>
      </c>
      <c r="D23" s="39" t="s">
        <v>382</v>
      </c>
      <c r="E23" s="40" t="s">
        <v>383</v>
      </c>
      <c r="F23" s="41">
        <v>876.85</v>
      </c>
      <c r="G23" s="41">
        <v>0</v>
      </c>
      <c r="H23" s="41">
        <v>18.15</v>
      </c>
      <c r="I23" s="41">
        <f t="shared" si="3"/>
        <v>0</v>
      </c>
      <c r="J23" s="41">
        <f t="shared" si="4"/>
        <v>15914.83</v>
      </c>
      <c r="K23" s="41">
        <f t="shared" si="5"/>
        <v>15914.83</v>
      </c>
    </row>
    <row r="24" ht="21.6" spans="1:11">
      <c r="A24" s="40">
        <v>19</v>
      </c>
      <c r="B24" s="37" t="s">
        <v>406</v>
      </c>
      <c r="C24" s="38" t="s">
        <v>407</v>
      </c>
      <c r="D24" s="39"/>
      <c r="E24" s="40" t="s">
        <v>377</v>
      </c>
      <c r="F24" s="41">
        <v>106</v>
      </c>
      <c r="G24" s="41">
        <v>0</v>
      </c>
      <c r="H24" s="41">
        <v>237.28</v>
      </c>
      <c r="I24" s="41">
        <f t="shared" si="3"/>
        <v>0</v>
      </c>
      <c r="J24" s="41">
        <f t="shared" si="4"/>
        <v>25151.68</v>
      </c>
      <c r="K24" s="41">
        <f t="shared" si="5"/>
        <v>25151.68</v>
      </c>
    </row>
    <row r="25" ht="21.6" spans="1:11">
      <c r="A25" s="40">
        <v>20</v>
      </c>
      <c r="B25" s="37" t="s">
        <v>408</v>
      </c>
      <c r="C25" s="38" t="s">
        <v>409</v>
      </c>
      <c r="D25" s="39"/>
      <c r="E25" s="40" t="s">
        <v>377</v>
      </c>
      <c r="F25" s="41">
        <v>431.91</v>
      </c>
      <c r="G25" s="41">
        <v>0</v>
      </c>
      <c r="H25" s="41">
        <v>564.62</v>
      </c>
      <c r="I25" s="41">
        <f t="shared" si="3"/>
        <v>0</v>
      </c>
      <c r="J25" s="41">
        <f t="shared" si="4"/>
        <v>243865.02</v>
      </c>
      <c r="K25" s="41">
        <f t="shared" si="5"/>
        <v>243865.02</v>
      </c>
    </row>
    <row r="26" ht="21.6" spans="1:11">
      <c r="A26" s="40">
        <v>21</v>
      </c>
      <c r="B26" s="37" t="s">
        <v>410</v>
      </c>
      <c r="C26" s="38" t="s">
        <v>411</v>
      </c>
      <c r="D26" s="39"/>
      <c r="E26" s="40" t="s">
        <v>387</v>
      </c>
      <c r="F26" s="41">
        <v>21.4</v>
      </c>
      <c r="G26" s="41">
        <v>0</v>
      </c>
      <c r="H26" s="41">
        <v>30</v>
      </c>
      <c r="I26" s="41">
        <f t="shared" si="3"/>
        <v>0</v>
      </c>
      <c r="J26" s="41">
        <f t="shared" si="4"/>
        <v>642</v>
      </c>
      <c r="K26" s="41">
        <f t="shared" si="5"/>
        <v>642</v>
      </c>
    </row>
    <row r="27" ht="21.6" spans="1:11">
      <c r="A27" s="40">
        <v>22</v>
      </c>
      <c r="B27" s="37" t="s">
        <v>412</v>
      </c>
      <c r="C27" s="38" t="s">
        <v>413</v>
      </c>
      <c r="D27" s="49"/>
      <c r="E27" s="40" t="s">
        <v>414</v>
      </c>
      <c r="F27" s="41">
        <v>10</v>
      </c>
      <c r="G27" s="41">
        <v>0</v>
      </c>
      <c r="H27" s="41">
        <v>424</v>
      </c>
      <c r="I27" s="41">
        <f t="shared" si="3"/>
        <v>0</v>
      </c>
      <c r="J27" s="41">
        <f t="shared" si="4"/>
        <v>4240</v>
      </c>
      <c r="K27" s="41">
        <f t="shared" si="5"/>
        <v>4240</v>
      </c>
    </row>
    <row r="28" ht="21.6" spans="1:11">
      <c r="A28" s="40">
        <v>23</v>
      </c>
      <c r="B28" s="37" t="s">
        <v>415</v>
      </c>
      <c r="C28" s="38" t="s">
        <v>416</v>
      </c>
      <c r="D28" s="49"/>
      <c r="E28" s="40" t="s">
        <v>414</v>
      </c>
      <c r="F28" s="41">
        <v>96</v>
      </c>
      <c r="G28" s="41">
        <v>0</v>
      </c>
      <c r="H28" s="41">
        <v>628</v>
      </c>
      <c r="I28" s="41">
        <f t="shared" si="3"/>
        <v>0</v>
      </c>
      <c r="J28" s="41">
        <f t="shared" si="4"/>
        <v>60288</v>
      </c>
      <c r="K28" s="41">
        <f t="shared" si="5"/>
        <v>60288</v>
      </c>
    </row>
    <row r="29" ht="21.6" spans="1:11">
      <c r="A29" s="40">
        <v>24</v>
      </c>
      <c r="B29" s="37" t="s">
        <v>417</v>
      </c>
      <c r="C29" s="38" t="s">
        <v>418</v>
      </c>
      <c r="D29" s="49"/>
      <c r="E29" s="40" t="s">
        <v>414</v>
      </c>
      <c r="F29" s="41">
        <v>1</v>
      </c>
      <c r="G29" s="41">
        <v>0</v>
      </c>
      <c r="H29" s="41">
        <v>880</v>
      </c>
      <c r="I29" s="41">
        <f t="shared" si="3"/>
        <v>0</v>
      </c>
      <c r="J29" s="41">
        <f t="shared" si="4"/>
        <v>880</v>
      </c>
      <c r="K29" s="41">
        <f t="shared" si="5"/>
        <v>880</v>
      </c>
    </row>
    <row r="30" ht="21.6" spans="1:11">
      <c r="A30" s="40">
        <v>25</v>
      </c>
      <c r="B30" s="37" t="s">
        <v>419</v>
      </c>
      <c r="C30" s="38" t="s">
        <v>420</v>
      </c>
      <c r="D30" s="39"/>
      <c r="E30" s="40" t="s">
        <v>414</v>
      </c>
      <c r="F30" s="41">
        <v>107</v>
      </c>
      <c r="G30" s="41">
        <v>0</v>
      </c>
      <c r="H30" s="41">
        <v>1070</v>
      </c>
      <c r="I30" s="41">
        <f t="shared" si="3"/>
        <v>0</v>
      </c>
      <c r="J30" s="41">
        <f t="shared" si="4"/>
        <v>114490</v>
      </c>
      <c r="K30" s="41">
        <f t="shared" si="5"/>
        <v>114490</v>
      </c>
    </row>
    <row r="31" ht="21.6" spans="1:11">
      <c r="A31" s="40">
        <v>26</v>
      </c>
      <c r="B31" s="37" t="s">
        <v>421</v>
      </c>
      <c r="C31" s="38" t="s">
        <v>422</v>
      </c>
      <c r="D31" s="39"/>
      <c r="E31" s="40" t="s">
        <v>414</v>
      </c>
      <c r="F31" s="41">
        <v>10</v>
      </c>
      <c r="G31" s="41">
        <v>0</v>
      </c>
      <c r="H31" s="41">
        <v>80</v>
      </c>
      <c r="I31" s="41">
        <f t="shared" si="3"/>
        <v>0</v>
      </c>
      <c r="J31" s="41">
        <f t="shared" si="4"/>
        <v>800</v>
      </c>
      <c r="K31" s="41">
        <f t="shared" si="5"/>
        <v>800</v>
      </c>
    </row>
    <row r="32" ht="21.6" spans="1:11">
      <c r="A32" s="40">
        <v>27</v>
      </c>
      <c r="B32" s="37" t="s">
        <v>423</v>
      </c>
      <c r="C32" s="38" t="s">
        <v>424</v>
      </c>
      <c r="D32" s="39"/>
      <c r="E32" s="40" t="s">
        <v>414</v>
      </c>
      <c r="F32" s="41">
        <v>91</v>
      </c>
      <c r="G32" s="41">
        <v>0</v>
      </c>
      <c r="H32" s="41">
        <v>110</v>
      </c>
      <c r="I32" s="41">
        <f t="shared" si="3"/>
        <v>0</v>
      </c>
      <c r="J32" s="41">
        <f t="shared" si="4"/>
        <v>10010</v>
      </c>
      <c r="K32" s="41">
        <f t="shared" si="5"/>
        <v>10010</v>
      </c>
    </row>
    <row r="33" ht="21.6" spans="1:11">
      <c r="A33" s="40">
        <v>28</v>
      </c>
      <c r="B33" s="37" t="s">
        <v>425</v>
      </c>
      <c r="C33" s="38" t="s">
        <v>426</v>
      </c>
      <c r="D33" s="39"/>
      <c r="E33" s="40" t="s">
        <v>414</v>
      </c>
      <c r="F33" s="41">
        <v>6</v>
      </c>
      <c r="G33" s="41">
        <v>0</v>
      </c>
      <c r="H33" s="41">
        <v>150</v>
      </c>
      <c r="I33" s="41">
        <f t="shared" si="3"/>
        <v>0</v>
      </c>
      <c r="J33" s="41">
        <f t="shared" si="4"/>
        <v>900</v>
      </c>
      <c r="K33" s="41">
        <f t="shared" si="5"/>
        <v>900</v>
      </c>
    </row>
    <row r="34" ht="21.6" spans="1:11">
      <c r="A34" s="40">
        <v>29</v>
      </c>
      <c r="B34" s="37" t="s">
        <v>427</v>
      </c>
      <c r="C34" s="42" t="s">
        <v>391</v>
      </c>
      <c r="D34" s="39"/>
      <c r="E34" s="40" t="s">
        <v>387</v>
      </c>
      <c r="F34" s="41">
        <v>1753.71</v>
      </c>
      <c r="G34" s="41">
        <v>0</v>
      </c>
      <c r="H34" s="41">
        <v>59.94</v>
      </c>
      <c r="I34" s="41">
        <f t="shared" si="3"/>
        <v>0</v>
      </c>
      <c r="J34" s="41">
        <f t="shared" si="4"/>
        <v>105117.38</v>
      </c>
      <c r="K34" s="41">
        <f t="shared" si="5"/>
        <v>105117.38</v>
      </c>
    </row>
    <row r="35" ht="21.6" spans="1:11">
      <c r="A35" s="40">
        <v>30</v>
      </c>
      <c r="B35" s="37" t="s">
        <v>428</v>
      </c>
      <c r="C35" s="38" t="s">
        <v>429</v>
      </c>
      <c r="D35" s="39"/>
      <c r="E35" s="40" t="s">
        <v>377</v>
      </c>
      <c r="F35" s="41">
        <v>44.9</v>
      </c>
      <c r="G35" s="41">
        <v>0</v>
      </c>
      <c r="H35" s="41">
        <v>564.62</v>
      </c>
      <c r="I35" s="41">
        <f t="shared" si="3"/>
        <v>0</v>
      </c>
      <c r="J35" s="41">
        <f t="shared" si="4"/>
        <v>25351.44</v>
      </c>
      <c r="K35" s="41">
        <f t="shared" si="5"/>
        <v>25351.44</v>
      </c>
    </row>
    <row r="36" ht="21.6" spans="1:11">
      <c r="A36" s="40">
        <v>31</v>
      </c>
      <c r="B36" s="37" t="s">
        <v>430</v>
      </c>
      <c r="C36" s="38" t="s">
        <v>397</v>
      </c>
      <c r="D36" s="39"/>
      <c r="E36" s="40" t="s">
        <v>383</v>
      </c>
      <c r="F36" s="41">
        <v>2103.82</v>
      </c>
      <c r="G36" s="41">
        <v>0</v>
      </c>
      <c r="H36" s="41">
        <v>75.83</v>
      </c>
      <c r="I36" s="41">
        <f t="shared" si="3"/>
        <v>0</v>
      </c>
      <c r="J36" s="41">
        <f t="shared" si="4"/>
        <v>159532.67</v>
      </c>
      <c r="K36" s="41">
        <f t="shared" si="5"/>
        <v>159532.67</v>
      </c>
    </row>
    <row r="37" ht="21.6" spans="1:11">
      <c r="A37" s="40">
        <v>32</v>
      </c>
      <c r="B37" s="37" t="s">
        <v>431</v>
      </c>
      <c r="C37" s="38" t="s">
        <v>432</v>
      </c>
      <c r="D37" s="39"/>
      <c r="E37" s="40" t="s">
        <v>414</v>
      </c>
      <c r="F37" s="41">
        <v>109</v>
      </c>
      <c r="G37" s="41">
        <v>0</v>
      </c>
      <c r="H37" s="41">
        <v>15</v>
      </c>
      <c r="I37" s="41">
        <f t="shared" si="3"/>
        <v>0</v>
      </c>
      <c r="J37" s="41">
        <f t="shared" si="4"/>
        <v>1635</v>
      </c>
      <c r="K37" s="41">
        <f t="shared" si="5"/>
        <v>1635</v>
      </c>
    </row>
    <row r="38" spans="1:11">
      <c r="A38" s="12"/>
      <c r="B38" s="28" t="s">
        <v>179</v>
      </c>
      <c r="C38" s="29" t="s">
        <v>278</v>
      </c>
      <c r="D38" s="30"/>
      <c r="E38" s="28"/>
      <c r="F38" s="50"/>
      <c r="G38" s="51"/>
      <c r="H38" s="51"/>
      <c r="I38" s="51"/>
      <c r="J38" s="51"/>
      <c r="K38" s="51"/>
    </row>
    <row r="39" ht="21.6" spans="1:11">
      <c r="A39" s="40">
        <v>34</v>
      </c>
      <c r="B39" s="37" t="s">
        <v>433</v>
      </c>
      <c r="C39" s="38" t="s">
        <v>434</v>
      </c>
      <c r="D39" s="52" t="s">
        <v>434</v>
      </c>
      <c r="E39" s="40" t="s">
        <v>400</v>
      </c>
      <c r="F39" s="41">
        <v>2377</v>
      </c>
      <c r="G39" s="41">
        <v>0</v>
      </c>
      <c r="H39" s="41">
        <v>63</v>
      </c>
      <c r="I39" s="41">
        <f t="shared" ref="I39:I44" si="6">F39*G39</f>
        <v>0</v>
      </c>
      <c r="J39" s="41">
        <f t="shared" ref="J39:J44" si="7">F39*H39</f>
        <v>149751</v>
      </c>
      <c r="K39" s="41">
        <f t="shared" ref="K39:K44" si="8">J39+I39</f>
        <v>149751</v>
      </c>
    </row>
    <row r="40" ht="21.6" spans="1:11">
      <c r="A40" s="40">
        <v>35</v>
      </c>
      <c r="B40" s="37" t="s">
        <v>435</v>
      </c>
      <c r="C40" s="38" t="s">
        <v>436</v>
      </c>
      <c r="D40" s="52" t="s">
        <v>437</v>
      </c>
      <c r="E40" s="40" t="s">
        <v>400</v>
      </c>
      <c r="F40" s="41">
        <v>1101</v>
      </c>
      <c r="G40" s="41">
        <v>0</v>
      </c>
      <c r="H40" s="41">
        <v>350</v>
      </c>
      <c r="I40" s="41">
        <f t="shared" si="6"/>
        <v>0</v>
      </c>
      <c r="J40" s="41">
        <f t="shared" si="7"/>
        <v>385350</v>
      </c>
      <c r="K40" s="41">
        <f t="shared" si="8"/>
        <v>385350</v>
      </c>
    </row>
    <row r="41" ht="21.6" spans="1:11">
      <c r="A41" s="40">
        <v>36</v>
      </c>
      <c r="B41" s="37" t="s">
        <v>438</v>
      </c>
      <c r="C41" s="38" t="s">
        <v>439</v>
      </c>
      <c r="D41" s="52" t="s">
        <v>437</v>
      </c>
      <c r="E41" s="40" t="s">
        <v>400</v>
      </c>
      <c r="F41" s="41">
        <v>674</v>
      </c>
      <c r="G41" s="41">
        <v>0</v>
      </c>
      <c r="H41" s="41">
        <v>350</v>
      </c>
      <c r="I41" s="41">
        <f t="shared" si="6"/>
        <v>0</v>
      </c>
      <c r="J41" s="41">
        <f t="shared" si="7"/>
        <v>235900</v>
      </c>
      <c r="K41" s="41">
        <f t="shared" si="8"/>
        <v>235900</v>
      </c>
    </row>
    <row r="42" ht="43.2" spans="1:11">
      <c r="A42" s="40">
        <v>37</v>
      </c>
      <c r="B42" s="37" t="s">
        <v>440</v>
      </c>
      <c r="C42" s="38" t="s">
        <v>441</v>
      </c>
      <c r="D42" s="53" t="s">
        <v>442</v>
      </c>
      <c r="E42" s="40" t="s">
        <v>443</v>
      </c>
      <c r="F42" s="41">
        <v>7</v>
      </c>
      <c r="G42" s="41">
        <v>0</v>
      </c>
      <c r="H42" s="41">
        <v>300</v>
      </c>
      <c r="I42" s="41">
        <f t="shared" si="6"/>
        <v>0</v>
      </c>
      <c r="J42" s="41">
        <f t="shared" si="7"/>
        <v>2100</v>
      </c>
      <c r="K42" s="41">
        <f t="shared" si="8"/>
        <v>2100</v>
      </c>
    </row>
    <row r="43" ht="21.6" spans="1:11">
      <c r="A43" s="40">
        <v>38</v>
      </c>
      <c r="B43" s="37" t="s">
        <v>444</v>
      </c>
      <c r="C43" s="38" t="s">
        <v>445</v>
      </c>
      <c r="D43" s="39"/>
      <c r="E43" s="40" t="s">
        <v>377</v>
      </c>
      <c r="F43" s="41">
        <v>5095.18</v>
      </c>
      <c r="G43" s="41">
        <v>0</v>
      </c>
      <c r="H43" s="41">
        <v>24.01</v>
      </c>
      <c r="I43" s="41">
        <f t="shared" si="6"/>
        <v>0</v>
      </c>
      <c r="J43" s="41">
        <f t="shared" si="7"/>
        <v>122335.27</v>
      </c>
      <c r="K43" s="41">
        <f t="shared" si="8"/>
        <v>122335.27</v>
      </c>
    </row>
    <row r="44" ht="21.6" spans="1:11">
      <c r="A44" s="40">
        <v>39</v>
      </c>
      <c r="B44" s="37" t="s">
        <v>446</v>
      </c>
      <c r="C44" s="38" t="s">
        <v>379</v>
      </c>
      <c r="D44" s="39"/>
      <c r="E44" s="40" t="s">
        <v>377</v>
      </c>
      <c r="F44" s="41">
        <v>2457.33</v>
      </c>
      <c r="G44" s="41">
        <v>0</v>
      </c>
      <c r="H44" s="41">
        <v>18.6</v>
      </c>
      <c r="I44" s="41">
        <f t="shared" si="6"/>
        <v>0</v>
      </c>
      <c r="J44" s="41">
        <f t="shared" si="7"/>
        <v>45706.34</v>
      </c>
      <c r="K44" s="41">
        <f t="shared" si="8"/>
        <v>45706.34</v>
      </c>
    </row>
    <row r="45" ht="21.6" spans="1:11">
      <c r="A45" s="40">
        <v>41</v>
      </c>
      <c r="B45" s="37" t="s">
        <v>447</v>
      </c>
      <c r="C45" s="38" t="s">
        <v>448</v>
      </c>
      <c r="D45" s="39"/>
      <c r="E45" s="40" t="s">
        <v>377</v>
      </c>
      <c r="F45" s="41">
        <v>2103.91</v>
      </c>
      <c r="G45" s="41">
        <v>0</v>
      </c>
      <c r="H45" s="41">
        <v>561.22</v>
      </c>
      <c r="I45" s="41">
        <f t="shared" ref="I45:I51" si="9">F45*G45</f>
        <v>0</v>
      </c>
      <c r="J45" s="41">
        <f t="shared" ref="J45:J51" si="10">F45*H45</f>
        <v>1180756.37</v>
      </c>
      <c r="K45" s="41">
        <f t="shared" ref="K45:K51" si="11">J45+I45</f>
        <v>1180756.37</v>
      </c>
    </row>
    <row r="46" ht="21.6" spans="1:11">
      <c r="A46" s="40">
        <v>42</v>
      </c>
      <c r="B46" s="37" t="s">
        <v>449</v>
      </c>
      <c r="C46" s="38" t="s">
        <v>450</v>
      </c>
      <c r="D46" s="39"/>
      <c r="E46" s="40" t="s">
        <v>451</v>
      </c>
      <c r="F46" s="54">
        <v>88.29</v>
      </c>
      <c r="G46" s="41">
        <v>0</v>
      </c>
      <c r="H46" s="41">
        <v>7268.56</v>
      </c>
      <c r="I46" s="41">
        <f t="shared" si="9"/>
        <v>0</v>
      </c>
      <c r="J46" s="41">
        <f t="shared" si="10"/>
        <v>641741.16</v>
      </c>
      <c r="K46" s="41">
        <f t="shared" si="11"/>
        <v>641741.16</v>
      </c>
    </row>
    <row r="47" ht="21.6" spans="1:11">
      <c r="A47" s="40">
        <v>43</v>
      </c>
      <c r="B47" s="37" t="s">
        <v>452</v>
      </c>
      <c r="C47" s="38" t="s">
        <v>397</v>
      </c>
      <c r="D47" s="39"/>
      <c r="E47" s="40" t="s">
        <v>383</v>
      </c>
      <c r="F47" s="41">
        <v>11541.97</v>
      </c>
      <c r="G47" s="41">
        <v>0</v>
      </c>
      <c r="H47" s="41">
        <v>75.83</v>
      </c>
      <c r="I47" s="41">
        <f t="shared" si="9"/>
        <v>0</v>
      </c>
      <c r="J47" s="41">
        <f t="shared" si="10"/>
        <v>875227.59</v>
      </c>
      <c r="K47" s="41">
        <f t="shared" si="11"/>
        <v>875227.59</v>
      </c>
    </row>
    <row r="48" ht="21.6" spans="1:11">
      <c r="A48" s="40">
        <v>44</v>
      </c>
      <c r="B48" s="37" t="s">
        <v>453</v>
      </c>
      <c r="C48" s="38" t="s">
        <v>432</v>
      </c>
      <c r="D48" s="39"/>
      <c r="E48" s="40" t="s">
        <v>414</v>
      </c>
      <c r="F48" s="41">
        <v>2380</v>
      </c>
      <c r="G48" s="41">
        <v>0</v>
      </c>
      <c r="H48" s="41">
        <v>15</v>
      </c>
      <c r="I48" s="41">
        <f t="shared" si="9"/>
        <v>0</v>
      </c>
      <c r="J48" s="41">
        <f t="shared" si="10"/>
        <v>35700</v>
      </c>
      <c r="K48" s="41">
        <f t="shared" si="11"/>
        <v>35700</v>
      </c>
    </row>
    <row r="49" ht="21.6" spans="1:11">
      <c r="A49" s="40">
        <v>45</v>
      </c>
      <c r="B49" s="37" t="s">
        <v>454</v>
      </c>
      <c r="C49" s="38" t="s">
        <v>455</v>
      </c>
      <c r="D49" s="52" t="s">
        <v>456</v>
      </c>
      <c r="E49" s="40" t="s">
        <v>265</v>
      </c>
      <c r="F49" s="41">
        <v>390</v>
      </c>
      <c r="G49" s="41">
        <v>0</v>
      </c>
      <c r="H49" s="41">
        <v>2000</v>
      </c>
      <c r="I49" s="41">
        <f t="shared" si="9"/>
        <v>0</v>
      </c>
      <c r="J49" s="41">
        <f t="shared" si="10"/>
        <v>780000</v>
      </c>
      <c r="K49" s="41">
        <f t="shared" si="11"/>
        <v>780000</v>
      </c>
    </row>
    <row r="50" ht="21.6" spans="1:11">
      <c r="A50" s="40">
        <v>46</v>
      </c>
      <c r="B50" s="37" t="s">
        <v>457</v>
      </c>
      <c r="C50" s="38" t="s">
        <v>458</v>
      </c>
      <c r="D50" s="52" t="s">
        <v>459</v>
      </c>
      <c r="E50" s="40" t="s">
        <v>265</v>
      </c>
      <c r="F50" s="41">
        <v>390</v>
      </c>
      <c r="G50" s="41">
        <v>0</v>
      </c>
      <c r="H50" s="41">
        <v>1000</v>
      </c>
      <c r="I50" s="41">
        <f t="shared" si="9"/>
        <v>0</v>
      </c>
      <c r="J50" s="41">
        <f t="shared" si="10"/>
        <v>390000</v>
      </c>
      <c r="K50" s="41">
        <f t="shared" si="11"/>
        <v>390000</v>
      </c>
    </row>
    <row r="51" ht="21.6" spans="1:11">
      <c r="A51" s="40">
        <v>47</v>
      </c>
      <c r="B51" s="37" t="s">
        <v>460</v>
      </c>
      <c r="C51" s="38" t="s">
        <v>461</v>
      </c>
      <c r="D51" s="52" t="s">
        <v>462</v>
      </c>
      <c r="E51" s="40" t="s">
        <v>265</v>
      </c>
      <c r="F51" s="41">
        <v>390</v>
      </c>
      <c r="G51" s="41">
        <v>0</v>
      </c>
      <c r="H51" s="41">
        <v>2000</v>
      </c>
      <c r="I51" s="41">
        <f t="shared" si="9"/>
        <v>0</v>
      </c>
      <c r="J51" s="41">
        <f t="shared" si="10"/>
        <v>780000</v>
      </c>
      <c r="K51" s="41">
        <f t="shared" si="11"/>
        <v>780000</v>
      </c>
    </row>
    <row r="52" spans="1:11">
      <c r="A52" s="12"/>
      <c r="B52" s="28" t="s">
        <v>463</v>
      </c>
      <c r="C52" s="29" t="s">
        <v>464</v>
      </c>
      <c r="D52" s="30"/>
      <c r="E52" s="28"/>
      <c r="F52" s="50"/>
      <c r="G52" s="51"/>
      <c r="H52" s="51"/>
      <c r="I52" s="51"/>
      <c r="J52" s="51"/>
      <c r="K52" s="51"/>
    </row>
    <row r="53" ht="21.6" spans="1:11">
      <c r="A53" s="40">
        <v>51</v>
      </c>
      <c r="B53" s="37" t="s">
        <v>465</v>
      </c>
      <c r="C53" s="38" t="s">
        <v>376</v>
      </c>
      <c r="D53" s="39"/>
      <c r="E53" s="40" t="s">
        <v>377</v>
      </c>
      <c r="F53" s="41">
        <v>38.64</v>
      </c>
      <c r="G53" s="41">
        <v>0</v>
      </c>
      <c r="H53" s="41">
        <v>22.94</v>
      </c>
      <c r="I53" s="41">
        <f t="shared" ref="I53:I55" si="12">F53*G53</f>
        <v>0</v>
      </c>
      <c r="J53" s="41">
        <f t="shared" ref="J53:J55" si="13">F53*H53</f>
        <v>886.4</v>
      </c>
      <c r="K53" s="41">
        <f t="shared" ref="K53:K55" si="14">J53+I53</f>
        <v>886.4</v>
      </c>
    </row>
    <row r="54" ht="21.6" spans="1:11">
      <c r="A54" s="40">
        <v>52</v>
      </c>
      <c r="B54" s="37" t="s">
        <v>466</v>
      </c>
      <c r="C54" s="38" t="s">
        <v>467</v>
      </c>
      <c r="D54" s="39"/>
      <c r="E54" s="40" t="s">
        <v>377</v>
      </c>
      <c r="F54" s="41">
        <v>57.96</v>
      </c>
      <c r="G54" s="41">
        <v>0</v>
      </c>
      <c r="H54" s="41">
        <v>564.62</v>
      </c>
      <c r="I54" s="41">
        <f t="shared" si="12"/>
        <v>0</v>
      </c>
      <c r="J54" s="41">
        <f t="shared" si="13"/>
        <v>32725.38</v>
      </c>
      <c r="K54" s="41">
        <f t="shared" si="14"/>
        <v>32725.38</v>
      </c>
    </row>
    <row r="55" ht="21.6" spans="1:11">
      <c r="A55" s="40">
        <v>53</v>
      </c>
      <c r="B55" s="37" t="s">
        <v>468</v>
      </c>
      <c r="C55" s="38" t="s">
        <v>397</v>
      </c>
      <c r="D55" s="39"/>
      <c r="E55" s="40" t="s">
        <v>383</v>
      </c>
      <c r="F55" s="41">
        <v>397.44</v>
      </c>
      <c r="G55" s="41">
        <v>0</v>
      </c>
      <c r="H55" s="41">
        <v>75.83</v>
      </c>
      <c r="I55" s="41">
        <f t="shared" si="12"/>
        <v>0</v>
      </c>
      <c r="J55" s="41">
        <f t="shared" si="13"/>
        <v>30137.88</v>
      </c>
      <c r="K55" s="41">
        <f t="shared" si="14"/>
        <v>30137.88</v>
      </c>
    </row>
    <row r="56" spans="1:11">
      <c r="A56" s="12"/>
      <c r="B56" s="28" t="s">
        <v>469</v>
      </c>
      <c r="C56" s="29" t="s">
        <v>470</v>
      </c>
      <c r="D56" s="30"/>
      <c r="E56" s="28"/>
      <c r="F56" s="50"/>
      <c r="G56" s="51"/>
      <c r="H56" s="51"/>
      <c r="I56" s="51"/>
      <c r="J56" s="51"/>
      <c r="K56" s="51"/>
    </row>
    <row r="57" ht="21.6" spans="1:11">
      <c r="A57" s="12">
        <v>55</v>
      </c>
      <c r="B57" s="37" t="s">
        <v>471</v>
      </c>
      <c r="C57" s="38" t="s">
        <v>445</v>
      </c>
      <c r="D57" s="39"/>
      <c r="E57" s="40" t="s">
        <v>377</v>
      </c>
      <c r="F57" s="41">
        <v>17815.28</v>
      </c>
      <c r="G57" s="41">
        <v>0</v>
      </c>
      <c r="H57" s="41">
        <v>24.01</v>
      </c>
      <c r="I57" s="41">
        <f t="shared" ref="I57:I70" si="15">F57*G57</f>
        <v>0</v>
      </c>
      <c r="J57" s="41">
        <f t="shared" ref="J57:J70" si="16">F57*H57</f>
        <v>427744.87</v>
      </c>
      <c r="K57" s="41">
        <f t="shared" ref="K57:K70" si="17">J57+I57</f>
        <v>427744.87</v>
      </c>
    </row>
    <row r="58" ht="21.6" spans="1:11">
      <c r="A58" s="12">
        <v>56</v>
      </c>
      <c r="B58" s="37" t="s">
        <v>472</v>
      </c>
      <c r="C58" s="38" t="s">
        <v>379</v>
      </c>
      <c r="D58" s="39"/>
      <c r="E58" s="40" t="s">
        <v>377</v>
      </c>
      <c r="F58" s="41">
        <v>14988.13</v>
      </c>
      <c r="G58" s="41">
        <v>0</v>
      </c>
      <c r="H58" s="41">
        <v>18.6</v>
      </c>
      <c r="I58" s="41">
        <f t="shared" si="15"/>
        <v>0</v>
      </c>
      <c r="J58" s="41">
        <f t="shared" si="16"/>
        <v>278779.22</v>
      </c>
      <c r="K58" s="41">
        <f t="shared" si="17"/>
        <v>278779.22</v>
      </c>
    </row>
    <row r="59" ht="21.6" spans="1:11">
      <c r="A59" s="12">
        <v>57</v>
      </c>
      <c r="B59" s="37" t="s">
        <v>473</v>
      </c>
      <c r="C59" s="38" t="s">
        <v>474</v>
      </c>
      <c r="D59" s="39"/>
      <c r="E59" s="40" t="s">
        <v>377</v>
      </c>
      <c r="F59" s="41">
        <v>1472.45</v>
      </c>
      <c r="G59" s="41">
        <v>0</v>
      </c>
      <c r="H59" s="41">
        <v>558.53</v>
      </c>
      <c r="I59" s="41">
        <f t="shared" si="15"/>
        <v>0</v>
      </c>
      <c r="J59" s="41">
        <f t="shared" si="16"/>
        <v>822407.5</v>
      </c>
      <c r="K59" s="41">
        <f t="shared" si="17"/>
        <v>822407.5</v>
      </c>
    </row>
    <row r="60" ht="21.6" spans="1:11">
      <c r="A60" s="12">
        <v>58</v>
      </c>
      <c r="B60" s="37" t="s">
        <v>475</v>
      </c>
      <c r="C60" s="38" t="s">
        <v>476</v>
      </c>
      <c r="D60" s="39"/>
      <c r="E60" s="40" t="s">
        <v>383</v>
      </c>
      <c r="F60" s="41">
        <v>13942.6</v>
      </c>
      <c r="G60" s="41">
        <v>0</v>
      </c>
      <c r="H60" s="41">
        <v>22.62</v>
      </c>
      <c r="I60" s="41">
        <f t="shared" si="15"/>
        <v>0</v>
      </c>
      <c r="J60" s="41">
        <f t="shared" si="16"/>
        <v>315381.61</v>
      </c>
      <c r="K60" s="41">
        <f t="shared" si="17"/>
        <v>315381.61</v>
      </c>
    </row>
    <row r="61" ht="21.6" spans="1:11">
      <c r="A61" s="12">
        <v>59</v>
      </c>
      <c r="B61" s="37" t="s">
        <v>477</v>
      </c>
      <c r="C61" s="38" t="s">
        <v>478</v>
      </c>
      <c r="D61" s="39"/>
      <c r="E61" s="40" t="s">
        <v>377</v>
      </c>
      <c r="F61" s="41">
        <v>423.09</v>
      </c>
      <c r="G61" s="41">
        <v>0</v>
      </c>
      <c r="H61" s="41">
        <v>198.41</v>
      </c>
      <c r="I61" s="41">
        <f t="shared" si="15"/>
        <v>0</v>
      </c>
      <c r="J61" s="41">
        <f t="shared" si="16"/>
        <v>83945.29</v>
      </c>
      <c r="K61" s="41">
        <f t="shared" si="17"/>
        <v>83945.29</v>
      </c>
    </row>
    <row r="62" ht="21.6" spans="1:11">
      <c r="A62" s="12">
        <v>60</v>
      </c>
      <c r="B62" s="37" t="s">
        <v>479</v>
      </c>
      <c r="C62" s="42" t="s">
        <v>480</v>
      </c>
      <c r="D62" s="39"/>
      <c r="E62" s="40" t="s">
        <v>387</v>
      </c>
      <c r="F62" s="41">
        <v>2226</v>
      </c>
      <c r="G62" s="41">
        <v>0</v>
      </c>
      <c r="H62" s="41">
        <v>65.13</v>
      </c>
      <c r="I62" s="41">
        <f t="shared" si="15"/>
        <v>0</v>
      </c>
      <c r="J62" s="41">
        <f t="shared" si="16"/>
        <v>144979.38</v>
      </c>
      <c r="K62" s="41">
        <f t="shared" si="17"/>
        <v>144979.38</v>
      </c>
    </row>
    <row r="63" ht="21.6" spans="1:11">
      <c r="A63" s="12">
        <v>61</v>
      </c>
      <c r="B63" s="37" t="s">
        <v>481</v>
      </c>
      <c r="C63" s="38" t="s">
        <v>482</v>
      </c>
      <c r="D63" s="39"/>
      <c r="E63" s="40" t="s">
        <v>383</v>
      </c>
      <c r="F63" s="41">
        <v>400.68</v>
      </c>
      <c r="G63" s="41">
        <v>0</v>
      </c>
      <c r="H63" s="41">
        <v>11.14</v>
      </c>
      <c r="I63" s="41">
        <f t="shared" si="15"/>
        <v>0</v>
      </c>
      <c r="J63" s="41">
        <f t="shared" si="16"/>
        <v>4463.58</v>
      </c>
      <c r="K63" s="41">
        <f t="shared" si="17"/>
        <v>4463.58</v>
      </c>
    </row>
    <row r="64" ht="21.6" spans="1:11">
      <c r="A64" s="12">
        <v>62</v>
      </c>
      <c r="B64" s="37" t="s">
        <v>483</v>
      </c>
      <c r="C64" s="38" t="s">
        <v>484</v>
      </c>
      <c r="D64" s="39"/>
      <c r="E64" s="40" t="s">
        <v>414</v>
      </c>
      <c r="F64" s="41">
        <v>1113</v>
      </c>
      <c r="G64" s="41">
        <v>0</v>
      </c>
      <c r="H64" s="41">
        <v>60</v>
      </c>
      <c r="I64" s="41">
        <f t="shared" si="15"/>
        <v>0</v>
      </c>
      <c r="J64" s="41">
        <f t="shared" si="16"/>
        <v>66780</v>
      </c>
      <c r="K64" s="41">
        <f t="shared" si="17"/>
        <v>66780</v>
      </c>
    </row>
    <row r="65" ht="21.6" spans="1:11">
      <c r="A65" s="12">
        <v>63</v>
      </c>
      <c r="B65" s="37" t="s">
        <v>485</v>
      </c>
      <c r="C65" s="38" t="s">
        <v>486</v>
      </c>
      <c r="D65" s="39"/>
      <c r="E65" s="40" t="s">
        <v>377</v>
      </c>
      <c r="F65" s="41">
        <v>89.04</v>
      </c>
      <c r="G65" s="41">
        <v>0</v>
      </c>
      <c r="H65" s="41">
        <v>957.99</v>
      </c>
      <c r="I65" s="41">
        <f t="shared" si="15"/>
        <v>0</v>
      </c>
      <c r="J65" s="41">
        <f t="shared" si="16"/>
        <v>85299.43</v>
      </c>
      <c r="K65" s="41">
        <f t="shared" si="17"/>
        <v>85299.43</v>
      </c>
    </row>
    <row r="66" ht="21.6" spans="1:11">
      <c r="A66" s="12">
        <v>64</v>
      </c>
      <c r="B66" s="37" t="s">
        <v>487</v>
      </c>
      <c r="C66" s="38" t="s">
        <v>488</v>
      </c>
      <c r="D66" s="39"/>
      <c r="E66" s="40" t="s">
        <v>400</v>
      </c>
      <c r="F66" s="41">
        <v>1113</v>
      </c>
      <c r="G66" s="41">
        <v>0</v>
      </c>
      <c r="H66" s="41">
        <v>120</v>
      </c>
      <c r="I66" s="41">
        <f t="shared" si="15"/>
        <v>0</v>
      </c>
      <c r="J66" s="41">
        <f t="shared" si="16"/>
        <v>133560</v>
      </c>
      <c r="K66" s="41">
        <f t="shared" si="17"/>
        <v>133560</v>
      </c>
    </row>
    <row r="67" ht="21.6" spans="1:11">
      <c r="A67" s="12">
        <v>65</v>
      </c>
      <c r="B67" s="37" t="s">
        <v>489</v>
      </c>
      <c r="C67" s="38" t="s">
        <v>490</v>
      </c>
      <c r="D67" s="39"/>
      <c r="E67" s="40" t="s">
        <v>377</v>
      </c>
      <c r="F67" s="41">
        <v>482.6</v>
      </c>
      <c r="G67" s="41">
        <v>0</v>
      </c>
      <c r="H67" s="41">
        <v>561.22</v>
      </c>
      <c r="I67" s="41">
        <f t="shared" si="15"/>
        <v>0</v>
      </c>
      <c r="J67" s="41">
        <f t="shared" si="16"/>
        <v>270844.77</v>
      </c>
      <c r="K67" s="41">
        <f t="shared" si="17"/>
        <v>270844.77</v>
      </c>
    </row>
    <row r="68" ht="21.6" spans="1:11">
      <c r="A68" s="12">
        <v>66</v>
      </c>
      <c r="B68" s="37" t="s">
        <v>491</v>
      </c>
      <c r="C68" s="38" t="s">
        <v>397</v>
      </c>
      <c r="D68" s="39"/>
      <c r="E68" s="40" t="s">
        <v>383</v>
      </c>
      <c r="F68" s="41">
        <v>1157.52</v>
      </c>
      <c r="G68" s="41">
        <v>0</v>
      </c>
      <c r="H68" s="41">
        <v>75.83</v>
      </c>
      <c r="I68" s="41">
        <f t="shared" si="15"/>
        <v>0</v>
      </c>
      <c r="J68" s="41">
        <f t="shared" si="16"/>
        <v>87774.74</v>
      </c>
      <c r="K68" s="41">
        <f t="shared" si="17"/>
        <v>87774.74</v>
      </c>
    </row>
    <row r="69" ht="21.6" spans="1:11">
      <c r="A69" s="12">
        <v>67</v>
      </c>
      <c r="B69" s="37" t="s">
        <v>492</v>
      </c>
      <c r="C69" s="38" t="s">
        <v>450</v>
      </c>
      <c r="D69" s="39"/>
      <c r="E69" s="40" t="s">
        <v>451</v>
      </c>
      <c r="F69" s="54">
        <v>17.808</v>
      </c>
      <c r="G69" s="41">
        <v>0</v>
      </c>
      <c r="H69" s="41">
        <v>7268.56</v>
      </c>
      <c r="I69" s="41">
        <f t="shared" si="15"/>
        <v>0</v>
      </c>
      <c r="J69" s="41">
        <f t="shared" si="16"/>
        <v>129438.52</v>
      </c>
      <c r="K69" s="41">
        <f t="shared" si="17"/>
        <v>129438.52</v>
      </c>
    </row>
    <row r="70" ht="21.6" spans="1:11">
      <c r="A70" s="12">
        <v>68</v>
      </c>
      <c r="B70" s="37" t="s">
        <v>493</v>
      </c>
      <c r="C70" s="38" t="s">
        <v>432</v>
      </c>
      <c r="D70" s="39"/>
      <c r="E70" s="40" t="s">
        <v>414</v>
      </c>
      <c r="F70" s="41">
        <v>1113</v>
      </c>
      <c r="G70" s="41">
        <v>0</v>
      </c>
      <c r="H70" s="41">
        <v>15</v>
      </c>
      <c r="I70" s="41">
        <f t="shared" si="15"/>
        <v>0</v>
      </c>
      <c r="J70" s="41">
        <f t="shared" si="16"/>
        <v>16695</v>
      </c>
      <c r="K70" s="41">
        <f t="shared" si="17"/>
        <v>16695</v>
      </c>
    </row>
    <row r="71" spans="1:11">
      <c r="A71" s="12"/>
      <c r="B71" s="23" t="s">
        <v>222</v>
      </c>
      <c r="C71" s="24" t="s">
        <v>494</v>
      </c>
      <c r="D71" s="58"/>
      <c r="E71" s="23"/>
      <c r="F71" s="59"/>
      <c r="G71" s="27"/>
      <c r="H71" s="27"/>
      <c r="I71" s="27"/>
      <c r="J71" s="27"/>
      <c r="K71" s="27"/>
    </row>
    <row r="72" ht="64.8" spans="1:11">
      <c r="A72" s="12">
        <v>70</v>
      </c>
      <c r="B72" s="37" t="s">
        <v>495</v>
      </c>
      <c r="C72" s="38" t="s">
        <v>496</v>
      </c>
      <c r="D72" s="52" t="s">
        <v>497</v>
      </c>
      <c r="E72" s="40" t="s">
        <v>443</v>
      </c>
      <c r="F72" s="41">
        <v>3</v>
      </c>
      <c r="G72" s="41">
        <v>0</v>
      </c>
      <c r="H72" s="41">
        <v>800</v>
      </c>
      <c r="I72" s="41">
        <f t="shared" ref="I72:I80" si="18">F72*G72</f>
        <v>0</v>
      </c>
      <c r="J72" s="41">
        <f t="shared" ref="J72:J80" si="19">F72*H72</f>
        <v>2400</v>
      </c>
      <c r="K72" s="41">
        <f t="shared" ref="K72:K80" si="20">J72+I72</f>
        <v>2400</v>
      </c>
    </row>
    <row r="73" ht="21.6" spans="1:11">
      <c r="A73" s="12">
        <v>71</v>
      </c>
      <c r="B73" s="37" t="s">
        <v>498</v>
      </c>
      <c r="C73" s="38" t="s">
        <v>499</v>
      </c>
      <c r="D73" s="39"/>
      <c r="E73" s="40" t="s">
        <v>377</v>
      </c>
      <c r="F73" s="41">
        <v>488.49</v>
      </c>
      <c r="G73" s="41">
        <v>0</v>
      </c>
      <c r="H73" s="41">
        <v>24.01</v>
      </c>
      <c r="I73" s="41">
        <f t="shared" si="18"/>
        <v>0</v>
      </c>
      <c r="J73" s="41">
        <f t="shared" si="19"/>
        <v>11728.64</v>
      </c>
      <c r="K73" s="41">
        <f t="shared" si="20"/>
        <v>11728.64</v>
      </c>
    </row>
    <row r="74" ht="21.6" spans="1:11">
      <c r="A74" s="12">
        <v>72</v>
      </c>
      <c r="B74" s="37" t="s">
        <v>500</v>
      </c>
      <c r="C74" s="38" t="s">
        <v>501</v>
      </c>
      <c r="D74" s="39"/>
      <c r="E74" s="40" t="s">
        <v>377</v>
      </c>
      <c r="F74" s="41">
        <v>102.52</v>
      </c>
      <c r="G74" s="41">
        <v>0</v>
      </c>
      <c r="H74" s="41">
        <v>18.6</v>
      </c>
      <c r="I74" s="41">
        <f t="shared" si="18"/>
        <v>0</v>
      </c>
      <c r="J74" s="41">
        <f t="shared" si="19"/>
        <v>1906.87</v>
      </c>
      <c r="K74" s="41">
        <f t="shared" si="20"/>
        <v>1906.87</v>
      </c>
    </row>
    <row r="75" ht="21.6" spans="1:11">
      <c r="A75" s="12">
        <v>73</v>
      </c>
      <c r="B75" s="37" t="s">
        <v>502</v>
      </c>
      <c r="C75" s="38" t="s">
        <v>503</v>
      </c>
      <c r="D75" s="39"/>
      <c r="E75" s="40" t="s">
        <v>377</v>
      </c>
      <c r="F75" s="41">
        <v>385.96</v>
      </c>
      <c r="G75" s="41">
        <v>0</v>
      </c>
      <c r="H75" s="41">
        <v>564.62</v>
      </c>
      <c r="I75" s="41">
        <f t="shared" si="18"/>
        <v>0</v>
      </c>
      <c r="J75" s="41">
        <f t="shared" si="19"/>
        <v>217920.74</v>
      </c>
      <c r="K75" s="41">
        <f t="shared" si="20"/>
        <v>217920.74</v>
      </c>
    </row>
    <row r="76" ht="21.6" spans="1:11">
      <c r="A76" s="12">
        <v>74</v>
      </c>
      <c r="B76" s="37" t="s">
        <v>504</v>
      </c>
      <c r="C76" s="38" t="s">
        <v>505</v>
      </c>
      <c r="D76" s="39"/>
      <c r="E76" s="40" t="s">
        <v>377</v>
      </c>
      <c r="F76" s="41">
        <v>57.56</v>
      </c>
      <c r="G76" s="41">
        <v>0</v>
      </c>
      <c r="H76" s="41">
        <v>22.94</v>
      </c>
      <c r="I76" s="41">
        <f t="shared" si="18"/>
        <v>0</v>
      </c>
      <c r="J76" s="41">
        <f t="shared" si="19"/>
        <v>1320.43</v>
      </c>
      <c r="K76" s="41">
        <f t="shared" si="20"/>
        <v>1320.43</v>
      </c>
    </row>
    <row r="77" ht="21.6" spans="1:11">
      <c r="A77" s="12">
        <v>75</v>
      </c>
      <c r="B77" s="37" t="s">
        <v>506</v>
      </c>
      <c r="C77" s="38" t="s">
        <v>507</v>
      </c>
      <c r="D77" s="39"/>
      <c r="E77" s="40" t="s">
        <v>377</v>
      </c>
      <c r="F77" s="41">
        <v>38.38</v>
      </c>
      <c r="G77" s="41">
        <v>0</v>
      </c>
      <c r="H77" s="41">
        <v>564.62</v>
      </c>
      <c r="I77" s="41">
        <f t="shared" si="18"/>
        <v>0</v>
      </c>
      <c r="J77" s="41">
        <f t="shared" si="19"/>
        <v>21670.12</v>
      </c>
      <c r="K77" s="41">
        <f t="shared" si="20"/>
        <v>21670.12</v>
      </c>
    </row>
    <row r="78" ht="21.6" spans="1:11">
      <c r="A78" s="12">
        <v>76</v>
      </c>
      <c r="B78" s="37" t="s">
        <v>508</v>
      </c>
      <c r="C78" s="38" t="s">
        <v>397</v>
      </c>
      <c r="D78" s="39"/>
      <c r="E78" s="40" t="s">
        <v>383</v>
      </c>
      <c r="F78" s="41">
        <v>1929.82</v>
      </c>
      <c r="G78" s="41">
        <v>0</v>
      </c>
      <c r="H78" s="41">
        <v>75.83</v>
      </c>
      <c r="I78" s="41">
        <f t="shared" si="18"/>
        <v>0</v>
      </c>
      <c r="J78" s="41">
        <f t="shared" si="19"/>
        <v>146338.25</v>
      </c>
      <c r="K78" s="41">
        <f t="shared" si="20"/>
        <v>146338.25</v>
      </c>
    </row>
    <row r="79" ht="43.2" spans="1:11">
      <c r="A79" s="12">
        <v>77</v>
      </c>
      <c r="B79" s="37" t="s">
        <v>509</v>
      </c>
      <c r="C79" s="38" t="s">
        <v>510</v>
      </c>
      <c r="D79" s="60" t="s">
        <v>511</v>
      </c>
      <c r="E79" s="40" t="s">
        <v>443</v>
      </c>
      <c r="F79" s="41">
        <v>533</v>
      </c>
      <c r="G79" s="41">
        <v>0</v>
      </c>
      <c r="H79" s="41">
        <v>1080</v>
      </c>
      <c r="I79" s="41">
        <f t="shared" si="18"/>
        <v>0</v>
      </c>
      <c r="J79" s="41">
        <f t="shared" si="19"/>
        <v>575640</v>
      </c>
      <c r="K79" s="41">
        <f t="shared" si="20"/>
        <v>575640</v>
      </c>
    </row>
    <row r="80" ht="21.6" spans="1:11">
      <c r="A80" s="12">
        <v>79</v>
      </c>
      <c r="B80" s="37" t="s">
        <v>515</v>
      </c>
      <c r="C80" s="38" t="s">
        <v>516</v>
      </c>
      <c r="D80" s="53" t="s">
        <v>517</v>
      </c>
      <c r="E80" s="40" t="s">
        <v>387</v>
      </c>
      <c r="F80" s="41">
        <v>81</v>
      </c>
      <c r="G80" s="41">
        <v>0</v>
      </c>
      <c r="H80" s="41">
        <v>135</v>
      </c>
      <c r="I80" s="41">
        <f t="shared" si="18"/>
        <v>0</v>
      </c>
      <c r="J80" s="41">
        <f t="shared" si="19"/>
        <v>10935</v>
      </c>
      <c r="K80" s="41">
        <f t="shared" si="20"/>
        <v>10935</v>
      </c>
    </row>
    <row r="81" ht="21.6" spans="1:11">
      <c r="A81" s="12">
        <v>81</v>
      </c>
      <c r="B81" s="37" t="s">
        <v>521</v>
      </c>
      <c r="C81" s="38" t="s">
        <v>522</v>
      </c>
      <c r="D81" s="39"/>
      <c r="E81" s="40" t="s">
        <v>443</v>
      </c>
      <c r="F81" s="41">
        <v>411</v>
      </c>
      <c r="G81" s="41">
        <v>0</v>
      </c>
      <c r="H81" s="41">
        <v>25</v>
      </c>
      <c r="I81" s="41">
        <f t="shared" ref="I81:I96" si="21">F81*G81</f>
        <v>0</v>
      </c>
      <c r="J81" s="41">
        <f t="shared" ref="J81:J96" si="22">F81*H81</f>
        <v>10275</v>
      </c>
      <c r="K81" s="41">
        <f t="shared" ref="K81:K96" si="23">J81+I81</f>
        <v>10275</v>
      </c>
    </row>
    <row r="82" ht="21.6" spans="1:11">
      <c r="A82" s="12">
        <v>82</v>
      </c>
      <c r="B82" s="37" t="s">
        <v>523</v>
      </c>
      <c r="C82" s="38" t="s">
        <v>524</v>
      </c>
      <c r="D82" s="39"/>
      <c r="E82" s="40" t="s">
        <v>377</v>
      </c>
      <c r="F82" s="41">
        <v>2054.96</v>
      </c>
      <c r="G82" s="41">
        <v>0</v>
      </c>
      <c r="H82" s="41">
        <v>22.94</v>
      </c>
      <c r="I82" s="41">
        <f t="shared" si="21"/>
        <v>0</v>
      </c>
      <c r="J82" s="41">
        <f t="shared" si="22"/>
        <v>47140.78</v>
      </c>
      <c r="K82" s="41">
        <f t="shared" si="23"/>
        <v>47140.78</v>
      </c>
    </row>
    <row r="83" ht="21.6" spans="1:11">
      <c r="A83" s="12">
        <v>83</v>
      </c>
      <c r="B83" s="37" t="s">
        <v>525</v>
      </c>
      <c r="C83" s="38" t="s">
        <v>379</v>
      </c>
      <c r="D83" s="39"/>
      <c r="E83" s="40" t="s">
        <v>377</v>
      </c>
      <c r="F83" s="41">
        <v>2054.96</v>
      </c>
      <c r="G83" s="41">
        <v>0</v>
      </c>
      <c r="H83" s="41">
        <v>18.6</v>
      </c>
      <c r="I83" s="41">
        <f t="shared" si="21"/>
        <v>0</v>
      </c>
      <c r="J83" s="41">
        <f t="shared" si="22"/>
        <v>38222.26</v>
      </c>
      <c r="K83" s="41">
        <f t="shared" si="23"/>
        <v>38222.26</v>
      </c>
    </row>
    <row r="84" ht="21.6" spans="1:11">
      <c r="A84" s="12">
        <v>84</v>
      </c>
      <c r="B84" s="37" t="s">
        <v>526</v>
      </c>
      <c r="C84" s="42" t="s">
        <v>527</v>
      </c>
      <c r="D84" s="52" t="s">
        <v>528</v>
      </c>
      <c r="E84" s="40" t="s">
        <v>387</v>
      </c>
      <c r="F84" s="41">
        <v>24923.58</v>
      </c>
      <c r="G84" s="41">
        <v>0</v>
      </c>
      <c r="H84" s="41">
        <v>59.94</v>
      </c>
      <c r="I84" s="41">
        <f t="shared" si="21"/>
        <v>0</v>
      </c>
      <c r="J84" s="41">
        <f t="shared" si="22"/>
        <v>1493919.39</v>
      </c>
      <c r="K84" s="41">
        <f t="shared" si="23"/>
        <v>1493919.39</v>
      </c>
    </row>
    <row r="85" ht="21.6" spans="1:11">
      <c r="A85" s="12">
        <v>85</v>
      </c>
      <c r="B85" s="37" t="s">
        <v>529</v>
      </c>
      <c r="C85" s="42" t="s">
        <v>530</v>
      </c>
      <c r="D85" s="52" t="s">
        <v>531</v>
      </c>
      <c r="E85" s="40" t="s">
        <v>387</v>
      </c>
      <c r="F85" s="41">
        <v>76343.02</v>
      </c>
      <c r="G85" s="41">
        <v>0</v>
      </c>
      <c r="H85" s="41">
        <v>48.52</v>
      </c>
      <c r="I85" s="41">
        <f t="shared" si="21"/>
        <v>0</v>
      </c>
      <c r="J85" s="41">
        <f t="shared" si="22"/>
        <v>3704163.33</v>
      </c>
      <c r="K85" s="41">
        <f t="shared" si="23"/>
        <v>3704163.33</v>
      </c>
    </row>
    <row r="86" ht="21.6" spans="1:11">
      <c r="A86" s="12">
        <v>86</v>
      </c>
      <c r="B86" s="37" t="s">
        <v>532</v>
      </c>
      <c r="C86" s="42" t="s">
        <v>533</v>
      </c>
      <c r="D86" s="52" t="s">
        <v>534</v>
      </c>
      <c r="E86" s="40" t="s">
        <v>387</v>
      </c>
      <c r="F86" s="41">
        <v>1062.32</v>
      </c>
      <c r="G86" s="41">
        <v>0</v>
      </c>
      <c r="H86" s="41">
        <v>45.19</v>
      </c>
      <c r="I86" s="41">
        <f t="shared" si="21"/>
        <v>0</v>
      </c>
      <c r="J86" s="41">
        <f t="shared" si="22"/>
        <v>48006.24</v>
      </c>
      <c r="K86" s="41">
        <f t="shared" si="23"/>
        <v>48006.24</v>
      </c>
    </row>
    <row r="87" ht="21.6" spans="1:11">
      <c r="A87" s="12">
        <v>87</v>
      </c>
      <c r="B87" s="37" t="s">
        <v>535</v>
      </c>
      <c r="C87" s="38" t="s">
        <v>536</v>
      </c>
      <c r="D87" s="52" t="s">
        <v>537</v>
      </c>
      <c r="E87" s="40" t="s">
        <v>191</v>
      </c>
      <c r="F87" s="54">
        <v>56.537</v>
      </c>
      <c r="G87" s="41">
        <v>0</v>
      </c>
      <c r="H87" s="41">
        <v>7854.77</v>
      </c>
      <c r="I87" s="41">
        <f t="shared" si="21"/>
        <v>0</v>
      </c>
      <c r="J87" s="41">
        <f t="shared" si="22"/>
        <v>444085.13</v>
      </c>
      <c r="K87" s="41">
        <f t="shared" si="23"/>
        <v>444085.13</v>
      </c>
    </row>
    <row r="88" ht="21.6" spans="1:11">
      <c r="A88" s="12">
        <v>88</v>
      </c>
      <c r="B88" s="37" t="s">
        <v>538</v>
      </c>
      <c r="C88" s="38" t="s">
        <v>539</v>
      </c>
      <c r="D88" s="52" t="s">
        <v>540</v>
      </c>
      <c r="E88" s="40" t="s">
        <v>387</v>
      </c>
      <c r="F88" s="41">
        <v>64200.34</v>
      </c>
      <c r="G88" s="41">
        <v>0</v>
      </c>
      <c r="H88" s="41">
        <v>12.56</v>
      </c>
      <c r="I88" s="41">
        <f t="shared" si="21"/>
        <v>0</v>
      </c>
      <c r="J88" s="41">
        <f t="shared" si="22"/>
        <v>806356.27</v>
      </c>
      <c r="K88" s="41">
        <f t="shared" si="23"/>
        <v>806356.27</v>
      </c>
    </row>
    <row r="89" ht="21.6" spans="1:11">
      <c r="A89" s="12">
        <v>89</v>
      </c>
      <c r="B89" s="37" t="s">
        <v>541</v>
      </c>
      <c r="C89" s="38" t="s">
        <v>542</v>
      </c>
      <c r="D89" s="52" t="s">
        <v>543</v>
      </c>
      <c r="E89" s="40" t="s">
        <v>400</v>
      </c>
      <c r="F89" s="41">
        <v>486</v>
      </c>
      <c r="G89" s="41">
        <v>0</v>
      </c>
      <c r="H89" s="41">
        <v>500</v>
      </c>
      <c r="I89" s="41">
        <f t="shared" si="21"/>
        <v>0</v>
      </c>
      <c r="J89" s="41">
        <f t="shared" si="22"/>
        <v>243000</v>
      </c>
      <c r="K89" s="41">
        <f t="shared" si="23"/>
        <v>243000</v>
      </c>
    </row>
    <row r="90" ht="21.6" spans="1:11">
      <c r="A90" s="12">
        <v>90</v>
      </c>
      <c r="B90" s="61" t="s">
        <v>544</v>
      </c>
      <c r="C90" s="62" t="s">
        <v>545</v>
      </c>
      <c r="D90" s="53" t="s">
        <v>546</v>
      </c>
      <c r="E90" s="40" t="s">
        <v>547</v>
      </c>
      <c r="F90" s="41">
        <v>3956</v>
      </c>
      <c r="G90" s="41">
        <v>0</v>
      </c>
      <c r="H90" s="41">
        <v>10</v>
      </c>
      <c r="I90" s="41">
        <f t="shared" si="21"/>
        <v>0</v>
      </c>
      <c r="J90" s="41">
        <f t="shared" si="22"/>
        <v>39560</v>
      </c>
      <c r="K90" s="41">
        <f t="shared" si="23"/>
        <v>39560</v>
      </c>
    </row>
    <row r="91" ht="21.6" spans="1:11">
      <c r="A91" s="12">
        <v>91</v>
      </c>
      <c r="B91" s="37" t="s">
        <v>548</v>
      </c>
      <c r="C91" s="38" t="s">
        <v>549</v>
      </c>
      <c r="D91" s="52" t="s">
        <v>550</v>
      </c>
      <c r="E91" s="40" t="s">
        <v>387</v>
      </c>
      <c r="F91" s="41">
        <v>9105</v>
      </c>
      <c r="G91" s="41">
        <v>0</v>
      </c>
      <c r="H91" s="41">
        <v>20.83</v>
      </c>
      <c r="I91" s="41">
        <f t="shared" si="21"/>
        <v>0</v>
      </c>
      <c r="J91" s="41">
        <f t="shared" si="22"/>
        <v>189657.15</v>
      </c>
      <c r="K91" s="41">
        <f t="shared" si="23"/>
        <v>189657.15</v>
      </c>
    </row>
    <row r="92" ht="21.6" spans="1:11">
      <c r="A92" s="12">
        <v>92</v>
      </c>
      <c r="B92" s="37" t="s">
        <v>551</v>
      </c>
      <c r="C92" s="38" t="s">
        <v>552</v>
      </c>
      <c r="D92" s="52" t="s">
        <v>553</v>
      </c>
      <c r="E92" s="40" t="s">
        <v>191</v>
      </c>
      <c r="F92" s="54">
        <v>4.865</v>
      </c>
      <c r="G92" s="41">
        <v>0</v>
      </c>
      <c r="H92" s="41">
        <v>7537.71</v>
      </c>
      <c r="I92" s="41">
        <f t="shared" si="21"/>
        <v>0</v>
      </c>
      <c r="J92" s="41">
        <f t="shared" si="22"/>
        <v>36670.96</v>
      </c>
      <c r="K92" s="41">
        <f t="shared" si="23"/>
        <v>36670.96</v>
      </c>
    </row>
    <row r="93" ht="32.4" spans="1:11">
      <c r="A93" s="12">
        <v>93</v>
      </c>
      <c r="B93" s="37" t="s">
        <v>554</v>
      </c>
      <c r="C93" s="38" t="s">
        <v>555</v>
      </c>
      <c r="D93" s="52" t="s">
        <v>556</v>
      </c>
      <c r="E93" s="40" t="s">
        <v>191</v>
      </c>
      <c r="F93" s="54">
        <v>6.977</v>
      </c>
      <c r="G93" s="41">
        <v>0</v>
      </c>
      <c r="H93" s="41">
        <v>11676.65</v>
      </c>
      <c r="I93" s="41">
        <f t="shared" si="21"/>
        <v>0</v>
      </c>
      <c r="J93" s="41">
        <f t="shared" si="22"/>
        <v>81467.99</v>
      </c>
      <c r="K93" s="41">
        <f t="shared" si="23"/>
        <v>81467.99</v>
      </c>
    </row>
    <row r="94" ht="32.4" spans="1:11">
      <c r="A94" s="12">
        <v>94</v>
      </c>
      <c r="B94" s="37" t="s">
        <v>557</v>
      </c>
      <c r="C94" s="38" t="s">
        <v>558</v>
      </c>
      <c r="D94" s="52" t="s">
        <v>559</v>
      </c>
      <c r="E94" s="63" t="s">
        <v>387</v>
      </c>
      <c r="F94" s="41">
        <v>6689</v>
      </c>
      <c r="G94" s="41">
        <v>0</v>
      </c>
      <c r="H94" s="41">
        <v>36.36</v>
      </c>
      <c r="I94" s="41">
        <f t="shared" si="21"/>
        <v>0</v>
      </c>
      <c r="J94" s="41">
        <f t="shared" si="22"/>
        <v>243212.04</v>
      </c>
      <c r="K94" s="41">
        <f t="shared" si="23"/>
        <v>243212.04</v>
      </c>
    </row>
    <row r="95" ht="21.6" spans="1:11">
      <c r="A95" s="12">
        <v>95</v>
      </c>
      <c r="B95" s="37" t="s">
        <v>560</v>
      </c>
      <c r="C95" s="38" t="s">
        <v>561</v>
      </c>
      <c r="D95" s="52" t="s">
        <v>562</v>
      </c>
      <c r="E95" s="40" t="s">
        <v>191</v>
      </c>
      <c r="F95" s="54">
        <v>8.95</v>
      </c>
      <c r="G95" s="41">
        <v>0</v>
      </c>
      <c r="H95" s="41">
        <v>8412.37</v>
      </c>
      <c r="I95" s="41">
        <f t="shared" si="21"/>
        <v>0</v>
      </c>
      <c r="J95" s="41">
        <f t="shared" si="22"/>
        <v>75290.71</v>
      </c>
      <c r="K95" s="41">
        <f t="shared" si="23"/>
        <v>75290.71</v>
      </c>
    </row>
    <row r="96" ht="32.4" spans="1:11">
      <c r="A96" s="12">
        <v>96</v>
      </c>
      <c r="B96" s="37" t="s">
        <v>563</v>
      </c>
      <c r="C96" s="38" t="s">
        <v>564</v>
      </c>
      <c r="D96" s="52" t="s">
        <v>565</v>
      </c>
      <c r="E96" s="40" t="s">
        <v>191</v>
      </c>
      <c r="F96" s="54">
        <v>4.97</v>
      </c>
      <c r="G96" s="41">
        <v>0</v>
      </c>
      <c r="H96" s="41">
        <v>8412.37</v>
      </c>
      <c r="I96" s="41">
        <f t="shared" si="21"/>
        <v>0</v>
      </c>
      <c r="J96" s="41">
        <f t="shared" si="22"/>
        <v>41809.48</v>
      </c>
      <c r="K96" s="41">
        <f t="shared" si="23"/>
        <v>41809.48</v>
      </c>
    </row>
    <row r="97" spans="1:11">
      <c r="A97" s="12"/>
      <c r="B97" s="23" t="s">
        <v>242</v>
      </c>
      <c r="C97" s="24" t="s">
        <v>348</v>
      </c>
      <c r="D97" s="58"/>
      <c r="E97" s="23"/>
      <c r="F97" s="59"/>
      <c r="G97" s="27"/>
      <c r="H97" s="27"/>
      <c r="I97" s="27"/>
      <c r="J97" s="27"/>
      <c r="K97" s="27"/>
    </row>
    <row r="98" ht="21.6" spans="1:11">
      <c r="A98" s="40">
        <v>98</v>
      </c>
      <c r="B98" s="37" t="s">
        <v>566</v>
      </c>
      <c r="C98" s="38" t="s">
        <v>376</v>
      </c>
      <c r="D98" s="39"/>
      <c r="E98" s="63" t="s">
        <v>377</v>
      </c>
      <c r="F98" s="41">
        <v>17472.33</v>
      </c>
      <c r="G98" s="41">
        <v>0</v>
      </c>
      <c r="H98" s="41">
        <v>22.94</v>
      </c>
      <c r="I98" s="41">
        <f t="shared" ref="I98:I103" si="24">F98*G98</f>
        <v>0</v>
      </c>
      <c r="J98" s="41">
        <f t="shared" ref="J98:J103" si="25">F98*H98</f>
        <v>400815.25</v>
      </c>
      <c r="K98" s="41">
        <f t="shared" ref="K98:K103" si="26">J98+I98</f>
        <v>400815.25</v>
      </c>
    </row>
    <row r="99" ht="21.6" spans="1:11">
      <c r="A99" s="40">
        <v>99</v>
      </c>
      <c r="B99" s="37" t="s">
        <v>567</v>
      </c>
      <c r="C99" s="38" t="s">
        <v>379</v>
      </c>
      <c r="D99" s="39"/>
      <c r="E99" s="63" t="s">
        <v>377</v>
      </c>
      <c r="F99" s="41">
        <v>17438.87</v>
      </c>
      <c r="G99" s="41">
        <v>0</v>
      </c>
      <c r="H99" s="41">
        <v>18.6</v>
      </c>
      <c r="I99" s="41">
        <f t="shared" si="24"/>
        <v>0</v>
      </c>
      <c r="J99" s="41">
        <f t="shared" si="25"/>
        <v>324362.98</v>
      </c>
      <c r="K99" s="41">
        <f t="shared" si="26"/>
        <v>324362.98</v>
      </c>
    </row>
    <row r="100" ht="21.6" spans="1:11">
      <c r="A100" s="40">
        <v>100</v>
      </c>
      <c r="B100" s="37" t="s">
        <v>568</v>
      </c>
      <c r="C100" s="38" t="s">
        <v>381</v>
      </c>
      <c r="D100" s="39" t="s">
        <v>382</v>
      </c>
      <c r="E100" s="63" t="s">
        <v>383</v>
      </c>
      <c r="F100" s="41">
        <v>31395.22</v>
      </c>
      <c r="G100" s="41">
        <v>0</v>
      </c>
      <c r="H100" s="41">
        <v>18.15</v>
      </c>
      <c r="I100" s="41">
        <f t="shared" si="24"/>
        <v>0</v>
      </c>
      <c r="J100" s="41">
        <f t="shared" si="25"/>
        <v>569823.24</v>
      </c>
      <c r="K100" s="41">
        <f t="shared" si="26"/>
        <v>569823.24</v>
      </c>
    </row>
    <row r="101" ht="21.6" spans="1:11">
      <c r="A101" s="40">
        <v>101</v>
      </c>
      <c r="B101" s="37" t="s">
        <v>569</v>
      </c>
      <c r="C101" s="38" t="s">
        <v>570</v>
      </c>
      <c r="D101" s="60" t="s">
        <v>571</v>
      </c>
      <c r="E101" s="40" t="s">
        <v>387</v>
      </c>
      <c r="F101" s="41">
        <v>83714.78</v>
      </c>
      <c r="G101" s="41">
        <v>0</v>
      </c>
      <c r="H101" s="41">
        <v>28</v>
      </c>
      <c r="I101" s="41">
        <f t="shared" si="24"/>
        <v>0</v>
      </c>
      <c r="J101" s="41">
        <f t="shared" si="25"/>
        <v>2344013.84</v>
      </c>
      <c r="K101" s="41">
        <f t="shared" si="26"/>
        <v>2344013.84</v>
      </c>
    </row>
    <row r="102" ht="21.6" spans="1:11">
      <c r="A102" s="40">
        <v>102</v>
      </c>
      <c r="B102" s="37" t="s">
        <v>572</v>
      </c>
      <c r="C102" s="38" t="s">
        <v>573</v>
      </c>
      <c r="D102" s="60" t="s">
        <v>574</v>
      </c>
      <c r="E102" s="40" t="s">
        <v>443</v>
      </c>
      <c r="F102" s="41">
        <v>244.96</v>
      </c>
      <c r="G102" s="41">
        <v>0</v>
      </c>
      <c r="H102" s="41">
        <v>155.38</v>
      </c>
      <c r="I102" s="41">
        <f t="shared" si="24"/>
        <v>0</v>
      </c>
      <c r="J102" s="41">
        <f t="shared" si="25"/>
        <v>38061.88</v>
      </c>
      <c r="K102" s="41">
        <f t="shared" si="26"/>
        <v>38061.88</v>
      </c>
    </row>
    <row r="103" ht="21.6" spans="1:11">
      <c r="A103" s="40">
        <v>103</v>
      </c>
      <c r="B103" s="37" t="s">
        <v>575</v>
      </c>
      <c r="C103" s="38" t="s">
        <v>576</v>
      </c>
      <c r="D103" s="60" t="s">
        <v>577</v>
      </c>
      <c r="E103" s="40" t="s">
        <v>387</v>
      </c>
      <c r="F103" s="41">
        <v>11315</v>
      </c>
      <c r="G103" s="41">
        <v>0</v>
      </c>
      <c r="H103" s="41">
        <v>22.41</v>
      </c>
      <c r="I103" s="41">
        <f t="shared" si="24"/>
        <v>0</v>
      </c>
      <c r="J103" s="41">
        <f t="shared" si="25"/>
        <v>253569.15</v>
      </c>
      <c r="K103" s="41">
        <f t="shared" si="26"/>
        <v>253569.15</v>
      </c>
    </row>
    <row r="104" spans="1:11">
      <c r="A104" s="12"/>
      <c r="B104" s="23" t="s">
        <v>313</v>
      </c>
      <c r="C104" s="24" t="s">
        <v>578</v>
      </c>
      <c r="D104" s="58"/>
      <c r="E104" s="23"/>
      <c r="F104" s="59"/>
      <c r="G104" s="27"/>
      <c r="H104" s="27"/>
      <c r="I104" s="27"/>
      <c r="J104" s="27"/>
      <c r="K104" s="27"/>
    </row>
    <row r="105" ht="21.6" spans="1:11">
      <c r="A105" s="40">
        <v>105</v>
      </c>
      <c r="B105" s="61" t="s">
        <v>891</v>
      </c>
      <c r="C105" s="62" t="s">
        <v>892</v>
      </c>
      <c r="D105" s="39" t="s">
        <v>893</v>
      </c>
      <c r="E105" s="40" t="s">
        <v>383</v>
      </c>
      <c r="F105" s="41">
        <v>1383.16</v>
      </c>
      <c r="G105" s="41">
        <v>0</v>
      </c>
      <c r="H105" s="41">
        <v>350</v>
      </c>
      <c r="I105" s="41">
        <f t="shared" ref="I105:I109" si="27">F105*G105</f>
        <v>0</v>
      </c>
      <c r="J105" s="41">
        <f t="shared" ref="J105:J109" si="28">F105*H105</f>
        <v>484106</v>
      </c>
      <c r="K105" s="41">
        <f t="shared" ref="K105:K109" si="29">J105+I105</f>
        <v>484106</v>
      </c>
    </row>
    <row r="106" spans="1:11">
      <c r="A106" s="12"/>
      <c r="B106" s="64" t="s">
        <v>347</v>
      </c>
      <c r="C106" s="65" t="s">
        <v>335</v>
      </c>
      <c r="D106" s="58"/>
      <c r="E106" s="66"/>
      <c r="F106" s="59"/>
      <c r="G106" s="27"/>
      <c r="H106" s="27"/>
      <c r="I106" s="27"/>
      <c r="J106" s="27"/>
      <c r="K106" s="27"/>
    </row>
    <row r="107" ht="21.6" spans="1:11">
      <c r="A107" s="40">
        <v>107</v>
      </c>
      <c r="B107" s="37" t="s">
        <v>579</v>
      </c>
      <c r="C107" s="38" t="s">
        <v>580</v>
      </c>
      <c r="D107" s="52" t="s">
        <v>581</v>
      </c>
      <c r="E107" s="40" t="s">
        <v>191</v>
      </c>
      <c r="F107" s="54">
        <v>138.46</v>
      </c>
      <c r="G107" s="41">
        <v>0</v>
      </c>
      <c r="H107" s="41">
        <v>94599</v>
      </c>
      <c r="I107" s="41">
        <f t="shared" si="27"/>
        <v>0</v>
      </c>
      <c r="J107" s="41">
        <f t="shared" si="28"/>
        <v>13098177.54</v>
      </c>
      <c r="K107" s="41">
        <f t="shared" si="29"/>
        <v>13098177.54</v>
      </c>
    </row>
    <row r="108" ht="21.6" spans="1:11">
      <c r="A108" s="40">
        <v>108</v>
      </c>
      <c r="B108" s="37" t="s">
        <v>582</v>
      </c>
      <c r="C108" s="38" t="s">
        <v>583</v>
      </c>
      <c r="D108" s="39"/>
      <c r="E108" s="40" t="s">
        <v>191</v>
      </c>
      <c r="F108" s="54">
        <v>4.24</v>
      </c>
      <c r="G108" s="41">
        <v>0</v>
      </c>
      <c r="H108" s="41">
        <v>43545.1</v>
      </c>
      <c r="I108" s="41">
        <f t="shared" si="27"/>
        <v>0</v>
      </c>
      <c r="J108" s="41">
        <f t="shared" si="28"/>
        <v>184631.22</v>
      </c>
      <c r="K108" s="41">
        <f t="shared" si="29"/>
        <v>184631.22</v>
      </c>
    </row>
    <row r="109" ht="21.6" spans="1:11">
      <c r="A109" s="40">
        <v>109</v>
      </c>
      <c r="B109" s="37" t="s">
        <v>584</v>
      </c>
      <c r="C109" s="38" t="s">
        <v>585</v>
      </c>
      <c r="D109" s="39"/>
      <c r="E109" s="40" t="s">
        <v>191</v>
      </c>
      <c r="F109" s="54">
        <v>3.52</v>
      </c>
      <c r="G109" s="41">
        <v>0</v>
      </c>
      <c r="H109" s="41">
        <v>93790.77</v>
      </c>
      <c r="I109" s="41">
        <f t="shared" si="27"/>
        <v>0</v>
      </c>
      <c r="J109" s="41">
        <f t="shared" si="28"/>
        <v>330143.51</v>
      </c>
      <c r="K109" s="41">
        <f t="shared" si="29"/>
        <v>330143.51</v>
      </c>
    </row>
    <row r="110" spans="1:11">
      <c r="A110" s="40">
        <v>110</v>
      </c>
      <c r="B110" s="67" t="s">
        <v>20</v>
      </c>
      <c r="C110" s="67" t="s">
        <v>586</v>
      </c>
      <c r="D110" s="68"/>
      <c r="E110" s="69"/>
      <c r="F110" s="69"/>
      <c r="G110" s="69"/>
      <c r="H110" s="69"/>
      <c r="I110" s="69"/>
      <c r="J110" s="69"/>
      <c r="K110" s="69"/>
    </row>
    <row r="111" spans="1:11">
      <c r="A111" s="12"/>
      <c r="B111" s="23" t="s">
        <v>162</v>
      </c>
      <c r="C111" s="24" t="s">
        <v>261</v>
      </c>
      <c r="D111" s="70"/>
      <c r="E111" s="23"/>
      <c r="F111" s="23"/>
      <c r="G111" s="27"/>
      <c r="H111" s="27"/>
      <c r="I111" s="27"/>
      <c r="J111" s="27"/>
      <c r="K111" s="27"/>
    </row>
    <row r="112" spans="1:11">
      <c r="A112" s="12"/>
      <c r="B112" s="71" t="s">
        <v>22</v>
      </c>
      <c r="C112" s="72" t="s">
        <v>372</v>
      </c>
      <c r="D112" s="73"/>
      <c r="E112" s="74"/>
      <c r="F112" s="74"/>
      <c r="G112" s="51"/>
      <c r="H112" s="51"/>
      <c r="I112" s="51"/>
      <c r="J112" s="51"/>
      <c r="K112" s="51"/>
    </row>
    <row r="113" ht="78" spans="1:11">
      <c r="A113" s="40">
        <v>113</v>
      </c>
      <c r="B113" s="37" t="s">
        <v>587</v>
      </c>
      <c r="C113" s="38" t="s">
        <v>588</v>
      </c>
      <c r="D113" s="75" t="s">
        <v>589</v>
      </c>
      <c r="E113" s="40" t="s">
        <v>590</v>
      </c>
      <c r="F113" s="41">
        <v>1414</v>
      </c>
      <c r="G113" s="41">
        <v>3780</v>
      </c>
      <c r="H113" s="41">
        <v>329</v>
      </c>
      <c r="I113" s="41">
        <f t="shared" ref="I113:I116" si="30">F113*G113</f>
        <v>5344920</v>
      </c>
      <c r="J113" s="41">
        <f t="shared" ref="J113:J116" si="31">F113*H113</f>
        <v>465206</v>
      </c>
      <c r="K113" s="41">
        <f t="shared" ref="K113:K116" si="32">J113+I113</f>
        <v>5810126</v>
      </c>
    </row>
    <row r="114" ht="86.4" spans="1:11">
      <c r="A114" s="40">
        <v>114</v>
      </c>
      <c r="B114" s="37" t="s">
        <v>591</v>
      </c>
      <c r="C114" s="38" t="s">
        <v>592</v>
      </c>
      <c r="D114" s="52" t="s">
        <v>593</v>
      </c>
      <c r="E114" s="40" t="s">
        <v>387</v>
      </c>
      <c r="F114" s="41">
        <v>74385.92</v>
      </c>
      <c r="G114" s="41">
        <v>0</v>
      </c>
      <c r="H114" s="41">
        <v>20</v>
      </c>
      <c r="I114" s="41">
        <f t="shared" si="30"/>
        <v>0</v>
      </c>
      <c r="J114" s="41">
        <f t="shared" si="31"/>
        <v>1487718.4</v>
      </c>
      <c r="K114" s="41">
        <f t="shared" si="32"/>
        <v>1487718.4</v>
      </c>
    </row>
    <row r="115" ht="57.6" spans="1:11">
      <c r="A115" s="40">
        <v>115</v>
      </c>
      <c r="B115" s="37" t="s">
        <v>594</v>
      </c>
      <c r="C115" s="38" t="s">
        <v>595</v>
      </c>
      <c r="D115" s="75" t="s">
        <v>596</v>
      </c>
      <c r="E115" s="40" t="s">
        <v>590</v>
      </c>
      <c r="F115" s="41">
        <v>107</v>
      </c>
      <c r="G115" s="41">
        <v>8060</v>
      </c>
      <c r="H115" s="41">
        <v>702</v>
      </c>
      <c r="I115" s="41">
        <f t="shared" si="30"/>
        <v>862420</v>
      </c>
      <c r="J115" s="41">
        <f t="shared" si="31"/>
        <v>75114</v>
      </c>
      <c r="K115" s="41">
        <f t="shared" si="32"/>
        <v>937534</v>
      </c>
    </row>
    <row r="116" ht="86.4" spans="1:11">
      <c r="A116" s="40">
        <v>116</v>
      </c>
      <c r="B116" s="37" t="s">
        <v>597</v>
      </c>
      <c r="C116" s="38" t="s">
        <v>598</v>
      </c>
      <c r="D116" s="52" t="s">
        <v>599</v>
      </c>
      <c r="E116" s="40" t="s">
        <v>387</v>
      </c>
      <c r="F116" s="41">
        <v>6076.7</v>
      </c>
      <c r="G116" s="41">
        <v>0</v>
      </c>
      <c r="H116" s="41">
        <v>20</v>
      </c>
      <c r="I116" s="41">
        <f t="shared" si="30"/>
        <v>0</v>
      </c>
      <c r="J116" s="41">
        <f t="shared" si="31"/>
        <v>121534</v>
      </c>
      <c r="K116" s="41">
        <f t="shared" si="32"/>
        <v>121534</v>
      </c>
    </row>
    <row r="117" spans="1:11">
      <c r="A117" s="12"/>
      <c r="B117" s="71" t="s">
        <v>179</v>
      </c>
      <c r="C117" s="72" t="s">
        <v>278</v>
      </c>
      <c r="D117" s="73"/>
      <c r="E117" s="74"/>
      <c r="F117" s="76"/>
      <c r="G117" s="77"/>
      <c r="H117" s="77"/>
      <c r="I117" s="77"/>
      <c r="J117" s="77"/>
      <c r="K117" s="77"/>
    </row>
    <row r="118" ht="172.8" spans="1:11">
      <c r="A118" s="40">
        <v>118</v>
      </c>
      <c r="B118" s="37" t="s">
        <v>600</v>
      </c>
      <c r="C118" s="38" t="s">
        <v>601</v>
      </c>
      <c r="D118" s="53" t="s">
        <v>602</v>
      </c>
      <c r="E118" s="40" t="s">
        <v>67</v>
      </c>
      <c r="F118" s="41">
        <v>112</v>
      </c>
      <c r="G118" s="41">
        <v>17450</v>
      </c>
      <c r="H118" s="41">
        <v>1519</v>
      </c>
      <c r="I118" s="41">
        <f t="shared" ref="I118:I134" si="33">F118*G118</f>
        <v>1954400</v>
      </c>
      <c r="J118" s="41">
        <f t="shared" ref="J118:J134" si="34">F118*H118</f>
        <v>170128</v>
      </c>
      <c r="K118" s="41">
        <f t="shared" ref="K118:K134" si="35">J118+I118</f>
        <v>2124528</v>
      </c>
    </row>
    <row r="119" ht="205.2" spans="1:11">
      <c r="A119" s="40">
        <v>119</v>
      </c>
      <c r="B119" s="37" t="s">
        <v>603</v>
      </c>
      <c r="C119" s="38" t="s">
        <v>604</v>
      </c>
      <c r="D119" s="53" t="s">
        <v>894</v>
      </c>
      <c r="E119" s="40" t="s">
        <v>67</v>
      </c>
      <c r="F119" s="41">
        <v>23</v>
      </c>
      <c r="G119" s="41">
        <v>26390</v>
      </c>
      <c r="H119" s="41">
        <v>2296</v>
      </c>
      <c r="I119" s="41">
        <f t="shared" si="33"/>
        <v>606970</v>
      </c>
      <c r="J119" s="41">
        <f t="shared" si="34"/>
        <v>52808</v>
      </c>
      <c r="K119" s="41">
        <f t="shared" si="35"/>
        <v>659778</v>
      </c>
    </row>
    <row r="120" ht="54" spans="1:11">
      <c r="A120" s="40">
        <v>121</v>
      </c>
      <c r="B120" s="37" t="s">
        <v>606</v>
      </c>
      <c r="C120" s="38" t="s">
        <v>607</v>
      </c>
      <c r="D120" s="53" t="s">
        <v>608</v>
      </c>
      <c r="E120" s="40" t="s">
        <v>400</v>
      </c>
      <c r="F120" s="41">
        <v>135</v>
      </c>
      <c r="G120" s="41">
        <v>100</v>
      </c>
      <c r="H120" s="41">
        <v>34</v>
      </c>
      <c r="I120" s="41">
        <f t="shared" si="33"/>
        <v>13500</v>
      </c>
      <c r="J120" s="41">
        <f t="shared" si="34"/>
        <v>4590</v>
      </c>
      <c r="K120" s="41">
        <f t="shared" si="35"/>
        <v>18090</v>
      </c>
    </row>
    <row r="121" ht="21.6" spans="1:11">
      <c r="A121" s="40">
        <v>122</v>
      </c>
      <c r="B121" s="37" t="s">
        <v>609</v>
      </c>
      <c r="C121" s="38" t="s">
        <v>610</v>
      </c>
      <c r="D121" s="53" t="s">
        <v>611</v>
      </c>
      <c r="E121" s="40" t="s">
        <v>27</v>
      </c>
      <c r="F121" s="41">
        <v>135</v>
      </c>
      <c r="G121" s="41">
        <v>2800</v>
      </c>
      <c r="H121" s="41">
        <v>211</v>
      </c>
      <c r="I121" s="41">
        <f t="shared" si="33"/>
        <v>378000</v>
      </c>
      <c r="J121" s="41">
        <f t="shared" si="34"/>
        <v>28485</v>
      </c>
      <c r="K121" s="41">
        <f t="shared" si="35"/>
        <v>406485</v>
      </c>
    </row>
    <row r="122" ht="43.2" spans="1:11">
      <c r="A122" s="40">
        <v>123</v>
      </c>
      <c r="B122" s="37" t="s">
        <v>612</v>
      </c>
      <c r="C122" s="38" t="s">
        <v>613</v>
      </c>
      <c r="D122" s="53" t="s">
        <v>614</v>
      </c>
      <c r="E122" s="40" t="s">
        <v>27</v>
      </c>
      <c r="F122" s="41">
        <v>135</v>
      </c>
      <c r="G122" s="41">
        <v>1790</v>
      </c>
      <c r="H122" s="41">
        <v>156</v>
      </c>
      <c r="I122" s="41">
        <f t="shared" si="33"/>
        <v>241650</v>
      </c>
      <c r="J122" s="41">
        <f t="shared" si="34"/>
        <v>21060</v>
      </c>
      <c r="K122" s="41">
        <f t="shared" si="35"/>
        <v>262710</v>
      </c>
    </row>
    <row r="123" ht="86.4" spans="1:11">
      <c r="A123" s="40">
        <v>124</v>
      </c>
      <c r="B123" s="37" t="s">
        <v>615</v>
      </c>
      <c r="C123" s="38" t="s">
        <v>616</v>
      </c>
      <c r="D123" s="53" t="s">
        <v>617</v>
      </c>
      <c r="E123" s="40" t="s">
        <v>27</v>
      </c>
      <c r="F123" s="41">
        <v>135</v>
      </c>
      <c r="G123" s="41">
        <v>290</v>
      </c>
      <c r="H123" s="41">
        <v>26</v>
      </c>
      <c r="I123" s="41">
        <f t="shared" si="33"/>
        <v>39150</v>
      </c>
      <c r="J123" s="41">
        <f t="shared" si="34"/>
        <v>3510</v>
      </c>
      <c r="K123" s="41">
        <f t="shared" si="35"/>
        <v>42660</v>
      </c>
    </row>
    <row r="124" ht="97.2" spans="1:11">
      <c r="A124" s="40">
        <v>125</v>
      </c>
      <c r="B124" s="37" t="s">
        <v>618</v>
      </c>
      <c r="C124" s="38" t="s">
        <v>619</v>
      </c>
      <c r="D124" s="53" t="s">
        <v>620</v>
      </c>
      <c r="E124" s="40" t="s">
        <v>27</v>
      </c>
      <c r="F124" s="41">
        <v>135</v>
      </c>
      <c r="G124" s="41">
        <v>1620</v>
      </c>
      <c r="H124" s="41">
        <v>141</v>
      </c>
      <c r="I124" s="41">
        <f t="shared" si="33"/>
        <v>218700</v>
      </c>
      <c r="J124" s="41">
        <f t="shared" si="34"/>
        <v>19035</v>
      </c>
      <c r="K124" s="41">
        <f t="shared" si="35"/>
        <v>237735</v>
      </c>
    </row>
    <row r="125" ht="54" spans="1:11">
      <c r="A125" s="40">
        <v>126</v>
      </c>
      <c r="B125" s="37" t="s">
        <v>621</v>
      </c>
      <c r="C125" s="38" t="s">
        <v>622</v>
      </c>
      <c r="D125" s="53" t="s">
        <v>623</v>
      </c>
      <c r="E125" s="40" t="s">
        <v>27</v>
      </c>
      <c r="F125" s="41">
        <v>135</v>
      </c>
      <c r="G125" s="41">
        <v>160</v>
      </c>
      <c r="H125" s="41">
        <v>14</v>
      </c>
      <c r="I125" s="41">
        <f t="shared" si="33"/>
        <v>21600</v>
      </c>
      <c r="J125" s="41">
        <f t="shared" si="34"/>
        <v>1890</v>
      </c>
      <c r="K125" s="41">
        <f t="shared" si="35"/>
        <v>23490</v>
      </c>
    </row>
    <row r="126" ht="32.4" spans="1:11">
      <c r="A126" s="40">
        <v>127</v>
      </c>
      <c r="B126" s="37" t="s">
        <v>624</v>
      </c>
      <c r="C126" s="38" t="s">
        <v>625</v>
      </c>
      <c r="D126" s="53" t="s">
        <v>626</v>
      </c>
      <c r="E126" s="40" t="s">
        <v>400</v>
      </c>
      <c r="F126" s="41">
        <v>135</v>
      </c>
      <c r="G126" s="41">
        <v>50</v>
      </c>
      <c r="H126" s="41">
        <v>5</v>
      </c>
      <c r="I126" s="41">
        <f t="shared" si="33"/>
        <v>6750</v>
      </c>
      <c r="J126" s="41">
        <f t="shared" si="34"/>
        <v>675</v>
      </c>
      <c r="K126" s="41">
        <f t="shared" si="35"/>
        <v>7425</v>
      </c>
    </row>
    <row r="127" ht="54" spans="1:11">
      <c r="A127" s="40">
        <v>128</v>
      </c>
      <c r="B127" s="37" t="s">
        <v>627</v>
      </c>
      <c r="C127" s="38" t="s">
        <v>628</v>
      </c>
      <c r="D127" s="53" t="s">
        <v>629</v>
      </c>
      <c r="E127" s="40" t="s">
        <v>27</v>
      </c>
      <c r="F127" s="41">
        <v>135</v>
      </c>
      <c r="G127" s="41">
        <v>170</v>
      </c>
      <c r="H127" s="41">
        <v>15</v>
      </c>
      <c r="I127" s="41">
        <f t="shared" si="33"/>
        <v>22950</v>
      </c>
      <c r="J127" s="41">
        <f t="shared" si="34"/>
        <v>2025</v>
      </c>
      <c r="K127" s="41">
        <f t="shared" si="35"/>
        <v>24975</v>
      </c>
    </row>
    <row r="128" ht="43.2" spans="1:11">
      <c r="A128" s="40">
        <v>129</v>
      </c>
      <c r="B128" s="37" t="s">
        <v>630</v>
      </c>
      <c r="C128" s="38" t="s">
        <v>631</v>
      </c>
      <c r="D128" s="53" t="s">
        <v>632</v>
      </c>
      <c r="E128" s="40" t="s">
        <v>27</v>
      </c>
      <c r="F128" s="41">
        <v>135</v>
      </c>
      <c r="G128" s="41">
        <v>50</v>
      </c>
      <c r="H128" s="41">
        <v>5</v>
      </c>
      <c r="I128" s="41">
        <f t="shared" si="33"/>
        <v>6750</v>
      </c>
      <c r="J128" s="41">
        <f t="shared" si="34"/>
        <v>675</v>
      </c>
      <c r="K128" s="41">
        <f t="shared" si="35"/>
        <v>7425</v>
      </c>
    </row>
    <row r="129" ht="32.4" spans="1:11">
      <c r="A129" s="40">
        <v>130</v>
      </c>
      <c r="B129" s="37" t="s">
        <v>633</v>
      </c>
      <c r="C129" s="38" t="s">
        <v>634</v>
      </c>
      <c r="D129" s="53" t="s">
        <v>635</v>
      </c>
      <c r="E129" s="40" t="s">
        <v>443</v>
      </c>
      <c r="F129" s="41">
        <v>135</v>
      </c>
      <c r="G129" s="41">
        <v>60</v>
      </c>
      <c r="H129" s="41">
        <v>6</v>
      </c>
      <c r="I129" s="41">
        <f t="shared" si="33"/>
        <v>8100</v>
      </c>
      <c r="J129" s="41">
        <f t="shared" si="34"/>
        <v>810</v>
      </c>
      <c r="K129" s="41">
        <f t="shared" si="35"/>
        <v>8910</v>
      </c>
    </row>
    <row r="130" ht="108" spans="1:11">
      <c r="A130" s="40">
        <v>131</v>
      </c>
      <c r="B130" s="37" t="s">
        <v>636</v>
      </c>
      <c r="C130" s="38" t="s">
        <v>637</v>
      </c>
      <c r="D130" s="52" t="s">
        <v>638</v>
      </c>
      <c r="E130" s="40" t="s">
        <v>67</v>
      </c>
      <c r="F130" s="41">
        <v>3</v>
      </c>
      <c r="G130" s="41">
        <v>35780</v>
      </c>
      <c r="H130" s="41">
        <v>3113</v>
      </c>
      <c r="I130" s="41">
        <f t="shared" si="33"/>
        <v>107340</v>
      </c>
      <c r="J130" s="41">
        <f t="shared" si="34"/>
        <v>9339</v>
      </c>
      <c r="K130" s="41">
        <f t="shared" si="35"/>
        <v>116679</v>
      </c>
    </row>
    <row r="131" ht="54" spans="1:11">
      <c r="A131" s="40">
        <v>132</v>
      </c>
      <c r="B131" s="37" t="s">
        <v>639</v>
      </c>
      <c r="C131" s="38" t="s">
        <v>640</v>
      </c>
      <c r="D131" s="52" t="s">
        <v>641</v>
      </c>
      <c r="E131" s="40" t="s">
        <v>400</v>
      </c>
      <c r="F131" s="41">
        <v>3</v>
      </c>
      <c r="G131" s="41">
        <v>1260</v>
      </c>
      <c r="H131" s="41">
        <v>110</v>
      </c>
      <c r="I131" s="41">
        <f t="shared" si="33"/>
        <v>3780</v>
      </c>
      <c r="J131" s="41">
        <f t="shared" si="34"/>
        <v>330</v>
      </c>
      <c r="K131" s="41">
        <f t="shared" si="35"/>
        <v>4110</v>
      </c>
    </row>
    <row r="132" ht="108" spans="1:11">
      <c r="A132" s="40">
        <v>133</v>
      </c>
      <c r="B132" s="37" t="s">
        <v>642</v>
      </c>
      <c r="C132" s="38" t="s">
        <v>643</v>
      </c>
      <c r="D132" s="52" t="s">
        <v>644</v>
      </c>
      <c r="E132" s="40" t="s">
        <v>27</v>
      </c>
      <c r="F132" s="41">
        <v>3</v>
      </c>
      <c r="G132" s="41">
        <v>2420</v>
      </c>
      <c r="H132" s="41">
        <v>211</v>
      </c>
      <c r="I132" s="41">
        <f t="shared" si="33"/>
        <v>7260</v>
      </c>
      <c r="J132" s="41">
        <f t="shared" si="34"/>
        <v>633</v>
      </c>
      <c r="K132" s="41">
        <f t="shared" si="35"/>
        <v>7893</v>
      </c>
    </row>
    <row r="133" ht="97.2" spans="1:11">
      <c r="A133" s="40">
        <v>134</v>
      </c>
      <c r="B133" s="37" t="s">
        <v>645</v>
      </c>
      <c r="C133" s="38" t="s">
        <v>646</v>
      </c>
      <c r="D133" s="52" t="s">
        <v>647</v>
      </c>
      <c r="E133" s="40" t="s">
        <v>27</v>
      </c>
      <c r="F133" s="41">
        <v>3</v>
      </c>
      <c r="G133" s="41">
        <v>4030</v>
      </c>
      <c r="H133" s="41">
        <v>351</v>
      </c>
      <c r="I133" s="41">
        <f t="shared" si="33"/>
        <v>12090</v>
      </c>
      <c r="J133" s="41">
        <f t="shared" si="34"/>
        <v>1053</v>
      </c>
      <c r="K133" s="41">
        <f t="shared" si="35"/>
        <v>13143</v>
      </c>
    </row>
    <row r="134" ht="54" spans="1:11">
      <c r="A134" s="40">
        <v>136</v>
      </c>
      <c r="B134" s="37" t="s">
        <v>648</v>
      </c>
      <c r="C134" s="38" t="s">
        <v>649</v>
      </c>
      <c r="D134" s="52" t="s">
        <v>650</v>
      </c>
      <c r="E134" s="40" t="s">
        <v>414</v>
      </c>
      <c r="F134" s="41">
        <v>15</v>
      </c>
      <c r="G134" s="41">
        <v>820</v>
      </c>
      <c r="H134" s="41">
        <v>72</v>
      </c>
      <c r="I134" s="41">
        <f t="shared" si="33"/>
        <v>12300</v>
      </c>
      <c r="J134" s="41">
        <f t="shared" si="34"/>
        <v>1080</v>
      </c>
      <c r="K134" s="41">
        <f t="shared" si="35"/>
        <v>13380</v>
      </c>
    </row>
    <row r="135" spans="1:11">
      <c r="A135" s="12"/>
      <c r="B135" s="71" t="s">
        <v>463</v>
      </c>
      <c r="C135" s="72" t="s">
        <v>651</v>
      </c>
      <c r="D135" s="73"/>
      <c r="E135" s="74"/>
      <c r="F135" s="76"/>
      <c r="G135" s="77"/>
      <c r="H135" s="77"/>
      <c r="I135" s="77"/>
      <c r="J135" s="77"/>
      <c r="K135" s="77"/>
    </row>
    <row r="136" ht="43.2" spans="1:11">
      <c r="A136" s="40">
        <v>138</v>
      </c>
      <c r="B136" s="37" t="s">
        <v>652</v>
      </c>
      <c r="C136" s="38" t="s">
        <v>653</v>
      </c>
      <c r="D136" s="52" t="s">
        <v>654</v>
      </c>
      <c r="E136" s="40" t="s">
        <v>400</v>
      </c>
      <c r="F136" s="41">
        <v>138</v>
      </c>
      <c r="G136" s="41">
        <v>620</v>
      </c>
      <c r="H136" s="41">
        <v>54</v>
      </c>
      <c r="I136" s="41">
        <f>F136*G136</f>
        <v>85560</v>
      </c>
      <c r="J136" s="41">
        <f>F136*H136</f>
        <v>7452</v>
      </c>
      <c r="K136" s="41">
        <f>J136+I136</f>
        <v>93012</v>
      </c>
    </row>
    <row r="137" ht="118.8" spans="1:11">
      <c r="A137" s="40">
        <v>139</v>
      </c>
      <c r="B137" s="37" t="s">
        <v>655</v>
      </c>
      <c r="C137" s="38" t="s">
        <v>656</v>
      </c>
      <c r="D137" s="52" t="s">
        <v>657</v>
      </c>
      <c r="E137" s="40" t="s">
        <v>400</v>
      </c>
      <c r="F137" s="41">
        <v>307</v>
      </c>
      <c r="G137" s="41">
        <v>13860</v>
      </c>
      <c r="H137" s="41">
        <v>1206</v>
      </c>
      <c r="I137" s="41">
        <f>F137*G137</f>
        <v>4255020</v>
      </c>
      <c r="J137" s="41">
        <f>F137*H137</f>
        <v>370242</v>
      </c>
      <c r="K137" s="41">
        <f>J137+I137</f>
        <v>4625262</v>
      </c>
    </row>
    <row r="138" ht="118.8" spans="1:11">
      <c r="A138" s="40">
        <v>140</v>
      </c>
      <c r="B138" s="37" t="s">
        <v>658</v>
      </c>
      <c r="C138" s="42" t="s">
        <v>659</v>
      </c>
      <c r="D138" s="52" t="s">
        <v>660</v>
      </c>
      <c r="E138" s="40" t="s">
        <v>400</v>
      </c>
      <c r="F138" s="41">
        <v>17</v>
      </c>
      <c r="G138" s="41">
        <v>16310</v>
      </c>
      <c r="H138" s="41">
        <v>1419</v>
      </c>
      <c r="I138" s="41">
        <f>F138*G138</f>
        <v>277270</v>
      </c>
      <c r="J138" s="41">
        <f>F138*H138</f>
        <v>24123</v>
      </c>
      <c r="K138" s="41">
        <f>J138+I138</f>
        <v>301393</v>
      </c>
    </row>
    <row r="139" ht="43.2" spans="1:11">
      <c r="A139" s="40">
        <v>142</v>
      </c>
      <c r="B139" s="61" t="s">
        <v>664</v>
      </c>
      <c r="C139" s="42" t="s">
        <v>665</v>
      </c>
      <c r="D139" s="53" t="s">
        <v>666</v>
      </c>
      <c r="E139" s="40" t="s">
        <v>27</v>
      </c>
      <c r="F139" s="41">
        <v>153</v>
      </c>
      <c r="G139" s="41">
        <v>1150</v>
      </c>
      <c r="H139" s="41">
        <v>101</v>
      </c>
      <c r="I139" s="41">
        <f>F139*G139</f>
        <v>175950</v>
      </c>
      <c r="J139" s="41">
        <f>F139*H139</f>
        <v>15453</v>
      </c>
      <c r="K139" s="41">
        <f>J139+I139</f>
        <v>191403</v>
      </c>
    </row>
    <row r="140" ht="75.6" spans="1:11">
      <c r="A140" s="40">
        <v>143</v>
      </c>
      <c r="B140" s="61" t="s">
        <v>667</v>
      </c>
      <c r="C140" s="42" t="s">
        <v>668</v>
      </c>
      <c r="D140" s="78" t="s">
        <v>669</v>
      </c>
      <c r="E140" s="40" t="s">
        <v>400</v>
      </c>
      <c r="F140" s="41">
        <v>153</v>
      </c>
      <c r="G140" s="41">
        <v>3450</v>
      </c>
      <c r="H140" s="41">
        <v>301</v>
      </c>
      <c r="I140" s="41">
        <f>F140*G140</f>
        <v>527850</v>
      </c>
      <c r="J140" s="41">
        <f>F140*H140</f>
        <v>46053</v>
      </c>
      <c r="K140" s="41">
        <f>J140+I140</f>
        <v>573903</v>
      </c>
    </row>
    <row r="141" spans="1:11">
      <c r="A141" s="12"/>
      <c r="B141" s="71" t="s">
        <v>469</v>
      </c>
      <c r="C141" s="72" t="s">
        <v>286</v>
      </c>
      <c r="D141" s="73"/>
      <c r="E141" s="74"/>
      <c r="F141" s="76"/>
      <c r="G141" s="77"/>
      <c r="H141" s="77"/>
      <c r="I141" s="77"/>
      <c r="J141" s="77"/>
      <c r="K141" s="77"/>
    </row>
    <row r="142" ht="108" spans="1:11">
      <c r="A142" s="40">
        <v>145</v>
      </c>
      <c r="B142" s="37" t="s">
        <v>670</v>
      </c>
      <c r="C142" s="38" t="s">
        <v>671</v>
      </c>
      <c r="D142" s="52" t="s">
        <v>672</v>
      </c>
      <c r="E142" s="40" t="s">
        <v>67</v>
      </c>
      <c r="F142" s="41">
        <v>4</v>
      </c>
      <c r="G142" s="41">
        <v>8060</v>
      </c>
      <c r="H142" s="41">
        <v>702</v>
      </c>
      <c r="I142" s="41">
        <f t="shared" ref="I142:I155" si="36">F142*G142</f>
        <v>32240</v>
      </c>
      <c r="J142" s="41">
        <f t="shared" ref="J142:J155" si="37">F142*H142</f>
        <v>2808</v>
      </c>
      <c r="K142" s="41">
        <f t="shared" ref="K142:K155" si="38">J142+I142</f>
        <v>35048</v>
      </c>
    </row>
    <row r="143" ht="21.6" spans="1:11">
      <c r="A143" s="40">
        <v>146</v>
      </c>
      <c r="B143" s="37" t="s">
        <v>673</v>
      </c>
      <c r="C143" s="38" t="s">
        <v>674</v>
      </c>
      <c r="D143" s="53" t="s">
        <v>675</v>
      </c>
      <c r="E143" s="40" t="s">
        <v>67</v>
      </c>
      <c r="F143" s="41">
        <v>4</v>
      </c>
      <c r="G143" s="41">
        <v>300</v>
      </c>
      <c r="H143" s="41">
        <v>27</v>
      </c>
      <c r="I143" s="41">
        <f t="shared" si="36"/>
        <v>1200</v>
      </c>
      <c r="J143" s="41">
        <f t="shared" si="37"/>
        <v>108</v>
      </c>
      <c r="K143" s="41">
        <f t="shared" si="38"/>
        <v>1308</v>
      </c>
    </row>
    <row r="144" ht="43.2" spans="1:11">
      <c r="A144" s="40">
        <v>147</v>
      </c>
      <c r="B144" s="37" t="s">
        <v>676</v>
      </c>
      <c r="C144" s="38" t="s">
        <v>677</v>
      </c>
      <c r="D144" s="53" t="s">
        <v>678</v>
      </c>
      <c r="E144" s="40" t="s">
        <v>27</v>
      </c>
      <c r="F144" s="41">
        <v>4</v>
      </c>
      <c r="G144" s="41">
        <v>1200</v>
      </c>
      <c r="H144" s="41">
        <v>74</v>
      </c>
      <c r="I144" s="41">
        <f t="shared" si="36"/>
        <v>4800</v>
      </c>
      <c r="J144" s="41">
        <f t="shared" si="37"/>
        <v>296</v>
      </c>
      <c r="K144" s="41">
        <f t="shared" si="38"/>
        <v>5096</v>
      </c>
    </row>
    <row r="145" ht="172.8" spans="1:11">
      <c r="A145" s="40">
        <v>148</v>
      </c>
      <c r="B145" s="37" t="s">
        <v>679</v>
      </c>
      <c r="C145" s="38" t="s">
        <v>680</v>
      </c>
      <c r="D145" s="52" t="s">
        <v>681</v>
      </c>
      <c r="E145" s="40" t="s">
        <v>67</v>
      </c>
      <c r="F145" s="41">
        <v>4</v>
      </c>
      <c r="G145" s="41">
        <v>370</v>
      </c>
      <c r="H145" s="41">
        <v>33</v>
      </c>
      <c r="I145" s="41">
        <f t="shared" si="36"/>
        <v>1480</v>
      </c>
      <c r="J145" s="41">
        <f t="shared" si="37"/>
        <v>132</v>
      </c>
      <c r="K145" s="41">
        <f t="shared" si="38"/>
        <v>1612</v>
      </c>
    </row>
    <row r="146" ht="97.2" spans="1:11">
      <c r="A146" s="40">
        <v>149</v>
      </c>
      <c r="B146" s="37" t="s">
        <v>682</v>
      </c>
      <c r="C146" s="38" t="s">
        <v>683</v>
      </c>
      <c r="D146" s="52" t="s">
        <v>684</v>
      </c>
      <c r="E146" s="40" t="s">
        <v>67</v>
      </c>
      <c r="F146" s="41">
        <v>4</v>
      </c>
      <c r="G146" s="41">
        <v>370</v>
      </c>
      <c r="H146" s="41">
        <v>33</v>
      </c>
      <c r="I146" s="41">
        <f t="shared" si="36"/>
        <v>1480</v>
      </c>
      <c r="J146" s="41">
        <f t="shared" si="37"/>
        <v>132</v>
      </c>
      <c r="K146" s="41">
        <f t="shared" si="38"/>
        <v>1612</v>
      </c>
    </row>
    <row r="147" ht="64.8" spans="1:11">
      <c r="A147" s="40">
        <v>150</v>
      </c>
      <c r="B147" s="37" t="s">
        <v>685</v>
      </c>
      <c r="C147" s="38" t="s">
        <v>686</v>
      </c>
      <c r="D147" s="52" t="s">
        <v>687</v>
      </c>
      <c r="E147" s="40" t="s">
        <v>443</v>
      </c>
      <c r="F147" s="41">
        <v>4</v>
      </c>
      <c r="G147" s="41">
        <v>40</v>
      </c>
      <c r="H147" s="41">
        <v>4</v>
      </c>
      <c r="I147" s="41">
        <f t="shared" si="36"/>
        <v>160</v>
      </c>
      <c r="J147" s="41">
        <f t="shared" si="37"/>
        <v>16</v>
      </c>
      <c r="K147" s="41">
        <f t="shared" si="38"/>
        <v>176</v>
      </c>
    </row>
    <row r="148" ht="21.6" spans="1:11">
      <c r="A148" s="40">
        <v>151</v>
      </c>
      <c r="B148" s="37" t="s">
        <v>688</v>
      </c>
      <c r="C148" s="38" t="s">
        <v>689</v>
      </c>
      <c r="D148" s="53" t="s">
        <v>690</v>
      </c>
      <c r="E148" s="40" t="s">
        <v>27</v>
      </c>
      <c r="F148" s="41">
        <v>4</v>
      </c>
      <c r="G148" s="41">
        <v>490</v>
      </c>
      <c r="H148" s="41">
        <v>43</v>
      </c>
      <c r="I148" s="41">
        <f t="shared" si="36"/>
        <v>1960</v>
      </c>
      <c r="J148" s="41">
        <f t="shared" si="37"/>
        <v>172</v>
      </c>
      <c r="K148" s="41">
        <f t="shared" si="38"/>
        <v>2132</v>
      </c>
    </row>
    <row r="149" ht="54" spans="1:11">
      <c r="A149" s="40">
        <v>152</v>
      </c>
      <c r="B149" s="37" t="s">
        <v>691</v>
      </c>
      <c r="C149" s="38" t="s">
        <v>692</v>
      </c>
      <c r="D149" s="52" t="s">
        <v>693</v>
      </c>
      <c r="E149" s="40" t="s">
        <v>27</v>
      </c>
      <c r="F149" s="41">
        <v>4</v>
      </c>
      <c r="G149" s="41">
        <v>630</v>
      </c>
      <c r="H149" s="41">
        <v>55</v>
      </c>
      <c r="I149" s="41">
        <f t="shared" si="36"/>
        <v>2520</v>
      </c>
      <c r="J149" s="41">
        <f t="shared" si="37"/>
        <v>220</v>
      </c>
      <c r="K149" s="41">
        <f t="shared" si="38"/>
        <v>2740</v>
      </c>
    </row>
    <row r="150" ht="43.2" spans="1:11">
      <c r="A150" s="40">
        <v>153</v>
      </c>
      <c r="B150" s="37" t="s">
        <v>694</v>
      </c>
      <c r="C150" s="38" t="s">
        <v>695</v>
      </c>
      <c r="D150" s="52" t="s">
        <v>696</v>
      </c>
      <c r="E150" s="40" t="s">
        <v>27</v>
      </c>
      <c r="F150" s="41">
        <v>4</v>
      </c>
      <c r="G150" s="41">
        <v>220</v>
      </c>
      <c r="H150" s="41">
        <v>20</v>
      </c>
      <c r="I150" s="41">
        <f t="shared" si="36"/>
        <v>880</v>
      </c>
      <c r="J150" s="41">
        <f t="shared" si="37"/>
        <v>80</v>
      </c>
      <c r="K150" s="41">
        <f t="shared" si="38"/>
        <v>960</v>
      </c>
    </row>
    <row r="151" ht="43.2" spans="1:11">
      <c r="A151" s="40">
        <v>154</v>
      </c>
      <c r="B151" s="37" t="s">
        <v>697</v>
      </c>
      <c r="C151" s="38" t="s">
        <v>631</v>
      </c>
      <c r="D151" s="52" t="s">
        <v>698</v>
      </c>
      <c r="E151" s="40" t="s">
        <v>27</v>
      </c>
      <c r="F151" s="41">
        <v>4</v>
      </c>
      <c r="G151" s="41">
        <v>50</v>
      </c>
      <c r="H151" s="41">
        <v>5</v>
      </c>
      <c r="I151" s="41">
        <f t="shared" si="36"/>
        <v>200</v>
      </c>
      <c r="J151" s="41">
        <f t="shared" si="37"/>
        <v>20</v>
      </c>
      <c r="K151" s="41">
        <f t="shared" si="38"/>
        <v>220</v>
      </c>
    </row>
    <row r="152" ht="21.6" spans="1:11">
      <c r="A152" s="40">
        <v>155</v>
      </c>
      <c r="B152" s="37" t="s">
        <v>699</v>
      </c>
      <c r="C152" s="38" t="s">
        <v>634</v>
      </c>
      <c r="D152" s="52" t="s">
        <v>700</v>
      </c>
      <c r="E152" s="40" t="s">
        <v>443</v>
      </c>
      <c r="F152" s="41">
        <v>4</v>
      </c>
      <c r="G152" s="41">
        <v>60</v>
      </c>
      <c r="H152" s="41">
        <v>6</v>
      </c>
      <c r="I152" s="41">
        <f t="shared" si="36"/>
        <v>240</v>
      </c>
      <c r="J152" s="41">
        <f t="shared" si="37"/>
        <v>24</v>
      </c>
      <c r="K152" s="41">
        <f t="shared" si="38"/>
        <v>264</v>
      </c>
    </row>
    <row r="153" ht="54" spans="1:11">
      <c r="A153" s="40">
        <v>156</v>
      </c>
      <c r="B153" s="37" t="s">
        <v>701</v>
      </c>
      <c r="C153" s="38" t="s">
        <v>702</v>
      </c>
      <c r="D153" s="52" t="s">
        <v>703</v>
      </c>
      <c r="E153" s="40" t="s">
        <v>27</v>
      </c>
      <c r="F153" s="41">
        <v>4</v>
      </c>
      <c r="G153" s="41">
        <v>470</v>
      </c>
      <c r="H153" s="41">
        <v>41</v>
      </c>
      <c r="I153" s="41">
        <f t="shared" si="36"/>
        <v>1880</v>
      </c>
      <c r="J153" s="41">
        <f t="shared" si="37"/>
        <v>164</v>
      </c>
      <c r="K153" s="41">
        <f t="shared" si="38"/>
        <v>2044</v>
      </c>
    </row>
    <row r="154" ht="21.6" spans="1:11">
      <c r="A154" s="40">
        <v>157</v>
      </c>
      <c r="B154" s="37" t="s">
        <v>704</v>
      </c>
      <c r="C154" s="38" t="s">
        <v>705</v>
      </c>
      <c r="D154" s="52" t="s">
        <v>706</v>
      </c>
      <c r="E154" s="40" t="s">
        <v>707</v>
      </c>
      <c r="F154" s="41">
        <v>40</v>
      </c>
      <c r="G154" s="41"/>
      <c r="H154" s="41">
        <v>1700</v>
      </c>
      <c r="I154" s="41">
        <f t="shared" si="36"/>
        <v>0</v>
      </c>
      <c r="J154" s="41">
        <f t="shared" si="37"/>
        <v>68000</v>
      </c>
      <c r="K154" s="41">
        <f t="shared" si="38"/>
        <v>68000</v>
      </c>
    </row>
    <row r="155" ht="97.2" spans="1:11">
      <c r="A155" s="40">
        <v>159</v>
      </c>
      <c r="B155" s="37" t="s">
        <v>708</v>
      </c>
      <c r="C155" s="38" t="s">
        <v>709</v>
      </c>
      <c r="D155" s="75" t="s">
        <v>710</v>
      </c>
      <c r="E155" s="40" t="s">
        <v>400</v>
      </c>
      <c r="F155" s="41">
        <v>122</v>
      </c>
      <c r="G155" s="41">
        <v>1260</v>
      </c>
      <c r="H155" s="41">
        <v>110</v>
      </c>
      <c r="I155" s="41">
        <f t="shared" si="36"/>
        <v>153720</v>
      </c>
      <c r="J155" s="41">
        <f t="shared" si="37"/>
        <v>13420</v>
      </c>
      <c r="K155" s="41">
        <f t="shared" si="38"/>
        <v>167140</v>
      </c>
    </row>
    <row r="156" spans="1:11">
      <c r="A156" s="12"/>
      <c r="B156" s="23" t="s">
        <v>222</v>
      </c>
      <c r="C156" s="24" t="s">
        <v>342</v>
      </c>
      <c r="D156" s="70"/>
      <c r="E156" s="23"/>
      <c r="F156" s="64"/>
      <c r="G156" s="79"/>
      <c r="H156" s="79"/>
      <c r="I156" s="79"/>
      <c r="J156" s="79"/>
      <c r="K156" s="79"/>
    </row>
    <row r="157" spans="1:11">
      <c r="A157" s="12"/>
      <c r="B157" s="71" t="s">
        <v>22</v>
      </c>
      <c r="C157" s="72" t="s">
        <v>711</v>
      </c>
      <c r="D157" s="73"/>
      <c r="E157" s="74"/>
      <c r="F157" s="76"/>
      <c r="G157" s="77"/>
      <c r="H157" s="77"/>
      <c r="I157" s="77"/>
      <c r="J157" s="77"/>
      <c r="K157" s="77"/>
    </row>
    <row r="158" ht="183.6" spans="1:11">
      <c r="A158" s="40">
        <v>163</v>
      </c>
      <c r="B158" s="37" t="s">
        <v>712</v>
      </c>
      <c r="C158" s="38" t="s">
        <v>713</v>
      </c>
      <c r="D158" s="80" t="s">
        <v>714</v>
      </c>
      <c r="E158" s="40" t="s">
        <v>715</v>
      </c>
      <c r="F158" s="41">
        <v>118</v>
      </c>
      <c r="G158" s="41">
        <v>5790</v>
      </c>
      <c r="H158" s="41">
        <v>504</v>
      </c>
      <c r="I158" s="41">
        <f t="shared" ref="I158:I164" si="39">F158*G158</f>
        <v>683220</v>
      </c>
      <c r="J158" s="41">
        <f t="shared" ref="J158:J164" si="40">F158*H158</f>
        <v>59472</v>
      </c>
      <c r="K158" s="41">
        <f t="shared" ref="K158:K164" si="41">J158+I158</f>
        <v>742692</v>
      </c>
    </row>
    <row r="159" ht="140.4" spans="1:11">
      <c r="A159" s="40">
        <v>164</v>
      </c>
      <c r="B159" s="37" t="s">
        <v>716</v>
      </c>
      <c r="C159" s="38" t="s">
        <v>717</v>
      </c>
      <c r="D159" s="81" t="s">
        <v>718</v>
      </c>
      <c r="E159" s="40" t="s">
        <v>715</v>
      </c>
      <c r="F159" s="41">
        <v>8</v>
      </c>
      <c r="G159" s="41">
        <v>6820</v>
      </c>
      <c r="H159" s="41">
        <v>594</v>
      </c>
      <c r="I159" s="41">
        <f t="shared" si="39"/>
        <v>54560</v>
      </c>
      <c r="J159" s="41">
        <f t="shared" si="40"/>
        <v>4752</v>
      </c>
      <c r="K159" s="41">
        <f t="shared" si="41"/>
        <v>59312</v>
      </c>
    </row>
    <row r="160" ht="162" spans="1:11">
      <c r="A160" s="40">
        <v>165</v>
      </c>
      <c r="B160" s="37" t="s">
        <v>719</v>
      </c>
      <c r="C160" s="38" t="s">
        <v>720</v>
      </c>
      <c r="D160" s="75" t="s">
        <v>721</v>
      </c>
      <c r="E160" s="40" t="s">
        <v>715</v>
      </c>
      <c r="F160" s="41">
        <v>143</v>
      </c>
      <c r="G160" s="41">
        <v>1690</v>
      </c>
      <c r="H160" s="41">
        <v>148</v>
      </c>
      <c r="I160" s="41">
        <f t="shared" si="39"/>
        <v>241670</v>
      </c>
      <c r="J160" s="41">
        <f t="shared" si="40"/>
        <v>21164</v>
      </c>
      <c r="K160" s="41">
        <f t="shared" si="41"/>
        <v>262834</v>
      </c>
    </row>
    <row r="161" ht="32.4" spans="1:11">
      <c r="A161" s="40">
        <v>166</v>
      </c>
      <c r="B161" s="37" t="s">
        <v>722</v>
      </c>
      <c r="C161" s="38" t="s">
        <v>723</v>
      </c>
      <c r="D161" s="52" t="s">
        <v>724</v>
      </c>
      <c r="E161" s="40" t="s">
        <v>715</v>
      </c>
      <c r="F161" s="41">
        <v>47</v>
      </c>
      <c r="G161" s="41">
        <v>2680</v>
      </c>
      <c r="H161" s="41">
        <v>234</v>
      </c>
      <c r="I161" s="41">
        <f t="shared" si="39"/>
        <v>125960</v>
      </c>
      <c r="J161" s="41">
        <f t="shared" si="40"/>
        <v>10998</v>
      </c>
      <c r="K161" s="41">
        <f t="shared" si="41"/>
        <v>136958</v>
      </c>
    </row>
    <row r="162" ht="232" customHeight="1" spans="1:11">
      <c r="A162" s="40">
        <v>167</v>
      </c>
      <c r="B162" s="37" t="s">
        <v>725</v>
      </c>
      <c r="C162" s="38" t="s">
        <v>726</v>
      </c>
      <c r="D162" s="52" t="s">
        <v>727</v>
      </c>
      <c r="E162" s="40" t="s">
        <v>67</v>
      </c>
      <c r="F162" s="41">
        <v>281</v>
      </c>
      <c r="G162" s="41">
        <v>1970</v>
      </c>
      <c r="H162" s="41">
        <v>172</v>
      </c>
      <c r="I162" s="41">
        <f t="shared" si="39"/>
        <v>553570</v>
      </c>
      <c r="J162" s="41">
        <f t="shared" si="40"/>
        <v>48332</v>
      </c>
      <c r="K162" s="41">
        <f t="shared" si="41"/>
        <v>601902</v>
      </c>
    </row>
    <row r="163" ht="43.2" spans="1:11">
      <c r="A163" s="40">
        <v>168</v>
      </c>
      <c r="B163" s="37" t="s">
        <v>728</v>
      </c>
      <c r="C163" s="38" t="s">
        <v>729</v>
      </c>
      <c r="D163" s="52" t="s">
        <v>730</v>
      </c>
      <c r="E163" s="40" t="s">
        <v>67</v>
      </c>
      <c r="F163" s="41">
        <v>281</v>
      </c>
      <c r="G163" s="41">
        <v>845.48</v>
      </c>
      <c r="H163" s="41">
        <v>73.52</v>
      </c>
      <c r="I163" s="41">
        <f t="shared" si="39"/>
        <v>237579.88</v>
      </c>
      <c r="J163" s="41">
        <f t="shared" si="40"/>
        <v>20659.12</v>
      </c>
      <c r="K163" s="41">
        <f t="shared" si="41"/>
        <v>258239</v>
      </c>
    </row>
    <row r="164" ht="97.2" spans="1:11">
      <c r="A164" s="40">
        <v>169</v>
      </c>
      <c r="B164" s="37" t="s">
        <v>731</v>
      </c>
      <c r="C164" s="38" t="s">
        <v>732</v>
      </c>
      <c r="D164" s="52" t="s">
        <v>733</v>
      </c>
      <c r="E164" s="40" t="s">
        <v>400</v>
      </c>
      <c r="F164" s="41">
        <v>1084</v>
      </c>
      <c r="G164" s="41">
        <v>330</v>
      </c>
      <c r="H164" s="41">
        <v>29</v>
      </c>
      <c r="I164" s="41">
        <f t="shared" si="39"/>
        <v>357720</v>
      </c>
      <c r="J164" s="41">
        <f t="shared" si="40"/>
        <v>31436</v>
      </c>
      <c r="K164" s="41">
        <f t="shared" si="41"/>
        <v>389156</v>
      </c>
    </row>
    <row r="165" spans="1:11">
      <c r="A165" s="12"/>
      <c r="B165" s="71" t="s">
        <v>179</v>
      </c>
      <c r="C165" s="72" t="s">
        <v>734</v>
      </c>
      <c r="D165" s="73"/>
      <c r="E165" s="74"/>
      <c r="F165" s="76"/>
      <c r="G165" s="77"/>
      <c r="H165" s="77"/>
      <c r="I165" s="77"/>
      <c r="J165" s="77"/>
      <c r="K165" s="77"/>
    </row>
    <row r="166" ht="140.4" spans="1:11">
      <c r="A166" s="40">
        <v>171</v>
      </c>
      <c r="B166" s="37" t="s">
        <v>735</v>
      </c>
      <c r="C166" s="38" t="s">
        <v>736</v>
      </c>
      <c r="D166" s="75" t="s">
        <v>737</v>
      </c>
      <c r="E166" s="40" t="s">
        <v>715</v>
      </c>
      <c r="F166" s="41">
        <v>194</v>
      </c>
      <c r="G166" s="41">
        <v>590</v>
      </c>
      <c r="H166" s="41">
        <v>52</v>
      </c>
      <c r="I166" s="41">
        <f t="shared" ref="I166:I168" si="42">F166*G166</f>
        <v>114460</v>
      </c>
      <c r="J166" s="41">
        <f t="shared" ref="J166:J168" si="43">F166*H166</f>
        <v>10088</v>
      </c>
      <c r="K166" s="41">
        <f t="shared" ref="K166:K168" si="44">J166+I166</f>
        <v>124548</v>
      </c>
    </row>
    <row r="167" ht="21.6" spans="1:11">
      <c r="A167" s="40">
        <v>172</v>
      </c>
      <c r="B167" s="37" t="s">
        <v>738</v>
      </c>
      <c r="C167" s="38" t="s">
        <v>739</v>
      </c>
      <c r="D167" s="60" t="s">
        <v>740</v>
      </c>
      <c r="E167" s="40" t="s">
        <v>27</v>
      </c>
      <c r="F167" s="41">
        <v>25</v>
      </c>
      <c r="G167" s="41">
        <v>1520</v>
      </c>
      <c r="H167" s="41"/>
      <c r="I167" s="41">
        <f t="shared" si="42"/>
        <v>38000</v>
      </c>
      <c r="J167" s="41">
        <f t="shared" si="43"/>
        <v>0</v>
      </c>
      <c r="K167" s="41">
        <f t="shared" si="44"/>
        <v>38000</v>
      </c>
    </row>
    <row r="168" ht="216" spans="1:11">
      <c r="A168" s="40">
        <v>173</v>
      </c>
      <c r="B168" s="37" t="s">
        <v>741</v>
      </c>
      <c r="C168" s="38" t="s">
        <v>742</v>
      </c>
      <c r="D168" s="82" t="s">
        <v>743</v>
      </c>
      <c r="E168" s="40" t="s">
        <v>715</v>
      </c>
      <c r="F168" s="41">
        <v>26</v>
      </c>
      <c r="G168" s="41">
        <v>1530</v>
      </c>
      <c r="H168" s="41">
        <v>134</v>
      </c>
      <c r="I168" s="41">
        <f t="shared" si="42"/>
        <v>39780</v>
      </c>
      <c r="J168" s="41">
        <f t="shared" si="43"/>
        <v>3484</v>
      </c>
      <c r="K168" s="41">
        <f t="shared" si="44"/>
        <v>43264</v>
      </c>
    </row>
    <row r="169" spans="1:11">
      <c r="A169" s="12"/>
      <c r="B169" s="23" t="s">
        <v>242</v>
      </c>
      <c r="C169" s="24" t="s">
        <v>290</v>
      </c>
      <c r="D169" s="70"/>
      <c r="E169" s="23"/>
      <c r="F169" s="64"/>
      <c r="G169" s="79"/>
      <c r="H169" s="79"/>
      <c r="I169" s="79"/>
      <c r="J169" s="79"/>
      <c r="K169" s="79"/>
    </row>
    <row r="170" spans="1:11">
      <c r="A170" s="12"/>
      <c r="B170" s="71" t="s">
        <v>22</v>
      </c>
      <c r="C170" s="72" t="s">
        <v>744</v>
      </c>
      <c r="D170" s="73"/>
      <c r="E170" s="74"/>
      <c r="F170" s="76"/>
      <c r="G170" s="77"/>
      <c r="H170" s="77"/>
      <c r="I170" s="77"/>
      <c r="J170" s="77"/>
      <c r="K170" s="77"/>
    </row>
    <row r="171" ht="118.8" spans="1:11">
      <c r="A171" s="40">
        <v>177</v>
      </c>
      <c r="B171" s="37" t="s">
        <v>745</v>
      </c>
      <c r="C171" s="38" t="s">
        <v>746</v>
      </c>
      <c r="D171" s="82" t="s">
        <v>747</v>
      </c>
      <c r="E171" s="40" t="s">
        <v>590</v>
      </c>
      <c r="F171" s="41">
        <v>156</v>
      </c>
      <c r="G171" s="41">
        <v>8630</v>
      </c>
      <c r="H171" s="41">
        <v>751</v>
      </c>
      <c r="I171" s="41">
        <f t="shared" ref="I171:I180" si="45">F171*G171</f>
        <v>1346280</v>
      </c>
      <c r="J171" s="41">
        <f t="shared" ref="J171:J180" si="46">F171*H171</f>
        <v>117156</v>
      </c>
      <c r="K171" s="41">
        <f t="shared" ref="K171:K180" si="47">J171+I171</f>
        <v>1463436</v>
      </c>
    </row>
    <row r="172" ht="162" spans="1:11">
      <c r="A172" s="40">
        <v>178</v>
      </c>
      <c r="B172" s="37" t="s">
        <v>748</v>
      </c>
      <c r="C172" s="38" t="s">
        <v>749</v>
      </c>
      <c r="D172" s="60" t="s">
        <v>750</v>
      </c>
      <c r="E172" s="40" t="s">
        <v>67</v>
      </c>
      <c r="F172" s="41">
        <v>3</v>
      </c>
      <c r="G172" s="41">
        <v>6280</v>
      </c>
      <c r="H172" s="41">
        <v>547</v>
      </c>
      <c r="I172" s="41">
        <f t="shared" si="45"/>
        <v>18840</v>
      </c>
      <c r="J172" s="41">
        <f t="shared" si="46"/>
        <v>1641</v>
      </c>
      <c r="K172" s="41">
        <f t="shared" si="47"/>
        <v>20481</v>
      </c>
    </row>
    <row r="173" ht="97.2" spans="1:11">
      <c r="A173" s="40">
        <v>179</v>
      </c>
      <c r="B173" s="37" t="s">
        <v>751</v>
      </c>
      <c r="C173" s="38" t="s">
        <v>752</v>
      </c>
      <c r="D173" s="82" t="s">
        <v>753</v>
      </c>
      <c r="E173" s="40" t="s">
        <v>590</v>
      </c>
      <c r="F173" s="41">
        <v>160</v>
      </c>
      <c r="G173" s="41">
        <v>1890</v>
      </c>
      <c r="H173" s="41">
        <v>165</v>
      </c>
      <c r="I173" s="41">
        <f t="shared" si="45"/>
        <v>302400</v>
      </c>
      <c r="J173" s="41">
        <f t="shared" si="46"/>
        <v>26400</v>
      </c>
      <c r="K173" s="41">
        <f t="shared" si="47"/>
        <v>328800</v>
      </c>
    </row>
    <row r="174" ht="108" spans="1:11">
      <c r="A174" s="40">
        <v>182</v>
      </c>
      <c r="B174" s="37" t="s">
        <v>754</v>
      </c>
      <c r="C174" s="38" t="s">
        <v>755</v>
      </c>
      <c r="D174" s="60" t="s">
        <v>756</v>
      </c>
      <c r="E174" s="40" t="s">
        <v>414</v>
      </c>
      <c r="F174" s="41">
        <v>158</v>
      </c>
      <c r="G174" s="41">
        <v>1030</v>
      </c>
      <c r="H174" s="41">
        <v>90</v>
      </c>
      <c r="I174" s="41">
        <f t="shared" si="45"/>
        <v>162740</v>
      </c>
      <c r="J174" s="41">
        <f t="shared" si="46"/>
        <v>14220</v>
      </c>
      <c r="K174" s="41">
        <f t="shared" si="47"/>
        <v>176960</v>
      </c>
    </row>
    <row r="175" ht="54" spans="1:11">
      <c r="A175" s="40">
        <v>183</v>
      </c>
      <c r="B175" s="37" t="s">
        <v>757</v>
      </c>
      <c r="C175" s="38" t="s">
        <v>758</v>
      </c>
      <c r="D175" s="60" t="s">
        <v>759</v>
      </c>
      <c r="E175" s="40" t="s">
        <v>400</v>
      </c>
      <c r="F175" s="41">
        <v>158</v>
      </c>
      <c r="G175" s="41">
        <v>50</v>
      </c>
      <c r="H175" s="41">
        <v>5</v>
      </c>
      <c r="I175" s="41">
        <f t="shared" si="45"/>
        <v>7900</v>
      </c>
      <c r="J175" s="41">
        <f t="shared" si="46"/>
        <v>790</v>
      </c>
      <c r="K175" s="41">
        <f t="shared" si="47"/>
        <v>8690</v>
      </c>
    </row>
    <row r="176" ht="216" spans="1:11">
      <c r="A176" s="40">
        <v>184</v>
      </c>
      <c r="B176" s="37" t="s">
        <v>760</v>
      </c>
      <c r="C176" s="38" t="s">
        <v>761</v>
      </c>
      <c r="D176" s="75" t="s">
        <v>762</v>
      </c>
      <c r="E176" s="40" t="s">
        <v>67</v>
      </c>
      <c r="F176" s="41">
        <v>375</v>
      </c>
      <c r="G176" s="41">
        <v>9810</v>
      </c>
      <c r="H176" s="41">
        <v>854</v>
      </c>
      <c r="I176" s="41">
        <f t="shared" si="45"/>
        <v>3678750</v>
      </c>
      <c r="J176" s="41">
        <f t="shared" si="46"/>
        <v>320250</v>
      </c>
      <c r="K176" s="41">
        <f t="shared" si="47"/>
        <v>3999000</v>
      </c>
    </row>
    <row r="177" ht="86.4" spans="1:11">
      <c r="A177" s="40">
        <v>185</v>
      </c>
      <c r="B177" s="37" t="s">
        <v>763</v>
      </c>
      <c r="C177" s="38" t="s">
        <v>764</v>
      </c>
      <c r="D177" s="60" t="s">
        <v>765</v>
      </c>
      <c r="E177" s="40" t="s">
        <v>766</v>
      </c>
      <c r="F177" s="41">
        <v>441</v>
      </c>
      <c r="G177" s="41">
        <v>1280</v>
      </c>
      <c r="H177" s="41">
        <v>112</v>
      </c>
      <c r="I177" s="41">
        <f t="shared" si="45"/>
        <v>564480</v>
      </c>
      <c r="J177" s="41">
        <f t="shared" si="46"/>
        <v>49392</v>
      </c>
      <c r="K177" s="41">
        <f t="shared" si="47"/>
        <v>613872</v>
      </c>
    </row>
    <row r="178" ht="21.6" spans="1:11">
      <c r="A178" s="40">
        <v>186</v>
      </c>
      <c r="B178" s="37" t="s">
        <v>767</v>
      </c>
      <c r="C178" s="38" t="s">
        <v>768</v>
      </c>
      <c r="D178" s="60" t="s">
        <v>769</v>
      </c>
      <c r="E178" s="40" t="s">
        <v>27</v>
      </c>
      <c r="F178" s="41">
        <v>441</v>
      </c>
      <c r="G178" s="41">
        <v>30</v>
      </c>
      <c r="H178" s="41">
        <v>3</v>
      </c>
      <c r="I178" s="41">
        <f t="shared" si="45"/>
        <v>13230</v>
      </c>
      <c r="J178" s="41">
        <f t="shared" si="46"/>
        <v>1323</v>
      </c>
      <c r="K178" s="41">
        <f t="shared" si="47"/>
        <v>14553</v>
      </c>
    </row>
    <row r="179" ht="141.6" spans="1:11">
      <c r="A179" s="40">
        <v>190</v>
      </c>
      <c r="B179" s="37" t="s">
        <v>770</v>
      </c>
      <c r="C179" s="38" t="s">
        <v>771</v>
      </c>
      <c r="D179" s="52" t="s">
        <v>772</v>
      </c>
      <c r="E179" s="40" t="s">
        <v>27</v>
      </c>
      <c r="F179" s="41">
        <v>1</v>
      </c>
      <c r="G179" s="41">
        <v>8944</v>
      </c>
      <c r="H179" s="41">
        <v>778</v>
      </c>
      <c r="I179" s="41">
        <f t="shared" si="45"/>
        <v>8944</v>
      </c>
      <c r="J179" s="41">
        <f t="shared" si="46"/>
        <v>778</v>
      </c>
      <c r="K179" s="41">
        <f t="shared" si="47"/>
        <v>9722</v>
      </c>
    </row>
    <row r="180" ht="32.4" spans="1:11">
      <c r="A180" s="40">
        <v>191</v>
      </c>
      <c r="B180" s="37" t="s">
        <v>773</v>
      </c>
      <c r="C180" s="38" t="s">
        <v>774</v>
      </c>
      <c r="D180" s="52" t="s">
        <v>775</v>
      </c>
      <c r="E180" s="40" t="s">
        <v>414</v>
      </c>
      <c r="F180" s="41">
        <v>1820</v>
      </c>
      <c r="G180" s="41">
        <v>90</v>
      </c>
      <c r="H180" s="41">
        <v>8</v>
      </c>
      <c r="I180" s="41">
        <f t="shared" si="45"/>
        <v>163800</v>
      </c>
      <c r="J180" s="41">
        <f t="shared" si="46"/>
        <v>14560</v>
      </c>
      <c r="K180" s="41">
        <f t="shared" si="47"/>
        <v>178360</v>
      </c>
    </row>
    <row r="181" spans="1:11">
      <c r="A181" s="12"/>
      <c r="B181" s="71" t="s">
        <v>179</v>
      </c>
      <c r="C181" s="72" t="s">
        <v>776</v>
      </c>
      <c r="D181" s="73"/>
      <c r="E181" s="74"/>
      <c r="F181" s="83"/>
      <c r="G181" s="77"/>
      <c r="H181" s="77"/>
      <c r="I181" s="77"/>
      <c r="J181" s="77"/>
      <c r="K181" s="77"/>
    </row>
    <row r="182" ht="21.6" spans="1:11">
      <c r="A182" s="12"/>
      <c r="B182" s="84" t="s">
        <v>373</v>
      </c>
      <c r="C182" s="38" t="s">
        <v>777</v>
      </c>
      <c r="D182" s="85"/>
      <c r="E182" s="40"/>
      <c r="F182" s="86"/>
      <c r="G182" s="87"/>
      <c r="H182" s="87"/>
      <c r="I182" s="87"/>
      <c r="J182" s="87"/>
      <c r="K182" s="41"/>
    </row>
    <row r="183" ht="75.6" spans="1:11">
      <c r="A183" s="40">
        <v>194</v>
      </c>
      <c r="B183" s="37" t="s">
        <v>778</v>
      </c>
      <c r="C183" s="38" t="s">
        <v>779</v>
      </c>
      <c r="D183" s="52" t="s">
        <v>780</v>
      </c>
      <c r="E183" s="40" t="s">
        <v>27</v>
      </c>
      <c r="F183" s="41">
        <v>442</v>
      </c>
      <c r="G183" s="41">
        <v>1788.48</v>
      </c>
      <c r="H183" s="41">
        <v>155.52</v>
      </c>
      <c r="I183" s="41">
        <f t="shared" ref="I183:I187" si="48">F183*G183</f>
        <v>790508.16</v>
      </c>
      <c r="J183" s="41">
        <f t="shared" ref="J183:J187" si="49">F183*H183</f>
        <v>68739.84</v>
      </c>
      <c r="K183" s="41">
        <f t="shared" ref="K183:K187" si="50">J183+I183</f>
        <v>859248</v>
      </c>
    </row>
    <row r="184" ht="54" spans="1:11">
      <c r="A184" s="40">
        <v>195</v>
      </c>
      <c r="B184" s="37" t="s">
        <v>781</v>
      </c>
      <c r="C184" s="38" t="s">
        <v>695</v>
      </c>
      <c r="D184" s="52" t="s">
        <v>782</v>
      </c>
      <c r="E184" s="40" t="s">
        <v>27</v>
      </c>
      <c r="F184" s="41">
        <v>442</v>
      </c>
      <c r="G184" s="41">
        <v>422.28</v>
      </c>
      <c r="H184" s="41">
        <v>36.72</v>
      </c>
      <c r="I184" s="41">
        <f t="shared" si="48"/>
        <v>186647.76</v>
      </c>
      <c r="J184" s="41">
        <f t="shared" si="49"/>
        <v>16230.24</v>
      </c>
      <c r="K184" s="41">
        <f t="shared" si="50"/>
        <v>202878</v>
      </c>
    </row>
    <row r="185" ht="32.4" spans="1:11">
      <c r="A185" s="40">
        <v>196</v>
      </c>
      <c r="B185" s="37" t="s">
        <v>783</v>
      </c>
      <c r="C185" s="38" t="s">
        <v>631</v>
      </c>
      <c r="D185" s="52" t="s">
        <v>784</v>
      </c>
      <c r="E185" s="40" t="s">
        <v>27</v>
      </c>
      <c r="F185" s="41">
        <v>442</v>
      </c>
      <c r="G185" s="41">
        <v>67.95</v>
      </c>
      <c r="H185" s="41">
        <v>5.91</v>
      </c>
      <c r="I185" s="41">
        <f t="shared" si="48"/>
        <v>30033.9</v>
      </c>
      <c r="J185" s="41">
        <f t="shared" si="49"/>
        <v>2612.22</v>
      </c>
      <c r="K185" s="41">
        <f t="shared" si="50"/>
        <v>32646.12</v>
      </c>
    </row>
    <row r="186" ht="21.6" spans="1:11">
      <c r="A186" s="40">
        <v>197</v>
      </c>
      <c r="B186" s="37" t="s">
        <v>785</v>
      </c>
      <c r="C186" s="38" t="s">
        <v>634</v>
      </c>
      <c r="D186" s="52" t="s">
        <v>786</v>
      </c>
      <c r="E186" s="40" t="s">
        <v>443</v>
      </c>
      <c r="F186" s="41">
        <v>442</v>
      </c>
      <c r="G186" s="41">
        <v>72.16</v>
      </c>
      <c r="H186" s="41">
        <v>6.28</v>
      </c>
      <c r="I186" s="41">
        <f t="shared" si="48"/>
        <v>31894.72</v>
      </c>
      <c r="J186" s="41">
        <f t="shared" si="49"/>
        <v>2775.76</v>
      </c>
      <c r="K186" s="41">
        <f t="shared" si="50"/>
        <v>34670.48</v>
      </c>
    </row>
    <row r="187" ht="64.8" spans="1:11">
      <c r="A187" s="40">
        <v>198</v>
      </c>
      <c r="B187" s="37" t="s">
        <v>787</v>
      </c>
      <c r="C187" s="38" t="s">
        <v>450</v>
      </c>
      <c r="D187" s="52" t="s">
        <v>788</v>
      </c>
      <c r="E187" s="40" t="s">
        <v>27</v>
      </c>
      <c r="F187" s="41">
        <v>442</v>
      </c>
      <c r="G187" s="41">
        <v>248.4</v>
      </c>
      <c r="H187" s="41">
        <v>21.6</v>
      </c>
      <c r="I187" s="41">
        <f t="shared" si="48"/>
        <v>109792.8</v>
      </c>
      <c r="J187" s="41">
        <f t="shared" si="49"/>
        <v>9547.2</v>
      </c>
      <c r="K187" s="41">
        <f t="shared" si="50"/>
        <v>119340</v>
      </c>
    </row>
    <row r="188" ht="21.6" spans="1:11">
      <c r="A188" s="12"/>
      <c r="B188" s="37" t="s">
        <v>401</v>
      </c>
      <c r="C188" s="38" t="s">
        <v>789</v>
      </c>
      <c r="D188" s="60"/>
      <c r="E188" s="40"/>
      <c r="F188" s="86"/>
      <c r="G188" s="41"/>
      <c r="H188" s="41"/>
      <c r="I188" s="41"/>
      <c r="J188" s="41"/>
      <c r="K188" s="41"/>
    </row>
    <row r="189" ht="75.6" spans="1:11">
      <c r="A189" s="40">
        <v>200</v>
      </c>
      <c r="B189" s="37" t="s">
        <v>790</v>
      </c>
      <c r="C189" s="38" t="s">
        <v>779</v>
      </c>
      <c r="D189" s="52" t="s">
        <v>791</v>
      </c>
      <c r="E189" s="40" t="s">
        <v>27</v>
      </c>
      <c r="F189" s="41">
        <v>166</v>
      </c>
      <c r="G189" s="41">
        <v>1490.4</v>
      </c>
      <c r="H189" s="41">
        <v>129.6</v>
      </c>
      <c r="I189" s="41">
        <f t="shared" ref="I189:I192" si="51">F189*G189</f>
        <v>247406.4</v>
      </c>
      <c r="J189" s="41">
        <f t="shared" ref="J189:J192" si="52">F189*H189</f>
        <v>21513.6</v>
      </c>
      <c r="K189" s="41">
        <f t="shared" ref="K189:K192" si="53">J189+I189</f>
        <v>268920</v>
      </c>
    </row>
    <row r="190" ht="32.4" spans="1:11">
      <c r="A190" s="40">
        <v>201</v>
      </c>
      <c r="B190" s="37" t="s">
        <v>792</v>
      </c>
      <c r="C190" s="38" t="s">
        <v>631</v>
      </c>
      <c r="D190" s="52" t="s">
        <v>784</v>
      </c>
      <c r="E190" s="40" t="s">
        <v>27</v>
      </c>
      <c r="F190" s="41">
        <v>166</v>
      </c>
      <c r="G190" s="41">
        <v>67.95</v>
      </c>
      <c r="H190" s="41">
        <v>5.91</v>
      </c>
      <c r="I190" s="41">
        <f t="shared" si="51"/>
        <v>11279.7</v>
      </c>
      <c r="J190" s="41">
        <f t="shared" si="52"/>
        <v>981.06</v>
      </c>
      <c r="K190" s="41">
        <f t="shared" si="53"/>
        <v>12260.76</v>
      </c>
    </row>
    <row r="191" ht="21.6" spans="1:11">
      <c r="A191" s="40">
        <v>202</v>
      </c>
      <c r="B191" s="37" t="s">
        <v>793</v>
      </c>
      <c r="C191" s="38" t="s">
        <v>634</v>
      </c>
      <c r="D191" s="52" t="s">
        <v>786</v>
      </c>
      <c r="E191" s="40" t="s">
        <v>443</v>
      </c>
      <c r="F191" s="41">
        <v>166</v>
      </c>
      <c r="G191" s="41">
        <v>72.16</v>
      </c>
      <c r="H191" s="41">
        <v>6.28</v>
      </c>
      <c r="I191" s="41">
        <f t="shared" si="51"/>
        <v>11978.56</v>
      </c>
      <c r="J191" s="41">
        <f t="shared" si="52"/>
        <v>1042.48</v>
      </c>
      <c r="K191" s="41">
        <f t="shared" si="53"/>
        <v>13021.04</v>
      </c>
    </row>
    <row r="192" ht="64.8" spans="1:11">
      <c r="A192" s="40">
        <v>203</v>
      </c>
      <c r="B192" s="37" t="s">
        <v>794</v>
      </c>
      <c r="C192" s="38" t="s">
        <v>450</v>
      </c>
      <c r="D192" s="52" t="s">
        <v>788</v>
      </c>
      <c r="E192" s="40" t="s">
        <v>27</v>
      </c>
      <c r="F192" s="41">
        <v>166</v>
      </c>
      <c r="G192" s="41">
        <v>248.4</v>
      </c>
      <c r="H192" s="41">
        <v>21.6</v>
      </c>
      <c r="I192" s="41">
        <f t="shared" si="51"/>
        <v>41234.4</v>
      </c>
      <c r="J192" s="41">
        <f t="shared" si="52"/>
        <v>3585.6</v>
      </c>
      <c r="K192" s="41">
        <f t="shared" si="53"/>
        <v>44820</v>
      </c>
    </row>
    <row r="193" ht="21.6" spans="1:11">
      <c r="A193" s="12"/>
      <c r="B193" s="37" t="s">
        <v>795</v>
      </c>
      <c r="C193" s="38" t="s">
        <v>796</v>
      </c>
      <c r="D193" s="60"/>
      <c r="E193" s="40"/>
      <c r="F193" s="86"/>
      <c r="G193" s="41"/>
      <c r="H193" s="41"/>
      <c r="I193" s="41"/>
      <c r="J193" s="41"/>
      <c r="K193" s="41"/>
    </row>
    <row r="194" spans="1:11">
      <c r="A194" s="12"/>
      <c r="B194" s="23" t="s">
        <v>313</v>
      </c>
      <c r="C194" s="24" t="s">
        <v>348</v>
      </c>
      <c r="D194" s="70"/>
      <c r="E194" s="23"/>
      <c r="F194" s="64"/>
      <c r="G194" s="79"/>
      <c r="H194" s="79"/>
      <c r="I194" s="79"/>
      <c r="J194" s="79"/>
      <c r="K194" s="79"/>
    </row>
    <row r="195" ht="162" spans="1:11">
      <c r="A195" s="40">
        <v>211</v>
      </c>
      <c r="B195" s="37" t="s">
        <v>802</v>
      </c>
      <c r="C195" s="38" t="s">
        <v>803</v>
      </c>
      <c r="D195" s="60" t="s">
        <v>804</v>
      </c>
      <c r="E195" s="40" t="s">
        <v>67</v>
      </c>
      <c r="F195" s="41">
        <v>180</v>
      </c>
      <c r="G195" s="41">
        <v>230</v>
      </c>
      <c r="H195" s="41">
        <v>21</v>
      </c>
      <c r="I195" s="41">
        <f t="shared" ref="I195:I198" si="54">F195*G195</f>
        <v>41400</v>
      </c>
      <c r="J195" s="41">
        <f t="shared" ref="J195:J198" si="55">F195*H195</f>
        <v>3780</v>
      </c>
      <c r="K195" s="41">
        <f t="shared" ref="K195:K198" si="56">J195+I195</f>
        <v>45180</v>
      </c>
    </row>
    <row r="196" ht="183.6" spans="1:11">
      <c r="A196" s="40">
        <v>212</v>
      </c>
      <c r="B196" s="37" t="s">
        <v>805</v>
      </c>
      <c r="C196" s="38" t="s">
        <v>806</v>
      </c>
      <c r="D196" s="60" t="s">
        <v>807</v>
      </c>
      <c r="E196" s="40" t="s">
        <v>67</v>
      </c>
      <c r="F196" s="41">
        <v>440</v>
      </c>
      <c r="G196" s="41">
        <v>390</v>
      </c>
      <c r="H196" s="41">
        <v>34</v>
      </c>
      <c r="I196" s="41">
        <f t="shared" si="54"/>
        <v>171600</v>
      </c>
      <c r="J196" s="41">
        <f t="shared" si="55"/>
        <v>14960</v>
      </c>
      <c r="K196" s="41">
        <f t="shared" si="56"/>
        <v>186560</v>
      </c>
    </row>
    <row r="197" ht="172.8" spans="1:11">
      <c r="A197" s="40">
        <v>213</v>
      </c>
      <c r="B197" s="37" t="s">
        <v>808</v>
      </c>
      <c r="C197" s="38" t="s">
        <v>809</v>
      </c>
      <c r="D197" s="52" t="s">
        <v>810</v>
      </c>
      <c r="E197" s="40" t="s">
        <v>67</v>
      </c>
      <c r="F197" s="41">
        <v>159</v>
      </c>
      <c r="G197" s="41">
        <v>370</v>
      </c>
      <c r="H197" s="41">
        <v>32</v>
      </c>
      <c r="I197" s="41">
        <f t="shared" si="54"/>
        <v>58830</v>
      </c>
      <c r="J197" s="41">
        <f t="shared" si="55"/>
        <v>5088</v>
      </c>
      <c r="K197" s="41">
        <f t="shared" si="56"/>
        <v>63918</v>
      </c>
    </row>
    <row r="198" ht="97.2" spans="1:11">
      <c r="A198" s="40">
        <v>214</v>
      </c>
      <c r="B198" s="37" t="s">
        <v>811</v>
      </c>
      <c r="C198" s="38" t="s">
        <v>812</v>
      </c>
      <c r="D198" s="52" t="s">
        <v>813</v>
      </c>
      <c r="E198" s="40" t="s">
        <v>67</v>
      </c>
      <c r="F198" s="41">
        <v>529</v>
      </c>
      <c r="G198" s="41">
        <v>370</v>
      </c>
      <c r="H198" s="41">
        <v>32</v>
      </c>
      <c r="I198" s="41">
        <f t="shared" si="54"/>
        <v>195730</v>
      </c>
      <c r="J198" s="41">
        <f t="shared" si="55"/>
        <v>16928</v>
      </c>
      <c r="K198" s="41">
        <f t="shared" si="56"/>
        <v>212658</v>
      </c>
    </row>
    <row r="199" spans="1:11">
      <c r="A199" s="12"/>
      <c r="B199" s="23" t="s">
        <v>347</v>
      </c>
      <c r="C199" s="24" t="s">
        <v>303</v>
      </c>
      <c r="D199" s="70"/>
      <c r="E199" s="23"/>
      <c r="F199" s="64"/>
      <c r="G199" s="79"/>
      <c r="H199" s="79"/>
      <c r="I199" s="79"/>
      <c r="J199" s="79"/>
      <c r="K199" s="79"/>
    </row>
    <row r="200" ht="226.8" spans="1:11">
      <c r="A200" s="40">
        <v>217</v>
      </c>
      <c r="B200" s="37" t="s">
        <v>814</v>
      </c>
      <c r="C200" s="38" t="s">
        <v>815</v>
      </c>
      <c r="D200" s="60" t="s">
        <v>816</v>
      </c>
      <c r="E200" s="40" t="s">
        <v>400</v>
      </c>
      <c r="F200" s="41">
        <v>227</v>
      </c>
      <c r="G200" s="41">
        <v>19910</v>
      </c>
      <c r="H200" s="41">
        <v>1733</v>
      </c>
      <c r="I200" s="41">
        <f t="shared" ref="I200:I218" si="57">F200*G200</f>
        <v>4519570</v>
      </c>
      <c r="J200" s="41">
        <f t="shared" ref="J200:J218" si="58">F200*H200</f>
        <v>393391</v>
      </c>
      <c r="K200" s="41">
        <f t="shared" ref="K200:K218" si="59">J200+I200</f>
        <v>4912961</v>
      </c>
    </row>
    <row r="201" ht="43.2" spans="1:11">
      <c r="A201" s="40">
        <v>218</v>
      </c>
      <c r="B201" s="37" t="s">
        <v>817</v>
      </c>
      <c r="C201" s="38" t="s">
        <v>818</v>
      </c>
      <c r="D201" s="52" t="s">
        <v>819</v>
      </c>
      <c r="E201" s="40" t="s">
        <v>67</v>
      </c>
      <c r="F201" s="41">
        <v>264</v>
      </c>
      <c r="G201" s="41">
        <v>531.76</v>
      </c>
      <c r="H201" s="41">
        <v>46.24</v>
      </c>
      <c r="I201" s="41">
        <f t="shared" si="57"/>
        <v>140384.64</v>
      </c>
      <c r="J201" s="41">
        <f t="shared" si="58"/>
        <v>12207.36</v>
      </c>
      <c r="K201" s="41">
        <f t="shared" si="59"/>
        <v>152592</v>
      </c>
    </row>
    <row r="202" ht="64.8" spans="1:11">
      <c r="A202" s="40">
        <v>219</v>
      </c>
      <c r="B202" s="37" t="s">
        <v>820</v>
      </c>
      <c r="C202" s="38" t="s">
        <v>821</v>
      </c>
      <c r="D202" s="60" t="s">
        <v>822</v>
      </c>
      <c r="E202" s="40" t="s">
        <v>67</v>
      </c>
      <c r="F202" s="41">
        <v>604</v>
      </c>
      <c r="G202" s="41">
        <v>60</v>
      </c>
      <c r="H202" s="41">
        <v>6</v>
      </c>
      <c r="I202" s="41">
        <f t="shared" si="57"/>
        <v>36240</v>
      </c>
      <c r="J202" s="41">
        <f t="shared" si="58"/>
        <v>3624</v>
      </c>
      <c r="K202" s="41">
        <f t="shared" si="59"/>
        <v>39864</v>
      </c>
    </row>
    <row r="203" ht="108" spans="1:11">
      <c r="A203" s="40">
        <v>220</v>
      </c>
      <c r="B203" s="37" t="s">
        <v>823</v>
      </c>
      <c r="C203" s="38" t="s">
        <v>824</v>
      </c>
      <c r="D203" s="60" t="s">
        <v>825</v>
      </c>
      <c r="E203" s="40" t="s">
        <v>67</v>
      </c>
      <c r="F203" s="41">
        <v>375</v>
      </c>
      <c r="G203" s="41">
        <v>360</v>
      </c>
      <c r="H203" s="41">
        <v>32</v>
      </c>
      <c r="I203" s="41">
        <f t="shared" si="57"/>
        <v>135000</v>
      </c>
      <c r="J203" s="41">
        <f t="shared" si="58"/>
        <v>12000</v>
      </c>
      <c r="K203" s="41">
        <f t="shared" si="59"/>
        <v>147000</v>
      </c>
    </row>
    <row r="204" ht="64.8" spans="1:11">
      <c r="A204" s="40">
        <v>221</v>
      </c>
      <c r="B204" s="37" t="s">
        <v>826</v>
      </c>
      <c r="C204" s="38" t="s">
        <v>827</v>
      </c>
      <c r="D204" s="60" t="s">
        <v>828</v>
      </c>
      <c r="E204" s="40" t="s">
        <v>67</v>
      </c>
      <c r="F204" s="41">
        <v>273</v>
      </c>
      <c r="G204" s="41">
        <v>50</v>
      </c>
      <c r="H204" s="41">
        <v>5</v>
      </c>
      <c r="I204" s="41">
        <f t="shared" si="57"/>
        <v>13650</v>
      </c>
      <c r="J204" s="41">
        <f t="shared" si="58"/>
        <v>1365</v>
      </c>
      <c r="K204" s="41">
        <f t="shared" si="59"/>
        <v>15015</v>
      </c>
    </row>
    <row r="205" ht="64.8" spans="1:11">
      <c r="A205" s="40">
        <v>222</v>
      </c>
      <c r="B205" s="37" t="s">
        <v>829</v>
      </c>
      <c r="C205" s="38" t="s">
        <v>830</v>
      </c>
      <c r="D205" s="60" t="s">
        <v>831</v>
      </c>
      <c r="E205" s="40" t="s">
        <v>67</v>
      </c>
      <c r="F205" s="41">
        <v>439</v>
      </c>
      <c r="G205" s="41">
        <v>40</v>
      </c>
      <c r="H205" s="41">
        <v>4</v>
      </c>
      <c r="I205" s="41">
        <f t="shared" si="57"/>
        <v>17560</v>
      </c>
      <c r="J205" s="41">
        <f t="shared" si="58"/>
        <v>1756</v>
      </c>
      <c r="K205" s="41">
        <f t="shared" si="59"/>
        <v>19316</v>
      </c>
    </row>
    <row r="206" ht="118.8" spans="1:11">
      <c r="A206" s="40">
        <v>223</v>
      </c>
      <c r="B206" s="37" t="s">
        <v>832</v>
      </c>
      <c r="C206" s="38" t="s">
        <v>833</v>
      </c>
      <c r="D206" s="60" t="s">
        <v>834</v>
      </c>
      <c r="E206" s="40" t="s">
        <v>67</v>
      </c>
      <c r="F206" s="41">
        <v>436</v>
      </c>
      <c r="G206" s="41">
        <v>110</v>
      </c>
      <c r="H206" s="41">
        <v>10</v>
      </c>
      <c r="I206" s="41">
        <f t="shared" si="57"/>
        <v>47960</v>
      </c>
      <c r="J206" s="41">
        <f t="shared" si="58"/>
        <v>4360</v>
      </c>
      <c r="K206" s="41">
        <f t="shared" si="59"/>
        <v>52320</v>
      </c>
    </row>
    <row r="207" ht="21.6" spans="1:11">
      <c r="A207" s="40">
        <v>224</v>
      </c>
      <c r="B207" s="37" t="s">
        <v>835</v>
      </c>
      <c r="C207" s="38" t="s">
        <v>836</v>
      </c>
      <c r="D207" s="53" t="s">
        <v>837</v>
      </c>
      <c r="E207" s="40" t="s">
        <v>414</v>
      </c>
      <c r="F207" s="41">
        <v>267</v>
      </c>
      <c r="G207" s="41">
        <v>730</v>
      </c>
      <c r="H207" s="41">
        <v>64</v>
      </c>
      <c r="I207" s="41">
        <f t="shared" si="57"/>
        <v>194910</v>
      </c>
      <c r="J207" s="41">
        <f t="shared" si="58"/>
        <v>17088</v>
      </c>
      <c r="K207" s="41">
        <f t="shared" si="59"/>
        <v>211998</v>
      </c>
    </row>
    <row r="208" ht="32.4" spans="1:11">
      <c r="A208" s="40">
        <v>225</v>
      </c>
      <c r="B208" s="37" t="s">
        <v>838</v>
      </c>
      <c r="C208" s="38" t="s">
        <v>839</v>
      </c>
      <c r="D208" s="53" t="s">
        <v>840</v>
      </c>
      <c r="E208" s="40" t="s">
        <v>27</v>
      </c>
      <c r="F208" s="41">
        <v>267</v>
      </c>
      <c r="G208" s="41">
        <v>1700</v>
      </c>
      <c r="H208" s="41">
        <v>94</v>
      </c>
      <c r="I208" s="41">
        <f t="shared" si="57"/>
        <v>453900</v>
      </c>
      <c r="J208" s="41">
        <f t="shared" si="58"/>
        <v>25098</v>
      </c>
      <c r="K208" s="41">
        <f t="shared" si="59"/>
        <v>478998</v>
      </c>
    </row>
    <row r="209" ht="54" spans="1:11">
      <c r="A209" s="40">
        <v>226</v>
      </c>
      <c r="B209" s="37" t="s">
        <v>841</v>
      </c>
      <c r="C209" s="38" t="s">
        <v>842</v>
      </c>
      <c r="D209" s="60" t="s">
        <v>843</v>
      </c>
      <c r="E209" s="40" t="s">
        <v>67</v>
      </c>
      <c r="F209" s="41">
        <v>267</v>
      </c>
      <c r="G209" s="41">
        <v>300</v>
      </c>
      <c r="H209" s="41">
        <v>27</v>
      </c>
      <c r="I209" s="41">
        <f t="shared" si="57"/>
        <v>80100</v>
      </c>
      <c r="J209" s="41">
        <f t="shared" si="58"/>
        <v>7209</v>
      </c>
      <c r="K209" s="41">
        <f t="shared" si="59"/>
        <v>87309</v>
      </c>
    </row>
    <row r="210" ht="21.6" spans="1:11">
      <c r="A210" s="40">
        <v>227</v>
      </c>
      <c r="B210" s="37" t="s">
        <v>844</v>
      </c>
      <c r="C210" s="38" t="s">
        <v>845</v>
      </c>
      <c r="D210" s="53" t="s">
        <v>846</v>
      </c>
      <c r="E210" s="40" t="s">
        <v>414</v>
      </c>
      <c r="F210" s="41">
        <v>8</v>
      </c>
      <c r="G210" s="41">
        <v>975</v>
      </c>
      <c r="H210" s="41">
        <v>85</v>
      </c>
      <c r="I210" s="41">
        <f t="shared" si="57"/>
        <v>7800</v>
      </c>
      <c r="J210" s="41">
        <f t="shared" si="58"/>
        <v>680</v>
      </c>
      <c r="K210" s="41">
        <f t="shared" si="59"/>
        <v>8480</v>
      </c>
    </row>
    <row r="211" ht="54" spans="1:11">
      <c r="A211" s="40">
        <v>228</v>
      </c>
      <c r="B211" s="37" t="s">
        <v>847</v>
      </c>
      <c r="C211" s="38" t="s">
        <v>848</v>
      </c>
      <c r="D211" s="53" t="s">
        <v>849</v>
      </c>
      <c r="E211" s="40" t="s">
        <v>27</v>
      </c>
      <c r="F211" s="41">
        <v>8</v>
      </c>
      <c r="G211" s="41">
        <v>2200</v>
      </c>
      <c r="H211" s="41">
        <v>128</v>
      </c>
      <c r="I211" s="41">
        <f t="shared" si="57"/>
        <v>17600</v>
      </c>
      <c r="J211" s="41">
        <f t="shared" si="58"/>
        <v>1024</v>
      </c>
      <c r="K211" s="41">
        <f t="shared" si="59"/>
        <v>18624</v>
      </c>
    </row>
    <row r="212" ht="21.6" spans="1:11">
      <c r="A212" s="40">
        <v>229</v>
      </c>
      <c r="B212" s="37" t="s">
        <v>850</v>
      </c>
      <c r="C212" s="38" t="s">
        <v>851</v>
      </c>
      <c r="D212" s="53" t="s">
        <v>852</v>
      </c>
      <c r="E212" s="40" t="s">
        <v>67</v>
      </c>
      <c r="F212" s="41">
        <v>8</v>
      </c>
      <c r="G212" s="41">
        <v>300</v>
      </c>
      <c r="H212" s="41">
        <v>27</v>
      </c>
      <c r="I212" s="41">
        <f t="shared" si="57"/>
        <v>2400</v>
      </c>
      <c r="J212" s="41">
        <f t="shared" si="58"/>
        <v>216</v>
      </c>
      <c r="K212" s="41">
        <f t="shared" si="59"/>
        <v>2616</v>
      </c>
    </row>
    <row r="213" ht="21.6" spans="1:11">
      <c r="A213" s="40">
        <v>230</v>
      </c>
      <c r="B213" s="37" t="s">
        <v>853</v>
      </c>
      <c r="C213" s="38" t="s">
        <v>854</v>
      </c>
      <c r="D213" s="53" t="s">
        <v>690</v>
      </c>
      <c r="E213" s="40" t="s">
        <v>414</v>
      </c>
      <c r="F213" s="41">
        <v>165</v>
      </c>
      <c r="G213" s="41">
        <v>490</v>
      </c>
      <c r="H213" s="41">
        <v>43</v>
      </c>
      <c r="I213" s="41">
        <f t="shared" si="57"/>
        <v>80850</v>
      </c>
      <c r="J213" s="41">
        <f t="shared" si="58"/>
        <v>7095</v>
      </c>
      <c r="K213" s="41">
        <f t="shared" si="59"/>
        <v>87945</v>
      </c>
    </row>
    <row r="214" ht="32.4" spans="1:11">
      <c r="A214" s="40">
        <v>231</v>
      </c>
      <c r="B214" s="37" t="s">
        <v>855</v>
      </c>
      <c r="C214" s="38" t="s">
        <v>856</v>
      </c>
      <c r="D214" s="53" t="s">
        <v>857</v>
      </c>
      <c r="E214" s="40" t="s">
        <v>27</v>
      </c>
      <c r="F214" s="41">
        <v>165</v>
      </c>
      <c r="G214" s="41">
        <v>1200</v>
      </c>
      <c r="H214" s="41">
        <v>77</v>
      </c>
      <c r="I214" s="41">
        <f t="shared" si="57"/>
        <v>198000</v>
      </c>
      <c r="J214" s="41">
        <f t="shared" si="58"/>
        <v>12705</v>
      </c>
      <c r="K214" s="41">
        <f t="shared" si="59"/>
        <v>210705</v>
      </c>
    </row>
    <row r="215" ht="21.6" spans="1:11">
      <c r="A215" s="40">
        <v>232</v>
      </c>
      <c r="B215" s="37" t="s">
        <v>858</v>
      </c>
      <c r="C215" s="38" t="s">
        <v>859</v>
      </c>
      <c r="D215" s="53" t="s">
        <v>675</v>
      </c>
      <c r="E215" s="40" t="s">
        <v>67</v>
      </c>
      <c r="F215" s="41">
        <v>165</v>
      </c>
      <c r="G215" s="41">
        <v>300</v>
      </c>
      <c r="H215" s="41">
        <v>27</v>
      </c>
      <c r="I215" s="41">
        <f t="shared" si="57"/>
        <v>49500</v>
      </c>
      <c r="J215" s="41">
        <f t="shared" si="58"/>
        <v>4455</v>
      </c>
      <c r="K215" s="41">
        <f t="shared" si="59"/>
        <v>53955</v>
      </c>
    </row>
    <row r="216" ht="21.6" spans="1:11">
      <c r="A216" s="40">
        <v>233</v>
      </c>
      <c r="B216" s="37" t="s">
        <v>860</v>
      </c>
      <c r="C216" s="38" t="s">
        <v>861</v>
      </c>
      <c r="D216" s="60" t="s">
        <v>862</v>
      </c>
      <c r="E216" s="40" t="s">
        <v>766</v>
      </c>
      <c r="F216" s="41">
        <v>195</v>
      </c>
      <c r="G216" s="41">
        <v>410</v>
      </c>
      <c r="H216" s="41">
        <v>36</v>
      </c>
      <c r="I216" s="41">
        <f t="shared" si="57"/>
        <v>79950</v>
      </c>
      <c r="J216" s="41">
        <f t="shared" si="58"/>
        <v>7020</v>
      </c>
      <c r="K216" s="41">
        <f t="shared" si="59"/>
        <v>86970</v>
      </c>
    </row>
    <row r="217" ht="86.4" spans="1:11">
      <c r="A217" s="40">
        <v>234</v>
      </c>
      <c r="B217" s="37" t="s">
        <v>863</v>
      </c>
      <c r="C217" s="38" t="s">
        <v>864</v>
      </c>
      <c r="D217" s="82" t="s">
        <v>865</v>
      </c>
      <c r="E217" s="40" t="s">
        <v>766</v>
      </c>
      <c r="F217" s="41">
        <v>273</v>
      </c>
      <c r="G217" s="41">
        <v>3270</v>
      </c>
      <c r="H217" s="41">
        <v>285</v>
      </c>
      <c r="I217" s="41">
        <f t="shared" si="57"/>
        <v>892710</v>
      </c>
      <c r="J217" s="41">
        <f t="shared" si="58"/>
        <v>77805</v>
      </c>
      <c r="K217" s="41">
        <f t="shared" si="59"/>
        <v>970515</v>
      </c>
    </row>
    <row r="218" ht="21.6" spans="1:11">
      <c r="A218" s="40">
        <v>235</v>
      </c>
      <c r="B218" s="37" t="s">
        <v>866</v>
      </c>
      <c r="C218" s="38" t="s">
        <v>867</v>
      </c>
      <c r="D218" s="60" t="s">
        <v>868</v>
      </c>
      <c r="E218" s="40" t="s">
        <v>715</v>
      </c>
      <c r="F218" s="41">
        <v>788</v>
      </c>
      <c r="G218" s="41">
        <v>190</v>
      </c>
      <c r="H218" s="41">
        <v>17</v>
      </c>
      <c r="I218" s="41">
        <f t="shared" si="57"/>
        <v>149720</v>
      </c>
      <c r="J218" s="41">
        <f t="shared" si="58"/>
        <v>13396</v>
      </c>
      <c r="K218" s="41">
        <f t="shared" si="59"/>
        <v>163116</v>
      </c>
    </row>
    <row r="219" spans="1:11">
      <c r="A219" s="12"/>
      <c r="B219" s="23" t="s">
        <v>351</v>
      </c>
      <c r="C219" s="24" t="s">
        <v>314</v>
      </c>
      <c r="D219" s="70"/>
      <c r="E219" s="23"/>
      <c r="F219" s="64"/>
      <c r="G219" s="79"/>
      <c r="H219" s="79"/>
      <c r="I219" s="79"/>
      <c r="J219" s="79"/>
      <c r="K219" s="79"/>
    </row>
    <row r="220" ht="162" spans="1:11">
      <c r="A220" s="40">
        <v>241</v>
      </c>
      <c r="B220" s="37" t="s">
        <v>869</v>
      </c>
      <c r="C220" s="38" t="s">
        <v>870</v>
      </c>
      <c r="D220" s="82" t="s">
        <v>871</v>
      </c>
      <c r="E220" s="40" t="s">
        <v>715</v>
      </c>
      <c r="F220" s="41">
        <v>351</v>
      </c>
      <c r="G220" s="41">
        <v>2090</v>
      </c>
      <c r="H220" s="41">
        <v>182</v>
      </c>
      <c r="I220" s="41">
        <f t="shared" ref="I220:I223" si="60">F220*G220</f>
        <v>733590</v>
      </c>
      <c r="J220" s="41">
        <f t="shared" ref="J220:J223" si="61">F220*H220</f>
        <v>63882</v>
      </c>
      <c r="K220" s="41">
        <f t="shared" ref="K220:K223" si="62">J220+I220</f>
        <v>797472</v>
      </c>
    </row>
    <row r="221" ht="97.2" spans="1:11">
      <c r="A221" s="40">
        <v>247</v>
      </c>
      <c r="B221" s="37" t="s">
        <v>872</v>
      </c>
      <c r="C221" s="38" t="s">
        <v>873</v>
      </c>
      <c r="D221" s="60" t="s">
        <v>874</v>
      </c>
      <c r="E221" s="40" t="s">
        <v>27</v>
      </c>
      <c r="F221" s="41">
        <v>449</v>
      </c>
      <c r="G221" s="41">
        <v>500</v>
      </c>
      <c r="H221" s="41">
        <v>44</v>
      </c>
      <c r="I221" s="41">
        <f t="shared" si="60"/>
        <v>224500</v>
      </c>
      <c r="J221" s="41">
        <f t="shared" si="61"/>
        <v>19756</v>
      </c>
      <c r="K221" s="41">
        <f t="shared" si="62"/>
        <v>244256</v>
      </c>
    </row>
    <row r="222" ht="64.8" spans="1:11">
      <c r="A222" s="40">
        <v>248</v>
      </c>
      <c r="B222" s="37" t="s">
        <v>875</v>
      </c>
      <c r="C222" s="38" t="s">
        <v>876</v>
      </c>
      <c r="D222" s="82" t="s">
        <v>877</v>
      </c>
      <c r="E222" s="40" t="s">
        <v>766</v>
      </c>
      <c r="F222" s="41">
        <v>338</v>
      </c>
      <c r="G222" s="41">
        <v>820</v>
      </c>
      <c r="H222" s="41">
        <v>72</v>
      </c>
      <c r="I222" s="41">
        <f t="shared" si="60"/>
        <v>277160</v>
      </c>
      <c r="J222" s="41">
        <f t="shared" si="61"/>
        <v>24336</v>
      </c>
      <c r="K222" s="41">
        <f t="shared" si="62"/>
        <v>301496</v>
      </c>
    </row>
    <row r="223" ht="64.8" spans="1:11">
      <c r="A223" s="40">
        <v>249</v>
      </c>
      <c r="B223" s="37" t="s">
        <v>878</v>
      </c>
      <c r="C223" s="38" t="s">
        <v>879</v>
      </c>
      <c r="D223" s="60" t="s">
        <v>880</v>
      </c>
      <c r="E223" s="40" t="s">
        <v>27</v>
      </c>
      <c r="F223" s="41">
        <v>7</v>
      </c>
      <c r="G223" s="41">
        <v>8180</v>
      </c>
      <c r="H223" s="41">
        <v>712</v>
      </c>
      <c r="I223" s="41">
        <f t="shared" si="60"/>
        <v>57260</v>
      </c>
      <c r="J223" s="41">
        <f t="shared" si="61"/>
        <v>4984</v>
      </c>
      <c r="K223" s="41">
        <f t="shared" si="62"/>
        <v>62244</v>
      </c>
    </row>
    <row r="224" spans="1:11">
      <c r="A224" s="12"/>
      <c r="B224" s="22" t="s">
        <v>99</v>
      </c>
      <c r="C224" s="22" t="s">
        <v>365</v>
      </c>
      <c r="D224" s="88"/>
      <c r="E224" s="22"/>
      <c r="F224" s="22"/>
      <c r="G224" s="22"/>
      <c r="H224" s="22"/>
      <c r="I224" s="22"/>
      <c r="J224" s="22"/>
      <c r="K224" s="22"/>
    </row>
    <row r="225" s="3" customFormat="1" ht="21.6" spans="1:11">
      <c r="A225" s="89"/>
      <c r="B225" s="61" t="s">
        <v>881</v>
      </c>
      <c r="C225" s="38" t="s">
        <v>882</v>
      </c>
      <c r="D225" s="53" t="s">
        <v>895</v>
      </c>
      <c r="E225" s="40" t="s">
        <v>19</v>
      </c>
      <c r="F225" s="90">
        <v>1</v>
      </c>
      <c r="G225" s="41"/>
      <c r="H225" s="41">
        <f t="shared" ref="H225:H228" si="63">J225</f>
        <v>935600</v>
      </c>
      <c r="I225" s="41"/>
      <c r="J225" s="41">
        <f>93.56*10000</f>
        <v>935600</v>
      </c>
      <c r="K225" s="41">
        <f t="shared" ref="K225:K228" si="64">J225+I225</f>
        <v>935600</v>
      </c>
    </row>
    <row r="226" ht="21.6" spans="1:11">
      <c r="A226" s="12"/>
      <c r="B226" s="61" t="s">
        <v>884</v>
      </c>
      <c r="C226" s="38" t="s">
        <v>885</v>
      </c>
      <c r="D226" s="53"/>
      <c r="E226" s="40" t="s">
        <v>19</v>
      </c>
      <c r="F226" s="90">
        <v>1</v>
      </c>
      <c r="G226" s="91"/>
      <c r="H226" s="41">
        <f t="shared" si="63"/>
        <v>1600600</v>
      </c>
      <c r="I226" s="91"/>
      <c r="J226" s="41">
        <v>1600600</v>
      </c>
      <c r="K226" s="41">
        <f t="shared" si="64"/>
        <v>1600600</v>
      </c>
    </row>
    <row r="227" ht="21.6" spans="1:11">
      <c r="A227" s="12"/>
      <c r="B227" s="61" t="s">
        <v>886</v>
      </c>
      <c r="C227" s="38" t="s">
        <v>367</v>
      </c>
      <c r="D227" s="53"/>
      <c r="E227" s="40" t="s">
        <v>19</v>
      </c>
      <c r="F227" s="90">
        <v>1</v>
      </c>
      <c r="G227" s="91"/>
      <c r="H227" s="41">
        <f t="shared" si="63"/>
        <v>733657.61</v>
      </c>
      <c r="I227" s="91"/>
      <c r="J227" s="41">
        <f>(SUM(J8:J226)-J225)*0.015</f>
        <v>733657.61</v>
      </c>
      <c r="K227" s="41">
        <f t="shared" si="64"/>
        <v>733657.61</v>
      </c>
    </row>
    <row r="228" ht="21.6" spans="1:11">
      <c r="A228" s="12"/>
      <c r="B228" s="92" t="s">
        <v>887</v>
      </c>
      <c r="C228" s="38" t="s">
        <v>368</v>
      </c>
      <c r="D228" s="53"/>
      <c r="E228" s="40" t="s">
        <v>19</v>
      </c>
      <c r="F228" s="90">
        <v>1</v>
      </c>
      <c r="G228" s="91"/>
      <c r="H228" s="41">
        <f t="shared" si="63"/>
        <v>496441.65</v>
      </c>
      <c r="I228" s="91"/>
      <c r="J228" s="41">
        <f>(SUM(J8:J227)-J225)*0.01</f>
        <v>496441.65</v>
      </c>
      <c r="K228" s="41">
        <f t="shared" si="64"/>
        <v>496441.65</v>
      </c>
    </row>
    <row r="229" s="4" customFormat="1" ht="45" customHeight="1" spans="1:11">
      <c r="A229" s="93"/>
      <c r="B229" s="94" t="s">
        <v>369</v>
      </c>
      <c r="C229" s="94"/>
      <c r="D229" s="94"/>
      <c r="E229" s="94"/>
      <c r="F229" s="94"/>
      <c r="G229" s="94"/>
      <c r="H229" s="94"/>
      <c r="I229" s="94"/>
      <c r="J229" s="94"/>
      <c r="K229" s="94"/>
    </row>
  </sheetData>
  <autoFilter ref="A1:K229">
    <extLst/>
  </autoFilter>
  <mergeCells count="10">
    <mergeCell ref="B1:K1"/>
    <mergeCell ref="G2:H2"/>
    <mergeCell ref="I2:J2"/>
    <mergeCell ref="B229:K229"/>
    <mergeCell ref="B2:B3"/>
    <mergeCell ref="C2:C3"/>
    <mergeCell ref="D2:D3"/>
    <mergeCell ref="E2:E3"/>
    <mergeCell ref="F2:F3"/>
    <mergeCell ref="K2:K3"/>
  </mergeCells>
  <printOptions horizontalCentered="1"/>
  <pageMargins left="0.393055555555556" right="0.393055555555556" top="0.751388888888889" bottom="0.751388888888889" header="0.298611111111111" footer="0.298611111111111"/>
  <pageSetup paperSize="9" scale="6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K233"/>
  <sheetViews>
    <sheetView view="pageBreakPreview" zoomScale="115" zoomScaleNormal="70" workbookViewId="0">
      <pane ySplit="3" topLeftCell="A225" activePane="bottomLeft" state="frozen"/>
      <selection/>
      <selection pane="bottomLeft" activeCell="B233" sqref="A1:K233"/>
    </sheetView>
  </sheetViews>
  <sheetFormatPr defaultColWidth="9" defaultRowHeight="24.95" customHeight="1"/>
  <cols>
    <col min="1" max="1" width="9.12962962962963" style="5" hidden="1" customWidth="1"/>
    <col min="2" max="2" width="7.25" style="6" customWidth="1"/>
    <col min="3" max="3" width="31.1296296296296" style="6" customWidth="1"/>
    <col min="4" max="4" width="63.6296296296296" style="7" customWidth="1"/>
    <col min="5" max="5" width="4.62962962962963" style="5" customWidth="1"/>
    <col min="6" max="7" width="10.3796296296296" style="5" customWidth="1"/>
    <col min="8" max="8" width="12.6296296296296" style="5" customWidth="1"/>
    <col min="9" max="9" width="15.3796296296296" style="5" customWidth="1"/>
    <col min="10" max="11" width="15.3796296296296" style="8" customWidth="1"/>
    <col min="12" max="16384" width="9" style="6"/>
  </cols>
  <sheetData>
    <row r="1" s="1" customFormat="1" ht="14.4" spans="1:11">
      <c r="A1" s="9"/>
      <c r="B1" s="10" t="s">
        <v>896</v>
      </c>
      <c r="C1" s="10"/>
      <c r="D1" s="11"/>
      <c r="E1" s="10"/>
      <c r="F1" s="10"/>
      <c r="G1" s="10"/>
      <c r="H1" s="10"/>
      <c r="I1" s="10"/>
      <c r="J1" s="10"/>
      <c r="K1" s="10"/>
    </row>
    <row r="2" s="2" customFormat="1" ht="14.4" spans="1:11">
      <c r="A2" s="12"/>
      <c r="B2" s="13" t="s">
        <v>1</v>
      </c>
      <c r="C2" s="13" t="s">
        <v>2</v>
      </c>
      <c r="D2" s="14" t="s">
        <v>3</v>
      </c>
      <c r="E2" s="13" t="s">
        <v>4</v>
      </c>
      <c r="F2" s="14" t="s">
        <v>5</v>
      </c>
      <c r="G2" s="15" t="s">
        <v>6</v>
      </c>
      <c r="H2" s="16"/>
      <c r="I2" s="55" t="s">
        <v>7</v>
      </c>
      <c r="J2" s="55"/>
      <c r="K2" s="56" t="s">
        <v>7</v>
      </c>
    </row>
    <row r="3" s="2" customFormat="1" ht="14.4" spans="1:11">
      <c r="A3" s="12" t="s">
        <v>8</v>
      </c>
      <c r="B3" s="17"/>
      <c r="C3" s="17"/>
      <c r="D3" s="18"/>
      <c r="E3" s="17"/>
      <c r="F3" s="18"/>
      <c r="G3" s="19" t="s">
        <v>9</v>
      </c>
      <c r="H3" s="19" t="s">
        <v>10</v>
      </c>
      <c r="I3" s="19" t="s">
        <v>11</v>
      </c>
      <c r="J3" s="57" t="s">
        <v>12</v>
      </c>
      <c r="K3" s="56"/>
    </row>
    <row r="4" spans="1:11">
      <c r="A4" s="12"/>
      <c r="B4" s="20"/>
      <c r="C4" s="20" t="s">
        <v>13</v>
      </c>
      <c r="D4" s="21"/>
      <c r="E4" s="20"/>
      <c r="F4" s="20"/>
      <c r="G4" s="22"/>
      <c r="H4" s="22"/>
      <c r="I4" s="22">
        <f>SUM(I9:I232)</f>
        <v>32438145.66</v>
      </c>
      <c r="J4" s="22">
        <f>SUM(J9:J232)</f>
        <v>50122517.02</v>
      </c>
      <c r="K4" s="22">
        <f>SUM(K9:K232)</f>
        <v>82560662.68</v>
      </c>
    </row>
    <row r="5" spans="1:11">
      <c r="A5" s="12"/>
      <c r="B5" s="20" t="s">
        <v>14</v>
      </c>
      <c r="C5" s="20" t="s">
        <v>371</v>
      </c>
      <c r="D5" s="21"/>
      <c r="E5" s="20"/>
      <c r="F5" s="20"/>
      <c r="G5" s="22"/>
      <c r="H5" s="22"/>
      <c r="I5" s="22"/>
      <c r="J5" s="22"/>
      <c r="K5" s="22"/>
    </row>
    <row r="6" spans="1:11">
      <c r="A6" s="12"/>
      <c r="B6" s="23" t="s">
        <v>162</v>
      </c>
      <c r="C6" s="24" t="s">
        <v>261</v>
      </c>
      <c r="D6" s="25"/>
      <c r="E6" s="23"/>
      <c r="F6" s="26"/>
      <c r="G6" s="27"/>
      <c r="H6" s="27"/>
      <c r="I6" s="27"/>
      <c r="J6" s="27"/>
      <c r="K6" s="27"/>
    </row>
    <row r="7" spans="1:11">
      <c r="A7" s="12"/>
      <c r="B7" s="28" t="s">
        <v>22</v>
      </c>
      <c r="C7" s="29" t="s">
        <v>372</v>
      </c>
      <c r="D7" s="30"/>
      <c r="E7" s="28"/>
      <c r="F7" s="31"/>
      <c r="G7" s="32"/>
      <c r="H7" s="32"/>
      <c r="I7" s="32"/>
      <c r="J7" s="32"/>
      <c r="K7" s="32"/>
    </row>
    <row r="8" spans="1:11">
      <c r="A8" s="12"/>
      <c r="B8" s="33" t="s">
        <v>373</v>
      </c>
      <c r="C8" s="34" t="s">
        <v>374</v>
      </c>
      <c r="D8" s="35"/>
      <c r="E8" s="33"/>
      <c r="F8" s="36"/>
      <c r="G8" s="36"/>
      <c r="H8" s="36"/>
      <c r="I8" s="36"/>
      <c r="J8" s="36"/>
      <c r="K8" s="36"/>
    </row>
    <row r="9" ht="21.6" spans="1:11">
      <c r="A9" s="12">
        <v>4</v>
      </c>
      <c r="B9" s="37" t="s">
        <v>375</v>
      </c>
      <c r="C9" s="38" t="s">
        <v>376</v>
      </c>
      <c r="D9" s="39"/>
      <c r="E9" s="40" t="s">
        <v>377</v>
      </c>
      <c r="F9" s="41">
        <v>5270.93</v>
      </c>
      <c r="G9" s="41">
        <v>0</v>
      </c>
      <c r="H9" s="41">
        <v>22.94</v>
      </c>
      <c r="I9" s="41">
        <f t="shared" ref="I9:I19" si="0">F9*G9</f>
        <v>0</v>
      </c>
      <c r="J9" s="41">
        <f t="shared" ref="J9:J19" si="1">F9*H9</f>
        <v>120915.13</v>
      </c>
      <c r="K9" s="41">
        <f t="shared" ref="K9:K19" si="2">J9+I9</f>
        <v>120915.13</v>
      </c>
    </row>
    <row r="10" ht="21.6" spans="1:11">
      <c r="A10" s="12">
        <v>5</v>
      </c>
      <c r="B10" s="37" t="s">
        <v>378</v>
      </c>
      <c r="C10" s="38" t="s">
        <v>379</v>
      </c>
      <c r="D10" s="39"/>
      <c r="E10" s="40" t="s">
        <v>377</v>
      </c>
      <c r="F10" s="41">
        <v>5152.51</v>
      </c>
      <c r="G10" s="41">
        <v>0</v>
      </c>
      <c r="H10" s="41">
        <v>18.6</v>
      </c>
      <c r="I10" s="41">
        <f t="shared" si="0"/>
        <v>0</v>
      </c>
      <c r="J10" s="41">
        <f t="shared" si="1"/>
        <v>95836.69</v>
      </c>
      <c r="K10" s="41">
        <f t="shared" si="2"/>
        <v>95836.69</v>
      </c>
    </row>
    <row r="11" ht="21.6" spans="1:11">
      <c r="A11" s="12">
        <v>6</v>
      </c>
      <c r="B11" s="37" t="s">
        <v>380</v>
      </c>
      <c r="C11" s="38" t="s">
        <v>381</v>
      </c>
      <c r="D11" s="39" t="s">
        <v>382</v>
      </c>
      <c r="E11" s="40" t="s">
        <v>383</v>
      </c>
      <c r="F11" s="41">
        <v>10148.84</v>
      </c>
      <c r="G11" s="41">
        <v>0</v>
      </c>
      <c r="H11" s="41">
        <v>18.15</v>
      </c>
      <c r="I11" s="41">
        <f t="shared" si="0"/>
        <v>0</v>
      </c>
      <c r="J11" s="41">
        <f t="shared" si="1"/>
        <v>184201.45</v>
      </c>
      <c r="K11" s="41">
        <f t="shared" si="2"/>
        <v>184201.45</v>
      </c>
    </row>
    <row r="12" ht="21.6" spans="1:11">
      <c r="A12" s="12">
        <v>7</v>
      </c>
      <c r="B12" s="37" t="s">
        <v>384</v>
      </c>
      <c r="C12" s="38" t="s">
        <v>385</v>
      </c>
      <c r="D12" s="39" t="s">
        <v>386</v>
      </c>
      <c r="E12" s="40" t="s">
        <v>387</v>
      </c>
      <c r="F12" s="41">
        <v>11683.4</v>
      </c>
      <c r="G12" s="41">
        <v>0</v>
      </c>
      <c r="H12" s="41">
        <v>392.16</v>
      </c>
      <c r="I12" s="41">
        <f t="shared" si="0"/>
        <v>0</v>
      </c>
      <c r="J12" s="41">
        <f t="shared" si="1"/>
        <v>4581762.14</v>
      </c>
      <c r="K12" s="41">
        <f t="shared" si="2"/>
        <v>4581762.14</v>
      </c>
    </row>
    <row r="13" ht="21.6" spans="1:11">
      <c r="A13" s="12">
        <v>8</v>
      </c>
      <c r="B13" s="37" t="s">
        <v>388</v>
      </c>
      <c r="C13" s="38" t="s">
        <v>389</v>
      </c>
      <c r="D13" s="39"/>
      <c r="E13" s="40" t="s">
        <v>387</v>
      </c>
      <c r="F13" s="41">
        <v>400.65</v>
      </c>
      <c r="G13" s="41">
        <v>0</v>
      </c>
      <c r="H13" s="41">
        <v>65.13</v>
      </c>
      <c r="I13" s="41">
        <f t="shared" si="0"/>
        <v>0</v>
      </c>
      <c r="J13" s="41">
        <f t="shared" si="1"/>
        <v>26094.33</v>
      </c>
      <c r="K13" s="41">
        <f t="shared" si="2"/>
        <v>26094.33</v>
      </c>
    </row>
    <row r="14" ht="21.6" spans="1:11">
      <c r="A14" s="12">
        <v>9</v>
      </c>
      <c r="B14" s="37" t="s">
        <v>889</v>
      </c>
      <c r="C14" s="38" t="s">
        <v>890</v>
      </c>
      <c r="D14" s="39"/>
      <c r="E14" s="40" t="s">
        <v>387</v>
      </c>
      <c r="F14" s="41">
        <v>18</v>
      </c>
      <c r="G14" s="41">
        <v>0</v>
      </c>
      <c r="H14" s="41">
        <v>126.24</v>
      </c>
      <c r="I14" s="41">
        <f t="shared" si="0"/>
        <v>0</v>
      </c>
      <c r="J14" s="41">
        <f t="shared" si="1"/>
        <v>2272.32</v>
      </c>
      <c r="K14" s="41">
        <f t="shared" si="2"/>
        <v>2272.32</v>
      </c>
    </row>
    <row r="15" ht="21.6" spans="1:11">
      <c r="A15" s="12">
        <v>10</v>
      </c>
      <c r="B15" s="37" t="s">
        <v>390</v>
      </c>
      <c r="C15" s="42" t="s">
        <v>391</v>
      </c>
      <c r="D15" s="39"/>
      <c r="E15" s="40" t="s">
        <v>387</v>
      </c>
      <c r="F15" s="41">
        <v>20280.08</v>
      </c>
      <c r="G15" s="41">
        <v>0</v>
      </c>
      <c r="H15" s="41">
        <v>59.94</v>
      </c>
      <c r="I15" s="41">
        <f t="shared" si="0"/>
        <v>0</v>
      </c>
      <c r="J15" s="41">
        <f t="shared" si="1"/>
        <v>1215588</v>
      </c>
      <c r="K15" s="41">
        <f t="shared" si="2"/>
        <v>1215588</v>
      </c>
    </row>
    <row r="16" ht="21.6" spans="1:11">
      <c r="A16" s="12">
        <v>11</v>
      </c>
      <c r="B16" s="37" t="s">
        <v>392</v>
      </c>
      <c r="C16" s="42" t="s">
        <v>393</v>
      </c>
      <c r="D16" s="39"/>
      <c r="E16" s="40" t="s">
        <v>387</v>
      </c>
      <c r="F16" s="41">
        <v>1618.8</v>
      </c>
      <c r="G16" s="41">
        <v>0</v>
      </c>
      <c r="H16" s="41">
        <v>45.19</v>
      </c>
      <c r="I16" s="41">
        <f t="shared" si="0"/>
        <v>0</v>
      </c>
      <c r="J16" s="41">
        <f t="shared" si="1"/>
        <v>73153.57</v>
      </c>
      <c r="K16" s="41">
        <f t="shared" si="2"/>
        <v>73153.57</v>
      </c>
    </row>
    <row r="17" ht="21.6" spans="1:11">
      <c r="A17" s="12">
        <v>12</v>
      </c>
      <c r="B17" s="37" t="s">
        <v>394</v>
      </c>
      <c r="C17" s="38" t="s">
        <v>395</v>
      </c>
      <c r="D17" s="39"/>
      <c r="E17" s="40" t="s">
        <v>377</v>
      </c>
      <c r="F17" s="41">
        <v>323.76</v>
      </c>
      <c r="G17" s="41">
        <v>0</v>
      </c>
      <c r="H17" s="41">
        <v>564.62</v>
      </c>
      <c r="I17" s="41">
        <f t="shared" si="0"/>
        <v>0</v>
      </c>
      <c r="J17" s="41">
        <f t="shared" si="1"/>
        <v>182801.37</v>
      </c>
      <c r="K17" s="41">
        <f t="shared" si="2"/>
        <v>182801.37</v>
      </c>
    </row>
    <row r="18" ht="21.6" spans="1:11">
      <c r="A18" s="12">
        <v>13</v>
      </c>
      <c r="B18" s="37" t="s">
        <v>396</v>
      </c>
      <c r="C18" s="38" t="s">
        <v>397</v>
      </c>
      <c r="D18" s="39"/>
      <c r="E18" s="40" t="s">
        <v>383</v>
      </c>
      <c r="F18" s="41">
        <v>2428.2</v>
      </c>
      <c r="G18" s="41">
        <v>0</v>
      </c>
      <c r="H18" s="41">
        <v>75.83</v>
      </c>
      <c r="I18" s="41">
        <f t="shared" si="0"/>
        <v>0</v>
      </c>
      <c r="J18" s="41">
        <f t="shared" si="1"/>
        <v>184130.41</v>
      </c>
      <c r="K18" s="41">
        <f t="shared" si="2"/>
        <v>184130.41</v>
      </c>
    </row>
    <row r="19" ht="21.6" spans="1:11">
      <c r="A19" s="12">
        <v>14</v>
      </c>
      <c r="B19" s="37" t="s">
        <v>398</v>
      </c>
      <c r="C19" s="38" t="s">
        <v>399</v>
      </c>
      <c r="D19" s="39"/>
      <c r="E19" s="40" t="s">
        <v>400</v>
      </c>
      <c r="F19" s="41">
        <v>1349</v>
      </c>
      <c r="G19" s="41">
        <v>0</v>
      </c>
      <c r="H19" s="41">
        <v>500</v>
      </c>
      <c r="I19" s="41">
        <f t="shared" si="0"/>
        <v>0</v>
      </c>
      <c r="J19" s="41">
        <f t="shared" si="1"/>
        <v>674500</v>
      </c>
      <c r="K19" s="41">
        <f t="shared" si="2"/>
        <v>674500</v>
      </c>
    </row>
    <row r="20" spans="1:11">
      <c r="A20" s="12"/>
      <c r="B20" s="43" t="s">
        <v>401</v>
      </c>
      <c r="C20" s="44" t="s">
        <v>402</v>
      </c>
      <c r="D20" s="45"/>
      <c r="E20" s="46"/>
      <c r="F20" s="47"/>
      <c r="G20" s="48"/>
      <c r="H20" s="48"/>
      <c r="I20" s="48"/>
      <c r="J20" s="48"/>
      <c r="K20" s="48"/>
    </row>
    <row r="21" ht="21.6" spans="1:11">
      <c r="A21" s="40">
        <v>16</v>
      </c>
      <c r="B21" s="37" t="s">
        <v>403</v>
      </c>
      <c r="C21" s="38" t="s">
        <v>376</v>
      </c>
      <c r="D21" s="39"/>
      <c r="E21" s="40" t="s">
        <v>377</v>
      </c>
      <c r="F21" s="41">
        <v>925.16</v>
      </c>
      <c r="G21" s="41">
        <v>0</v>
      </c>
      <c r="H21" s="41">
        <v>22.94</v>
      </c>
      <c r="I21" s="41">
        <f t="shared" ref="I21:I37" si="3">F21*G21</f>
        <v>0</v>
      </c>
      <c r="J21" s="41">
        <f t="shared" ref="J21:J37" si="4">F21*H21</f>
        <v>21223.17</v>
      </c>
      <c r="K21" s="41">
        <f t="shared" ref="K21:K37" si="5">J21+I21</f>
        <v>21223.17</v>
      </c>
    </row>
    <row r="22" ht="21.6" spans="1:11">
      <c r="A22" s="40">
        <v>17</v>
      </c>
      <c r="B22" s="37" t="s">
        <v>404</v>
      </c>
      <c r="C22" s="38" t="s">
        <v>379</v>
      </c>
      <c r="D22" s="39"/>
      <c r="E22" s="40" t="s">
        <v>377</v>
      </c>
      <c r="F22" s="41">
        <v>549.14</v>
      </c>
      <c r="G22" s="41">
        <v>0</v>
      </c>
      <c r="H22" s="41">
        <v>18.6</v>
      </c>
      <c r="I22" s="41">
        <f t="shared" si="3"/>
        <v>0</v>
      </c>
      <c r="J22" s="41">
        <f t="shared" si="4"/>
        <v>10214</v>
      </c>
      <c r="K22" s="41">
        <f t="shared" si="5"/>
        <v>10214</v>
      </c>
    </row>
    <row r="23" ht="21.6" spans="1:11">
      <c r="A23" s="40">
        <v>18</v>
      </c>
      <c r="B23" s="37" t="s">
        <v>405</v>
      </c>
      <c r="C23" s="38" t="s">
        <v>381</v>
      </c>
      <c r="D23" s="39" t="s">
        <v>382</v>
      </c>
      <c r="E23" s="40" t="s">
        <v>383</v>
      </c>
      <c r="F23" s="41">
        <v>885.05</v>
      </c>
      <c r="G23" s="41">
        <v>0</v>
      </c>
      <c r="H23" s="41">
        <v>18.15</v>
      </c>
      <c r="I23" s="41">
        <f t="shared" si="3"/>
        <v>0</v>
      </c>
      <c r="J23" s="41">
        <f t="shared" si="4"/>
        <v>16063.66</v>
      </c>
      <c r="K23" s="41">
        <f t="shared" si="5"/>
        <v>16063.66</v>
      </c>
    </row>
    <row r="24" ht="21.6" spans="1:11">
      <c r="A24" s="40">
        <v>19</v>
      </c>
      <c r="B24" s="37" t="s">
        <v>406</v>
      </c>
      <c r="C24" s="38" t="s">
        <v>407</v>
      </c>
      <c r="D24" s="39"/>
      <c r="E24" s="40" t="s">
        <v>377</v>
      </c>
      <c r="F24" s="41">
        <v>93</v>
      </c>
      <c r="G24" s="41">
        <v>0</v>
      </c>
      <c r="H24" s="41">
        <v>237.28</v>
      </c>
      <c r="I24" s="41">
        <f t="shared" si="3"/>
        <v>0</v>
      </c>
      <c r="J24" s="41">
        <f t="shared" si="4"/>
        <v>22067.04</v>
      </c>
      <c r="K24" s="41">
        <f t="shared" si="5"/>
        <v>22067.04</v>
      </c>
    </row>
    <row r="25" ht="21.6" spans="1:11">
      <c r="A25" s="40">
        <v>20</v>
      </c>
      <c r="B25" s="37" t="s">
        <v>408</v>
      </c>
      <c r="C25" s="38" t="s">
        <v>409</v>
      </c>
      <c r="D25" s="39"/>
      <c r="E25" s="40" t="s">
        <v>377</v>
      </c>
      <c r="F25" s="41">
        <v>300.78</v>
      </c>
      <c r="G25" s="41">
        <v>0</v>
      </c>
      <c r="H25" s="41">
        <v>564.62</v>
      </c>
      <c r="I25" s="41">
        <f t="shared" si="3"/>
        <v>0</v>
      </c>
      <c r="J25" s="41">
        <f t="shared" si="4"/>
        <v>169826.4</v>
      </c>
      <c r="K25" s="41">
        <f t="shared" si="5"/>
        <v>169826.4</v>
      </c>
    </row>
    <row r="26" ht="21.6" spans="1:11">
      <c r="A26" s="40">
        <v>21</v>
      </c>
      <c r="B26" s="37" t="s">
        <v>410</v>
      </c>
      <c r="C26" s="38" t="s">
        <v>411</v>
      </c>
      <c r="D26" s="39"/>
      <c r="E26" s="40" t="s">
        <v>387</v>
      </c>
      <c r="F26" s="41">
        <v>18.4</v>
      </c>
      <c r="G26" s="41">
        <v>0</v>
      </c>
      <c r="H26" s="41">
        <v>30</v>
      </c>
      <c r="I26" s="41">
        <f t="shared" si="3"/>
        <v>0</v>
      </c>
      <c r="J26" s="41">
        <f t="shared" si="4"/>
        <v>552</v>
      </c>
      <c r="K26" s="41">
        <f t="shared" si="5"/>
        <v>552</v>
      </c>
    </row>
    <row r="27" ht="21.6" spans="1:11">
      <c r="A27" s="40">
        <v>22</v>
      </c>
      <c r="B27" s="37" t="s">
        <v>412</v>
      </c>
      <c r="C27" s="38" t="s">
        <v>413</v>
      </c>
      <c r="D27" s="49"/>
      <c r="E27" s="40" t="s">
        <v>414</v>
      </c>
      <c r="F27" s="41">
        <v>4</v>
      </c>
      <c r="G27" s="41">
        <v>0</v>
      </c>
      <c r="H27" s="41">
        <v>424</v>
      </c>
      <c r="I27" s="41">
        <f t="shared" si="3"/>
        <v>0</v>
      </c>
      <c r="J27" s="41">
        <f t="shared" si="4"/>
        <v>1696</v>
      </c>
      <c r="K27" s="41">
        <f t="shared" si="5"/>
        <v>1696</v>
      </c>
    </row>
    <row r="28" ht="21.6" spans="1:11">
      <c r="A28" s="40">
        <v>23</v>
      </c>
      <c r="B28" s="37" t="s">
        <v>415</v>
      </c>
      <c r="C28" s="38" t="s">
        <v>416</v>
      </c>
      <c r="D28" s="49"/>
      <c r="E28" s="40" t="s">
        <v>414</v>
      </c>
      <c r="F28" s="41">
        <v>89</v>
      </c>
      <c r="G28" s="41">
        <v>0</v>
      </c>
      <c r="H28" s="41">
        <v>628</v>
      </c>
      <c r="I28" s="41">
        <f t="shared" si="3"/>
        <v>0</v>
      </c>
      <c r="J28" s="41">
        <f t="shared" si="4"/>
        <v>55892</v>
      </c>
      <c r="K28" s="41">
        <f t="shared" si="5"/>
        <v>55892</v>
      </c>
    </row>
    <row r="29" ht="21.6" spans="1:11">
      <c r="A29" s="40">
        <v>24</v>
      </c>
      <c r="B29" s="37" t="s">
        <v>417</v>
      </c>
      <c r="C29" s="38" t="s">
        <v>418</v>
      </c>
      <c r="D29" s="49"/>
      <c r="E29" s="40" t="s">
        <v>414</v>
      </c>
      <c r="F29" s="41">
        <v>1</v>
      </c>
      <c r="G29" s="41">
        <v>0</v>
      </c>
      <c r="H29" s="41">
        <v>880</v>
      </c>
      <c r="I29" s="41">
        <f t="shared" si="3"/>
        <v>0</v>
      </c>
      <c r="J29" s="41">
        <f t="shared" si="4"/>
        <v>880</v>
      </c>
      <c r="K29" s="41">
        <f t="shared" si="5"/>
        <v>880</v>
      </c>
    </row>
    <row r="30" ht="21.6" spans="1:11">
      <c r="A30" s="40">
        <v>25</v>
      </c>
      <c r="B30" s="37" t="s">
        <v>419</v>
      </c>
      <c r="C30" s="38" t="s">
        <v>420</v>
      </c>
      <c r="D30" s="39"/>
      <c r="E30" s="40" t="s">
        <v>414</v>
      </c>
      <c r="F30" s="41">
        <v>92</v>
      </c>
      <c r="G30" s="41">
        <v>0</v>
      </c>
      <c r="H30" s="41">
        <v>1070</v>
      </c>
      <c r="I30" s="41">
        <f t="shared" si="3"/>
        <v>0</v>
      </c>
      <c r="J30" s="41">
        <f t="shared" si="4"/>
        <v>98440</v>
      </c>
      <c r="K30" s="41">
        <f t="shared" si="5"/>
        <v>98440</v>
      </c>
    </row>
    <row r="31" ht="21.6" spans="1:11">
      <c r="A31" s="40">
        <v>26</v>
      </c>
      <c r="B31" s="37" t="s">
        <v>421</v>
      </c>
      <c r="C31" s="38" t="s">
        <v>422</v>
      </c>
      <c r="D31" s="39"/>
      <c r="E31" s="40" t="s">
        <v>414</v>
      </c>
      <c r="F31" s="41">
        <v>4</v>
      </c>
      <c r="G31" s="41">
        <v>0</v>
      </c>
      <c r="H31" s="41">
        <v>80</v>
      </c>
      <c r="I31" s="41">
        <f t="shared" si="3"/>
        <v>0</v>
      </c>
      <c r="J31" s="41">
        <f t="shared" si="4"/>
        <v>320</v>
      </c>
      <c r="K31" s="41">
        <f t="shared" si="5"/>
        <v>320</v>
      </c>
    </row>
    <row r="32" ht="21.6" spans="1:11">
      <c r="A32" s="40">
        <v>27</v>
      </c>
      <c r="B32" s="37" t="s">
        <v>423</v>
      </c>
      <c r="C32" s="38" t="s">
        <v>424</v>
      </c>
      <c r="D32" s="39"/>
      <c r="E32" s="40" t="s">
        <v>414</v>
      </c>
      <c r="F32" s="41">
        <v>89</v>
      </c>
      <c r="G32" s="41">
        <v>0</v>
      </c>
      <c r="H32" s="41">
        <v>110</v>
      </c>
      <c r="I32" s="41">
        <f t="shared" si="3"/>
        <v>0</v>
      </c>
      <c r="J32" s="41">
        <f t="shared" si="4"/>
        <v>9790</v>
      </c>
      <c r="K32" s="41">
        <f t="shared" si="5"/>
        <v>9790</v>
      </c>
    </row>
    <row r="33" ht="21.6" spans="1:11">
      <c r="A33" s="40">
        <v>28</v>
      </c>
      <c r="B33" s="37" t="s">
        <v>425</v>
      </c>
      <c r="C33" s="38" t="s">
        <v>426</v>
      </c>
      <c r="D33" s="39"/>
      <c r="E33" s="40" t="s">
        <v>414</v>
      </c>
      <c r="F33" s="41">
        <v>1</v>
      </c>
      <c r="G33" s="41">
        <v>0</v>
      </c>
      <c r="H33" s="41">
        <v>150</v>
      </c>
      <c r="I33" s="41">
        <f t="shared" si="3"/>
        <v>0</v>
      </c>
      <c r="J33" s="41">
        <f t="shared" si="4"/>
        <v>150</v>
      </c>
      <c r="K33" s="41">
        <f t="shared" si="5"/>
        <v>150</v>
      </c>
    </row>
    <row r="34" ht="21.6" spans="1:11">
      <c r="A34" s="40">
        <v>29</v>
      </c>
      <c r="B34" s="37" t="s">
        <v>427</v>
      </c>
      <c r="C34" s="42" t="s">
        <v>391</v>
      </c>
      <c r="D34" s="39"/>
      <c r="E34" s="40" t="s">
        <v>387</v>
      </c>
      <c r="F34" s="41">
        <v>1769.99</v>
      </c>
      <c r="G34" s="41">
        <v>0</v>
      </c>
      <c r="H34" s="41">
        <v>59.94</v>
      </c>
      <c r="I34" s="41">
        <f t="shared" si="3"/>
        <v>0</v>
      </c>
      <c r="J34" s="41">
        <f t="shared" si="4"/>
        <v>106093.2</v>
      </c>
      <c r="K34" s="41">
        <f t="shared" si="5"/>
        <v>106093.2</v>
      </c>
    </row>
    <row r="35" ht="21.6" spans="1:11">
      <c r="A35" s="40">
        <v>30</v>
      </c>
      <c r="B35" s="37" t="s">
        <v>428</v>
      </c>
      <c r="C35" s="38" t="s">
        <v>429</v>
      </c>
      <c r="D35" s="39"/>
      <c r="E35" s="40" t="s">
        <v>377</v>
      </c>
      <c r="F35" s="41">
        <v>44.89</v>
      </c>
      <c r="G35" s="41">
        <v>0</v>
      </c>
      <c r="H35" s="41">
        <v>564.62</v>
      </c>
      <c r="I35" s="41">
        <f t="shared" si="3"/>
        <v>0</v>
      </c>
      <c r="J35" s="41">
        <f t="shared" si="4"/>
        <v>25345.79</v>
      </c>
      <c r="K35" s="41">
        <f t="shared" si="5"/>
        <v>25345.79</v>
      </c>
    </row>
    <row r="36" ht="21.6" spans="1:11">
      <c r="A36" s="40">
        <v>31</v>
      </c>
      <c r="B36" s="37" t="s">
        <v>430</v>
      </c>
      <c r="C36" s="38" t="s">
        <v>397</v>
      </c>
      <c r="D36" s="39"/>
      <c r="E36" s="40" t="s">
        <v>383</v>
      </c>
      <c r="F36" s="41">
        <v>1582.98</v>
      </c>
      <c r="G36" s="41">
        <v>0</v>
      </c>
      <c r="H36" s="41">
        <v>75.83</v>
      </c>
      <c r="I36" s="41">
        <f t="shared" si="3"/>
        <v>0</v>
      </c>
      <c r="J36" s="41">
        <f t="shared" si="4"/>
        <v>120037.37</v>
      </c>
      <c r="K36" s="41">
        <f t="shared" si="5"/>
        <v>120037.37</v>
      </c>
    </row>
    <row r="37" ht="21.6" spans="1:11">
      <c r="A37" s="40">
        <v>32</v>
      </c>
      <c r="B37" s="37" t="s">
        <v>431</v>
      </c>
      <c r="C37" s="38" t="s">
        <v>432</v>
      </c>
      <c r="D37" s="39"/>
      <c r="E37" s="40" t="s">
        <v>414</v>
      </c>
      <c r="F37" s="41">
        <v>92</v>
      </c>
      <c r="G37" s="41">
        <v>0</v>
      </c>
      <c r="H37" s="41">
        <v>15</v>
      </c>
      <c r="I37" s="41">
        <f t="shared" si="3"/>
        <v>0</v>
      </c>
      <c r="J37" s="41">
        <f t="shared" si="4"/>
        <v>1380</v>
      </c>
      <c r="K37" s="41">
        <f t="shared" si="5"/>
        <v>1380</v>
      </c>
    </row>
    <row r="38" spans="1:11">
      <c r="A38" s="12"/>
      <c r="B38" s="28" t="s">
        <v>179</v>
      </c>
      <c r="C38" s="29" t="s">
        <v>278</v>
      </c>
      <c r="D38" s="30"/>
      <c r="E38" s="28"/>
      <c r="F38" s="50"/>
      <c r="G38" s="51"/>
      <c r="H38" s="51"/>
      <c r="I38" s="51"/>
      <c r="J38" s="51"/>
      <c r="K38" s="51"/>
    </row>
    <row r="39" ht="21.6" spans="1:11">
      <c r="A39" s="40">
        <v>34</v>
      </c>
      <c r="B39" s="37" t="s">
        <v>433</v>
      </c>
      <c r="C39" s="38" t="s">
        <v>434</v>
      </c>
      <c r="D39" s="52" t="s">
        <v>434</v>
      </c>
      <c r="E39" s="40" t="s">
        <v>400</v>
      </c>
      <c r="F39" s="41">
        <v>2036</v>
      </c>
      <c r="G39" s="41">
        <v>0</v>
      </c>
      <c r="H39" s="41">
        <v>63</v>
      </c>
      <c r="I39" s="41">
        <f t="shared" ref="I39:I44" si="6">F39*G39</f>
        <v>0</v>
      </c>
      <c r="J39" s="41">
        <f t="shared" ref="J39:J44" si="7">F39*H39</f>
        <v>128268</v>
      </c>
      <c r="K39" s="41">
        <f t="shared" ref="K39:K44" si="8">J39+I39</f>
        <v>128268</v>
      </c>
    </row>
    <row r="40" ht="21.6" spans="1:11">
      <c r="A40" s="40">
        <v>35</v>
      </c>
      <c r="B40" s="37" t="s">
        <v>435</v>
      </c>
      <c r="C40" s="38" t="s">
        <v>436</v>
      </c>
      <c r="D40" s="52" t="s">
        <v>437</v>
      </c>
      <c r="E40" s="40" t="s">
        <v>400</v>
      </c>
      <c r="F40" s="41">
        <v>825</v>
      </c>
      <c r="G40" s="41">
        <v>0</v>
      </c>
      <c r="H40" s="41">
        <v>350</v>
      </c>
      <c r="I40" s="41">
        <f t="shared" si="6"/>
        <v>0</v>
      </c>
      <c r="J40" s="41">
        <f t="shared" si="7"/>
        <v>288750</v>
      </c>
      <c r="K40" s="41">
        <f t="shared" si="8"/>
        <v>288750</v>
      </c>
    </row>
    <row r="41" ht="21.6" spans="1:11">
      <c r="A41" s="40">
        <v>36</v>
      </c>
      <c r="B41" s="37" t="s">
        <v>438</v>
      </c>
      <c r="C41" s="38" t="s">
        <v>439</v>
      </c>
      <c r="D41" s="52" t="s">
        <v>437</v>
      </c>
      <c r="E41" s="40" t="s">
        <v>400</v>
      </c>
      <c r="F41" s="41">
        <v>610</v>
      </c>
      <c r="G41" s="41">
        <v>0</v>
      </c>
      <c r="H41" s="41">
        <v>350</v>
      </c>
      <c r="I41" s="41">
        <f t="shared" si="6"/>
        <v>0</v>
      </c>
      <c r="J41" s="41">
        <f t="shared" si="7"/>
        <v>213500</v>
      </c>
      <c r="K41" s="41">
        <f t="shared" si="8"/>
        <v>213500</v>
      </c>
    </row>
    <row r="42" ht="43.2" spans="1:11">
      <c r="A42" s="40">
        <v>37</v>
      </c>
      <c r="B42" s="37" t="s">
        <v>440</v>
      </c>
      <c r="C42" s="38" t="s">
        <v>441</v>
      </c>
      <c r="D42" s="53" t="s">
        <v>442</v>
      </c>
      <c r="E42" s="40" t="s">
        <v>443</v>
      </c>
      <c r="F42" s="41">
        <v>7</v>
      </c>
      <c r="G42" s="41">
        <v>0</v>
      </c>
      <c r="H42" s="41">
        <v>300</v>
      </c>
      <c r="I42" s="41">
        <f t="shared" si="6"/>
        <v>0</v>
      </c>
      <c r="J42" s="41">
        <f t="shared" si="7"/>
        <v>2100</v>
      </c>
      <c r="K42" s="41">
        <f t="shared" si="8"/>
        <v>2100</v>
      </c>
    </row>
    <row r="43" ht="21.6" spans="1:11">
      <c r="A43" s="40">
        <v>38</v>
      </c>
      <c r="B43" s="37" t="s">
        <v>444</v>
      </c>
      <c r="C43" s="38" t="s">
        <v>445</v>
      </c>
      <c r="D43" s="39"/>
      <c r="E43" s="40" t="s">
        <v>377</v>
      </c>
      <c r="F43" s="41">
        <v>4345.46</v>
      </c>
      <c r="G43" s="41">
        <v>0</v>
      </c>
      <c r="H43" s="41">
        <v>24.01</v>
      </c>
      <c r="I43" s="41">
        <f t="shared" si="6"/>
        <v>0</v>
      </c>
      <c r="J43" s="41">
        <f t="shared" si="7"/>
        <v>104334.49</v>
      </c>
      <c r="K43" s="41">
        <f t="shared" si="8"/>
        <v>104334.49</v>
      </c>
    </row>
    <row r="44" ht="21.6" spans="1:11">
      <c r="A44" s="40">
        <v>39</v>
      </c>
      <c r="B44" s="37" t="s">
        <v>446</v>
      </c>
      <c r="C44" s="38" t="s">
        <v>379</v>
      </c>
      <c r="D44" s="39"/>
      <c r="E44" s="40" t="s">
        <v>377</v>
      </c>
      <c r="F44" s="41">
        <v>2103.12</v>
      </c>
      <c r="G44" s="41">
        <v>0</v>
      </c>
      <c r="H44" s="41">
        <v>18.6</v>
      </c>
      <c r="I44" s="41">
        <f t="shared" si="6"/>
        <v>0</v>
      </c>
      <c r="J44" s="41">
        <f t="shared" si="7"/>
        <v>39118.03</v>
      </c>
      <c r="K44" s="41">
        <f t="shared" si="8"/>
        <v>39118.03</v>
      </c>
    </row>
    <row r="45" ht="21.6" spans="1:11">
      <c r="A45" s="40">
        <v>41</v>
      </c>
      <c r="B45" s="37" t="s">
        <v>447</v>
      </c>
      <c r="C45" s="38" t="s">
        <v>448</v>
      </c>
      <c r="D45" s="39"/>
      <c r="E45" s="40" t="s">
        <v>377</v>
      </c>
      <c r="F45" s="41">
        <v>1752.81</v>
      </c>
      <c r="G45" s="41">
        <v>0</v>
      </c>
      <c r="H45" s="41">
        <v>561.22</v>
      </c>
      <c r="I45" s="41">
        <f t="shared" ref="I45:I51" si="9">F45*G45</f>
        <v>0</v>
      </c>
      <c r="J45" s="41">
        <f t="shared" ref="J45:J51" si="10">F45*H45</f>
        <v>983712.03</v>
      </c>
      <c r="K45" s="41">
        <f t="shared" ref="K45:K51" si="11">J45+I45</f>
        <v>983712.03</v>
      </c>
    </row>
    <row r="46" ht="21.6" spans="1:11">
      <c r="A46" s="40">
        <v>42</v>
      </c>
      <c r="B46" s="37" t="s">
        <v>449</v>
      </c>
      <c r="C46" s="38" t="s">
        <v>450</v>
      </c>
      <c r="D46" s="39"/>
      <c r="E46" s="40" t="s">
        <v>451</v>
      </c>
      <c r="F46" s="54">
        <v>48.55</v>
      </c>
      <c r="G46" s="41">
        <v>0</v>
      </c>
      <c r="H46" s="41">
        <v>7268.56</v>
      </c>
      <c r="I46" s="41">
        <f t="shared" si="9"/>
        <v>0</v>
      </c>
      <c r="J46" s="41">
        <f t="shared" si="10"/>
        <v>352888.59</v>
      </c>
      <c r="K46" s="41">
        <f t="shared" si="11"/>
        <v>352888.59</v>
      </c>
    </row>
    <row r="47" ht="21.6" spans="1:11">
      <c r="A47" s="40">
        <v>43</v>
      </c>
      <c r="B47" s="37" t="s">
        <v>452</v>
      </c>
      <c r="C47" s="38" t="s">
        <v>397</v>
      </c>
      <c r="D47" s="39"/>
      <c r="E47" s="40" t="s">
        <v>383</v>
      </c>
      <c r="F47" s="41">
        <v>9629.44</v>
      </c>
      <c r="G47" s="41">
        <v>0</v>
      </c>
      <c r="H47" s="41">
        <v>75.83</v>
      </c>
      <c r="I47" s="41">
        <f t="shared" si="9"/>
        <v>0</v>
      </c>
      <c r="J47" s="41">
        <f t="shared" si="10"/>
        <v>730200.44</v>
      </c>
      <c r="K47" s="41">
        <f t="shared" si="11"/>
        <v>730200.44</v>
      </c>
    </row>
    <row r="48" ht="21.6" spans="1:11">
      <c r="A48" s="40">
        <v>44</v>
      </c>
      <c r="B48" s="37" t="s">
        <v>453</v>
      </c>
      <c r="C48" s="38" t="s">
        <v>432</v>
      </c>
      <c r="D48" s="39"/>
      <c r="E48" s="40" t="s">
        <v>414</v>
      </c>
      <c r="F48" s="41">
        <v>2065</v>
      </c>
      <c r="G48" s="41">
        <v>0</v>
      </c>
      <c r="H48" s="41">
        <v>15</v>
      </c>
      <c r="I48" s="41">
        <f t="shared" si="9"/>
        <v>0</v>
      </c>
      <c r="J48" s="41">
        <f t="shared" si="10"/>
        <v>30975</v>
      </c>
      <c r="K48" s="41">
        <f t="shared" si="11"/>
        <v>30975</v>
      </c>
    </row>
    <row r="49" ht="21.6" spans="1:11">
      <c r="A49" s="40">
        <v>45</v>
      </c>
      <c r="B49" s="37" t="s">
        <v>454</v>
      </c>
      <c r="C49" s="38" t="s">
        <v>455</v>
      </c>
      <c r="D49" s="52" t="s">
        <v>456</v>
      </c>
      <c r="E49" s="40" t="s">
        <v>265</v>
      </c>
      <c r="F49" s="41">
        <v>356</v>
      </c>
      <c r="G49" s="41">
        <v>0</v>
      </c>
      <c r="H49" s="41">
        <v>2000</v>
      </c>
      <c r="I49" s="41">
        <f t="shared" si="9"/>
        <v>0</v>
      </c>
      <c r="J49" s="41">
        <f t="shared" si="10"/>
        <v>712000</v>
      </c>
      <c r="K49" s="41">
        <f t="shared" si="11"/>
        <v>712000</v>
      </c>
    </row>
    <row r="50" ht="21.6" spans="1:11">
      <c r="A50" s="40">
        <v>46</v>
      </c>
      <c r="B50" s="37" t="s">
        <v>457</v>
      </c>
      <c r="C50" s="38" t="s">
        <v>458</v>
      </c>
      <c r="D50" s="52" t="s">
        <v>459</v>
      </c>
      <c r="E50" s="40" t="s">
        <v>265</v>
      </c>
      <c r="F50" s="41">
        <v>356</v>
      </c>
      <c r="G50" s="41">
        <v>0</v>
      </c>
      <c r="H50" s="41">
        <v>1000</v>
      </c>
      <c r="I50" s="41">
        <f t="shared" si="9"/>
        <v>0</v>
      </c>
      <c r="J50" s="41">
        <f t="shared" si="10"/>
        <v>356000</v>
      </c>
      <c r="K50" s="41">
        <f t="shared" si="11"/>
        <v>356000</v>
      </c>
    </row>
    <row r="51" ht="21.6" spans="1:11">
      <c r="A51" s="40">
        <v>47</v>
      </c>
      <c r="B51" s="37" t="s">
        <v>460</v>
      </c>
      <c r="C51" s="38" t="s">
        <v>461</v>
      </c>
      <c r="D51" s="52" t="s">
        <v>462</v>
      </c>
      <c r="E51" s="40" t="s">
        <v>265</v>
      </c>
      <c r="F51" s="41">
        <v>356</v>
      </c>
      <c r="G51" s="41">
        <v>0</v>
      </c>
      <c r="H51" s="41">
        <v>2000</v>
      </c>
      <c r="I51" s="41">
        <f t="shared" si="9"/>
        <v>0</v>
      </c>
      <c r="J51" s="41">
        <f t="shared" si="10"/>
        <v>712000</v>
      </c>
      <c r="K51" s="41">
        <f t="shared" si="11"/>
        <v>712000</v>
      </c>
    </row>
    <row r="52" spans="1:11">
      <c r="A52" s="12"/>
      <c r="B52" s="28" t="s">
        <v>463</v>
      </c>
      <c r="C52" s="29" t="s">
        <v>464</v>
      </c>
      <c r="D52" s="30"/>
      <c r="E52" s="28"/>
      <c r="F52" s="50"/>
      <c r="G52" s="51"/>
      <c r="H52" s="51"/>
      <c r="I52" s="51"/>
      <c r="J52" s="51"/>
      <c r="K52" s="51"/>
    </row>
    <row r="53" ht="21.6" spans="1:11">
      <c r="A53" s="40">
        <v>51</v>
      </c>
      <c r="B53" s="37" t="s">
        <v>465</v>
      </c>
      <c r="C53" s="38" t="s">
        <v>376</v>
      </c>
      <c r="D53" s="39"/>
      <c r="E53" s="40" t="s">
        <v>377</v>
      </c>
      <c r="F53" s="41">
        <v>35.28</v>
      </c>
      <c r="G53" s="41">
        <v>0</v>
      </c>
      <c r="H53" s="41">
        <v>22.94</v>
      </c>
      <c r="I53" s="41">
        <f t="shared" ref="I53:I55" si="12">F53*G53</f>
        <v>0</v>
      </c>
      <c r="J53" s="41">
        <f t="shared" ref="J53:J55" si="13">F53*H53</f>
        <v>809.32</v>
      </c>
      <c r="K53" s="41">
        <f t="shared" ref="K53:K55" si="14">J53+I53</f>
        <v>809.32</v>
      </c>
    </row>
    <row r="54" ht="21.6" spans="1:11">
      <c r="A54" s="40">
        <v>52</v>
      </c>
      <c r="B54" s="37" t="s">
        <v>466</v>
      </c>
      <c r="C54" s="38" t="s">
        <v>467</v>
      </c>
      <c r="D54" s="39"/>
      <c r="E54" s="40" t="s">
        <v>377</v>
      </c>
      <c r="F54" s="41">
        <v>52.92</v>
      </c>
      <c r="G54" s="41">
        <v>0</v>
      </c>
      <c r="H54" s="41">
        <v>564.62</v>
      </c>
      <c r="I54" s="41">
        <f t="shared" si="12"/>
        <v>0</v>
      </c>
      <c r="J54" s="41">
        <f t="shared" si="13"/>
        <v>29879.69</v>
      </c>
      <c r="K54" s="41">
        <f t="shared" si="14"/>
        <v>29879.69</v>
      </c>
    </row>
    <row r="55" ht="21.6" spans="1:11">
      <c r="A55" s="40">
        <v>53</v>
      </c>
      <c r="B55" s="37" t="s">
        <v>468</v>
      </c>
      <c r="C55" s="38" t="s">
        <v>397</v>
      </c>
      <c r="D55" s="39"/>
      <c r="E55" s="40" t="s">
        <v>383</v>
      </c>
      <c r="F55" s="41">
        <v>362.88</v>
      </c>
      <c r="G55" s="41">
        <v>0</v>
      </c>
      <c r="H55" s="41">
        <v>75.83</v>
      </c>
      <c r="I55" s="41">
        <f t="shared" si="12"/>
        <v>0</v>
      </c>
      <c r="J55" s="41">
        <f t="shared" si="13"/>
        <v>27517.19</v>
      </c>
      <c r="K55" s="41">
        <f t="shared" si="14"/>
        <v>27517.19</v>
      </c>
    </row>
    <row r="56" spans="1:11">
      <c r="A56" s="12"/>
      <c r="B56" s="28" t="s">
        <v>469</v>
      </c>
      <c r="C56" s="29" t="s">
        <v>470</v>
      </c>
      <c r="D56" s="30"/>
      <c r="E56" s="28"/>
      <c r="F56" s="50"/>
      <c r="G56" s="51"/>
      <c r="H56" s="51"/>
      <c r="I56" s="51"/>
      <c r="J56" s="51"/>
      <c r="K56" s="51"/>
    </row>
    <row r="57" ht="21.6" spans="1:11">
      <c r="A57" s="12">
        <v>55</v>
      </c>
      <c r="B57" s="37" t="s">
        <v>471</v>
      </c>
      <c r="C57" s="38" t="s">
        <v>445</v>
      </c>
      <c r="D57" s="39"/>
      <c r="E57" s="40" t="s">
        <v>377</v>
      </c>
      <c r="F57" s="41">
        <v>10547.9</v>
      </c>
      <c r="G57" s="41">
        <v>0</v>
      </c>
      <c r="H57" s="41">
        <v>24.01</v>
      </c>
      <c r="I57" s="41">
        <f t="shared" ref="I57:I70" si="15">F57*G57</f>
        <v>0</v>
      </c>
      <c r="J57" s="41">
        <f t="shared" ref="J57:J70" si="16">F57*H57</f>
        <v>253255.08</v>
      </c>
      <c r="K57" s="41">
        <f t="shared" ref="K57:K70" si="17">J57+I57</f>
        <v>253255.08</v>
      </c>
    </row>
    <row r="58" ht="21.6" spans="1:11">
      <c r="A58" s="12">
        <v>56</v>
      </c>
      <c r="B58" s="37" t="s">
        <v>472</v>
      </c>
      <c r="C58" s="38" t="s">
        <v>379</v>
      </c>
      <c r="D58" s="39"/>
      <c r="E58" s="40" t="s">
        <v>377</v>
      </c>
      <c r="F58" s="41">
        <v>8874.47</v>
      </c>
      <c r="G58" s="41">
        <v>0</v>
      </c>
      <c r="H58" s="41">
        <v>18.6</v>
      </c>
      <c r="I58" s="41">
        <f t="shared" si="15"/>
        <v>0</v>
      </c>
      <c r="J58" s="41">
        <f t="shared" si="16"/>
        <v>165065.14</v>
      </c>
      <c r="K58" s="41">
        <f t="shared" si="17"/>
        <v>165065.14</v>
      </c>
    </row>
    <row r="59" ht="21.6" spans="1:11">
      <c r="A59" s="12">
        <v>57</v>
      </c>
      <c r="B59" s="37" t="s">
        <v>473</v>
      </c>
      <c r="C59" s="38" t="s">
        <v>474</v>
      </c>
      <c r="D59" s="39"/>
      <c r="E59" s="40" t="s">
        <v>377</v>
      </c>
      <c r="F59" s="41">
        <v>872.53</v>
      </c>
      <c r="G59" s="41">
        <v>0</v>
      </c>
      <c r="H59" s="41">
        <v>558.53</v>
      </c>
      <c r="I59" s="41">
        <f t="shared" si="15"/>
        <v>0</v>
      </c>
      <c r="J59" s="41">
        <f t="shared" si="16"/>
        <v>487334.18</v>
      </c>
      <c r="K59" s="41">
        <f t="shared" si="17"/>
        <v>487334.18</v>
      </c>
    </row>
    <row r="60" ht="21.6" spans="1:11">
      <c r="A60" s="12">
        <v>58</v>
      </c>
      <c r="B60" s="37" t="s">
        <v>475</v>
      </c>
      <c r="C60" s="38" t="s">
        <v>476</v>
      </c>
      <c r="D60" s="39"/>
      <c r="E60" s="40" t="s">
        <v>383</v>
      </c>
      <c r="F60" s="41">
        <v>8255.72</v>
      </c>
      <c r="G60" s="41">
        <v>0</v>
      </c>
      <c r="H60" s="41">
        <v>22.62</v>
      </c>
      <c r="I60" s="41">
        <f t="shared" si="15"/>
        <v>0</v>
      </c>
      <c r="J60" s="41">
        <f t="shared" si="16"/>
        <v>186744.39</v>
      </c>
      <c r="K60" s="41">
        <f t="shared" si="17"/>
        <v>186744.39</v>
      </c>
    </row>
    <row r="61" ht="21.6" spans="1:11">
      <c r="A61" s="12">
        <v>59</v>
      </c>
      <c r="B61" s="37" t="s">
        <v>477</v>
      </c>
      <c r="C61" s="38" t="s">
        <v>478</v>
      </c>
      <c r="D61" s="39"/>
      <c r="E61" s="40" t="s">
        <v>377</v>
      </c>
      <c r="F61" s="41">
        <v>249.64</v>
      </c>
      <c r="G61" s="41">
        <v>0</v>
      </c>
      <c r="H61" s="41">
        <v>198.41</v>
      </c>
      <c r="I61" s="41">
        <f t="shared" si="15"/>
        <v>0</v>
      </c>
      <c r="J61" s="41">
        <f t="shared" si="16"/>
        <v>49531.07</v>
      </c>
      <c r="K61" s="41">
        <f t="shared" si="17"/>
        <v>49531.07</v>
      </c>
    </row>
    <row r="62" ht="21.6" spans="1:11">
      <c r="A62" s="12">
        <v>60</v>
      </c>
      <c r="B62" s="37" t="s">
        <v>479</v>
      </c>
      <c r="C62" s="42" t="s">
        <v>480</v>
      </c>
      <c r="D62" s="39"/>
      <c r="E62" s="40" t="s">
        <v>387</v>
      </c>
      <c r="F62" s="41">
        <v>1318</v>
      </c>
      <c r="G62" s="41">
        <v>0</v>
      </c>
      <c r="H62" s="41">
        <v>65.13</v>
      </c>
      <c r="I62" s="41">
        <f t="shared" si="15"/>
        <v>0</v>
      </c>
      <c r="J62" s="41">
        <f t="shared" si="16"/>
        <v>85841.34</v>
      </c>
      <c r="K62" s="41">
        <f t="shared" si="17"/>
        <v>85841.34</v>
      </c>
    </row>
    <row r="63" ht="21.6" spans="1:11">
      <c r="A63" s="12">
        <v>61</v>
      </c>
      <c r="B63" s="37" t="s">
        <v>481</v>
      </c>
      <c r="C63" s="38" t="s">
        <v>482</v>
      </c>
      <c r="D63" s="39"/>
      <c r="E63" s="40" t="s">
        <v>383</v>
      </c>
      <c r="F63" s="41">
        <v>237.24</v>
      </c>
      <c r="G63" s="41">
        <v>0</v>
      </c>
      <c r="H63" s="41">
        <v>11.14</v>
      </c>
      <c r="I63" s="41">
        <f t="shared" si="15"/>
        <v>0</v>
      </c>
      <c r="J63" s="41">
        <f t="shared" si="16"/>
        <v>2642.85</v>
      </c>
      <c r="K63" s="41">
        <f t="shared" si="17"/>
        <v>2642.85</v>
      </c>
    </row>
    <row r="64" ht="21.6" spans="1:11">
      <c r="A64" s="12">
        <v>62</v>
      </c>
      <c r="B64" s="37" t="s">
        <v>483</v>
      </c>
      <c r="C64" s="38" t="s">
        <v>484</v>
      </c>
      <c r="D64" s="39"/>
      <c r="E64" s="40" t="s">
        <v>414</v>
      </c>
      <c r="F64" s="41">
        <v>659</v>
      </c>
      <c r="G64" s="41">
        <v>0</v>
      </c>
      <c r="H64" s="41">
        <v>60</v>
      </c>
      <c r="I64" s="41">
        <f t="shared" si="15"/>
        <v>0</v>
      </c>
      <c r="J64" s="41">
        <f t="shared" si="16"/>
        <v>39540</v>
      </c>
      <c r="K64" s="41">
        <f t="shared" si="17"/>
        <v>39540</v>
      </c>
    </row>
    <row r="65" ht="21.6" spans="1:11">
      <c r="A65" s="12">
        <v>63</v>
      </c>
      <c r="B65" s="37" t="s">
        <v>485</v>
      </c>
      <c r="C65" s="38" t="s">
        <v>486</v>
      </c>
      <c r="D65" s="39"/>
      <c r="E65" s="40" t="s">
        <v>377</v>
      </c>
      <c r="F65" s="41">
        <v>52.72</v>
      </c>
      <c r="G65" s="41">
        <v>0</v>
      </c>
      <c r="H65" s="41">
        <v>957.99</v>
      </c>
      <c r="I65" s="41">
        <f t="shared" si="15"/>
        <v>0</v>
      </c>
      <c r="J65" s="41">
        <f t="shared" si="16"/>
        <v>50505.23</v>
      </c>
      <c r="K65" s="41">
        <f t="shared" si="17"/>
        <v>50505.23</v>
      </c>
    </row>
    <row r="66" ht="21.6" spans="1:11">
      <c r="A66" s="12">
        <v>64</v>
      </c>
      <c r="B66" s="37" t="s">
        <v>487</v>
      </c>
      <c r="C66" s="38" t="s">
        <v>488</v>
      </c>
      <c r="D66" s="39"/>
      <c r="E66" s="40" t="s">
        <v>400</v>
      </c>
      <c r="F66" s="41">
        <v>659</v>
      </c>
      <c r="G66" s="41">
        <v>0</v>
      </c>
      <c r="H66" s="41">
        <v>120</v>
      </c>
      <c r="I66" s="41">
        <f t="shared" si="15"/>
        <v>0</v>
      </c>
      <c r="J66" s="41">
        <f t="shared" si="16"/>
        <v>79080</v>
      </c>
      <c r="K66" s="41">
        <f t="shared" si="17"/>
        <v>79080</v>
      </c>
    </row>
    <row r="67" ht="21.6" spans="1:11">
      <c r="A67" s="12">
        <v>65</v>
      </c>
      <c r="B67" s="37" t="s">
        <v>489</v>
      </c>
      <c r="C67" s="38" t="s">
        <v>490</v>
      </c>
      <c r="D67" s="39"/>
      <c r="E67" s="40" t="s">
        <v>377</v>
      </c>
      <c r="F67" s="41">
        <v>285.66</v>
      </c>
      <c r="G67" s="41">
        <v>0</v>
      </c>
      <c r="H67" s="41">
        <v>561.22</v>
      </c>
      <c r="I67" s="41">
        <f t="shared" si="15"/>
        <v>0</v>
      </c>
      <c r="J67" s="41">
        <f t="shared" si="16"/>
        <v>160318.11</v>
      </c>
      <c r="K67" s="41">
        <f t="shared" si="17"/>
        <v>160318.11</v>
      </c>
    </row>
    <row r="68" ht="21.6" spans="1:11">
      <c r="A68" s="12">
        <v>66</v>
      </c>
      <c r="B68" s="37" t="s">
        <v>491</v>
      </c>
      <c r="C68" s="38" t="s">
        <v>397</v>
      </c>
      <c r="D68" s="39"/>
      <c r="E68" s="40" t="s">
        <v>383</v>
      </c>
      <c r="F68" s="41">
        <v>685.36</v>
      </c>
      <c r="G68" s="41">
        <v>0</v>
      </c>
      <c r="H68" s="41">
        <v>75.83</v>
      </c>
      <c r="I68" s="41">
        <f t="shared" si="15"/>
        <v>0</v>
      </c>
      <c r="J68" s="41">
        <f t="shared" si="16"/>
        <v>51970.85</v>
      </c>
      <c r="K68" s="41">
        <f t="shared" si="17"/>
        <v>51970.85</v>
      </c>
    </row>
    <row r="69" ht="21.6" spans="1:11">
      <c r="A69" s="12">
        <v>67</v>
      </c>
      <c r="B69" s="37" t="s">
        <v>492</v>
      </c>
      <c r="C69" s="38" t="s">
        <v>450</v>
      </c>
      <c r="D69" s="39"/>
      <c r="E69" s="40" t="s">
        <v>451</v>
      </c>
      <c r="F69" s="54">
        <v>10.56</v>
      </c>
      <c r="G69" s="41">
        <v>0</v>
      </c>
      <c r="H69" s="41">
        <v>7268.56</v>
      </c>
      <c r="I69" s="41">
        <f t="shared" si="15"/>
        <v>0</v>
      </c>
      <c r="J69" s="41">
        <f t="shared" si="16"/>
        <v>76755.99</v>
      </c>
      <c r="K69" s="41">
        <f t="shared" si="17"/>
        <v>76755.99</v>
      </c>
    </row>
    <row r="70" ht="21.6" spans="1:11">
      <c r="A70" s="12">
        <v>68</v>
      </c>
      <c r="B70" s="37" t="s">
        <v>493</v>
      </c>
      <c r="C70" s="38" t="s">
        <v>432</v>
      </c>
      <c r="D70" s="39"/>
      <c r="E70" s="40" t="s">
        <v>414</v>
      </c>
      <c r="F70" s="41">
        <v>659</v>
      </c>
      <c r="G70" s="41">
        <v>0</v>
      </c>
      <c r="H70" s="41">
        <v>15</v>
      </c>
      <c r="I70" s="41">
        <f t="shared" si="15"/>
        <v>0</v>
      </c>
      <c r="J70" s="41">
        <f t="shared" si="16"/>
        <v>9885</v>
      </c>
      <c r="K70" s="41">
        <f t="shared" si="17"/>
        <v>9885</v>
      </c>
    </row>
    <row r="71" spans="1:11">
      <c r="A71" s="12"/>
      <c r="B71" s="23" t="s">
        <v>222</v>
      </c>
      <c r="C71" s="24" t="s">
        <v>494</v>
      </c>
      <c r="D71" s="58"/>
      <c r="E71" s="23"/>
      <c r="F71" s="59"/>
      <c r="G71" s="27"/>
      <c r="H71" s="27"/>
      <c r="I71" s="27"/>
      <c r="J71" s="27"/>
      <c r="K71" s="27"/>
    </row>
    <row r="72" ht="64.8" spans="1:11">
      <c r="A72" s="12">
        <v>70</v>
      </c>
      <c r="B72" s="37" t="s">
        <v>495</v>
      </c>
      <c r="C72" s="38" t="s">
        <v>496</v>
      </c>
      <c r="D72" s="52" t="s">
        <v>497</v>
      </c>
      <c r="E72" s="40" t="s">
        <v>443</v>
      </c>
      <c r="F72" s="41">
        <v>1</v>
      </c>
      <c r="G72" s="41">
        <v>0</v>
      </c>
      <c r="H72" s="41">
        <v>800</v>
      </c>
      <c r="I72" s="41">
        <f t="shared" ref="I72:I80" si="18">F72*G72</f>
        <v>0</v>
      </c>
      <c r="J72" s="41">
        <f t="shared" ref="J72:J80" si="19">F72*H72</f>
        <v>800</v>
      </c>
      <c r="K72" s="41">
        <f t="shared" ref="K72:K80" si="20">J72+I72</f>
        <v>800</v>
      </c>
    </row>
    <row r="73" ht="21.6" spans="1:11">
      <c r="A73" s="12">
        <v>71</v>
      </c>
      <c r="B73" s="37" t="s">
        <v>498</v>
      </c>
      <c r="C73" s="38" t="s">
        <v>499</v>
      </c>
      <c r="D73" s="39"/>
      <c r="E73" s="40" t="s">
        <v>377</v>
      </c>
      <c r="F73" s="41">
        <v>493.31</v>
      </c>
      <c r="G73" s="41">
        <v>0</v>
      </c>
      <c r="H73" s="41">
        <v>24.01</v>
      </c>
      <c r="I73" s="41">
        <f t="shared" si="18"/>
        <v>0</v>
      </c>
      <c r="J73" s="41">
        <f t="shared" si="19"/>
        <v>11844.37</v>
      </c>
      <c r="K73" s="41">
        <f t="shared" si="20"/>
        <v>11844.37</v>
      </c>
    </row>
    <row r="74" ht="21.6" spans="1:11">
      <c r="A74" s="12">
        <v>72</v>
      </c>
      <c r="B74" s="37" t="s">
        <v>500</v>
      </c>
      <c r="C74" s="38" t="s">
        <v>501</v>
      </c>
      <c r="D74" s="39"/>
      <c r="E74" s="40" t="s">
        <v>377</v>
      </c>
      <c r="F74" s="41">
        <v>103.53</v>
      </c>
      <c r="G74" s="41">
        <v>0</v>
      </c>
      <c r="H74" s="41">
        <v>18.6</v>
      </c>
      <c r="I74" s="41">
        <f t="shared" si="18"/>
        <v>0</v>
      </c>
      <c r="J74" s="41">
        <f t="shared" si="19"/>
        <v>1925.66</v>
      </c>
      <c r="K74" s="41">
        <f t="shared" si="20"/>
        <v>1925.66</v>
      </c>
    </row>
    <row r="75" ht="21.6" spans="1:11">
      <c r="A75" s="12">
        <v>73</v>
      </c>
      <c r="B75" s="37" t="s">
        <v>502</v>
      </c>
      <c r="C75" s="38" t="s">
        <v>503</v>
      </c>
      <c r="D75" s="39"/>
      <c r="E75" s="40" t="s">
        <v>377</v>
      </c>
      <c r="F75" s="41">
        <v>389.77</v>
      </c>
      <c r="G75" s="41">
        <v>0</v>
      </c>
      <c r="H75" s="41">
        <v>564.62</v>
      </c>
      <c r="I75" s="41">
        <f t="shared" si="18"/>
        <v>0</v>
      </c>
      <c r="J75" s="41">
        <f t="shared" si="19"/>
        <v>220071.94</v>
      </c>
      <c r="K75" s="41">
        <f t="shared" si="20"/>
        <v>220071.94</v>
      </c>
    </row>
    <row r="76" ht="21.6" spans="1:11">
      <c r="A76" s="12">
        <v>74</v>
      </c>
      <c r="B76" s="37" t="s">
        <v>504</v>
      </c>
      <c r="C76" s="38" t="s">
        <v>505</v>
      </c>
      <c r="D76" s="39"/>
      <c r="E76" s="40" t="s">
        <v>377</v>
      </c>
      <c r="F76" s="41">
        <v>127.22</v>
      </c>
      <c r="G76" s="41">
        <v>0</v>
      </c>
      <c r="H76" s="41">
        <v>22.94</v>
      </c>
      <c r="I76" s="41">
        <f t="shared" si="18"/>
        <v>0</v>
      </c>
      <c r="J76" s="41">
        <f t="shared" si="19"/>
        <v>2918.43</v>
      </c>
      <c r="K76" s="41">
        <f t="shared" si="20"/>
        <v>2918.43</v>
      </c>
    </row>
    <row r="77" ht="21.6" spans="1:11">
      <c r="A77" s="12">
        <v>75</v>
      </c>
      <c r="B77" s="37" t="s">
        <v>506</v>
      </c>
      <c r="C77" s="38" t="s">
        <v>507</v>
      </c>
      <c r="D77" s="39"/>
      <c r="E77" s="40" t="s">
        <v>377</v>
      </c>
      <c r="F77" s="41">
        <v>84.82</v>
      </c>
      <c r="G77" s="41">
        <v>0</v>
      </c>
      <c r="H77" s="41">
        <v>564.62</v>
      </c>
      <c r="I77" s="41">
        <f t="shared" si="18"/>
        <v>0</v>
      </c>
      <c r="J77" s="41">
        <f t="shared" si="19"/>
        <v>47891.07</v>
      </c>
      <c r="K77" s="41">
        <f t="shared" si="20"/>
        <v>47891.07</v>
      </c>
    </row>
    <row r="78" ht="21.6" spans="1:11">
      <c r="A78" s="12">
        <v>76</v>
      </c>
      <c r="B78" s="37" t="s">
        <v>508</v>
      </c>
      <c r="C78" s="38" t="s">
        <v>397</v>
      </c>
      <c r="D78" s="39"/>
      <c r="E78" s="40" t="s">
        <v>383</v>
      </c>
      <c r="F78" s="41">
        <v>1948.86</v>
      </c>
      <c r="G78" s="41">
        <v>0</v>
      </c>
      <c r="H78" s="41">
        <v>75.83</v>
      </c>
      <c r="I78" s="41">
        <f t="shared" si="18"/>
        <v>0</v>
      </c>
      <c r="J78" s="41">
        <f t="shared" si="19"/>
        <v>147782.05</v>
      </c>
      <c r="K78" s="41">
        <f t="shared" si="20"/>
        <v>147782.05</v>
      </c>
    </row>
    <row r="79" ht="43.2" spans="1:11">
      <c r="A79" s="12">
        <v>77</v>
      </c>
      <c r="B79" s="37" t="s">
        <v>509</v>
      </c>
      <c r="C79" s="38" t="s">
        <v>510</v>
      </c>
      <c r="D79" s="60" t="s">
        <v>511</v>
      </c>
      <c r="E79" s="40" t="s">
        <v>443</v>
      </c>
      <c r="F79" s="41">
        <v>1178</v>
      </c>
      <c r="G79" s="41">
        <v>0</v>
      </c>
      <c r="H79" s="41">
        <v>1080</v>
      </c>
      <c r="I79" s="41">
        <f t="shared" si="18"/>
        <v>0</v>
      </c>
      <c r="J79" s="41">
        <f t="shared" si="19"/>
        <v>1272240</v>
      </c>
      <c r="K79" s="41">
        <f t="shared" si="20"/>
        <v>1272240</v>
      </c>
    </row>
    <row r="80" ht="21.6" spans="1:11">
      <c r="A80" s="12">
        <v>79</v>
      </c>
      <c r="B80" s="37" t="s">
        <v>515</v>
      </c>
      <c r="C80" s="38" t="s">
        <v>516</v>
      </c>
      <c r="D80" s="53" t="s">
        <v>517</v>
      </c>
      <c r="E80" s="40" t="s">
        <v>387</v>
      </c>
      <c r="F80" s="41">
        <v>7</v>
      </c>
      <c r="G80" s="41">
        <v>0</v>
      </c>
      <c r="H80" s="41">
        <v>135</v>
      </c>
      <c r="I80" s="41">
        <f t="shared" si="18"/>
        <v>0</v>
      </c>
      <c r="J80" s="41">
        <f t="shared" si="19"/>
        <v>945</v>
      </c>
      <c r="K80" s="41">
        <f t="shared" si="20"/>
        <v>945</v>
      </c>
    </row>
    <row r="81" ht="21.6" spans="1:11">
      <c r="A81" s="12">
        <v>81</v>
      </c>
      <c r="B81" s="37" t="s">
        <v>521</v>
      </c>
      <c r="C81" s="38" t="s">
        <v>522</v>
      </c>
      <c r="D81" s="39"/>
      <c r="E81" s="40" t="s">
        <v>443</v>
      </c>
      <c r="F81" s="41">
        <v>615</v>
      </c>
      <c r="G81" s="41">
        <v>0</v>
      </c>
      <c r="H81" s="41">
        <v>25</v>
      </c>
      <c r="I81" s="41">
        <f t="shared" ref="I81:I96" si="21">F81*G81</f>
        <v>0</v>
      </c>
      <c r="J81" s="41">
        <f t="shared" ref="J81:J96" si="22">F81*H81</f>
        <v>15375</v>
      </c>
      <c r="K81" s="41">
        <f t="shared" ref="K81:K96" si="23">J81+I81</f>
        <v>15375</v>
      </c>
    </row>
    <row r="82" ht="21.6" spans="1:11">
      <c r="A82" s="12">
        <v>82</v>
      </c>
      <c r="B82" s="37" t="s">
        <v>523</v>
      </c>
      <c r="C82" s="38" t="s">
        <v>524</v>
      </c>
      <c r="D82" s="39"/>
      <c r="E82" s="40" t="s">
        <v>377</v>
      </c>
      <c r="F82" s="41">
        <v>4334.82</v>
      </c>
      <c r="G82" s="41">
        <v>0</v>
      </c>
      <c r="H82" s="41">
        <v>22.94</v>
      </c>
      <c r="I82" s="41">
        <f t="shared" si="21"/>
        <v>0</v>
      </c>
      <c r="J82" s="41">
        <f t="shared" si="22"/>
        <v>99440.77</v>
      </c>
      <c r="K82" s="41">
        <f t="shared" si="23"/>
        <v>99440.77</v>
      </c>
    </row>
    <row r="83" ht="21.6" spans="1:11">
      <c r="A83" s="12">
        <v>83</v>
      </c>
      <c r="B83" s="37" t="s">
        <v>525</v>
      </c>
      <c r="C83" s="38" t="s">
        <v>379</v>
      </c>
      <c r="D83" s="39"/>
      <c r="E83" s="40" t="s">
        <v>377</v>
      </c>
      <c r="F83" s="41">
        <v>4329.18</v>
      </c>
      <c r="G83" s="41">
        <v>0</v>
      </c>
      <c r="H83" s="41">
        <v>18.6</v>
      </c>
      <c r="I83" s="41">
        <f t="shared" si="21"/>
        <v>0</v>
      </c>
      <c r="J83" s="41">
        <f t="shared" si="22"/>
        <v>80522.75</v>
      </c>
      <c r="K83" s="41">
        <f t="shared" si="23"/>
        <v>80522.75</v>
      </c>
    </row>
    <row r="84" ht="21.6" spans="1:11">
      <c r="A84" s="12">
        <v>84</v>
      </c>
      <c r="B84" s="37" t="s">
        <v>526</v>
      </c>
      <c r="C84" s="42" t="s">
        <v>527</v>
      </c>
      <c r="D84" s="52" t="s">
        <v>528</v>
      </c>
      <c r="E84" s="40" t="s">
        <v>387</v>
      </c>
      <c r="F84" s="41">
        <v>20231.86</v>
      </c>
      <c r="G84" s="41">
        <v>0</v>
      </c>
      <c r="H84" s="41">
        <v>59.94</v>
      </c>
      <c r="I84" s="41">
        <f t="shared" si="21"/>
        <v>0</v>
      </c>
      <c r="J84" s="41">
        <f t="shared" si="22"/>
        <v>1212697.69</v>
      </c>
      <c r="K84" s="41">
        <f t="shared" si="23"/>
        <v>1212697.69</v>
      </c>
    </row>
    <row r="85" ht="21.6" spans="1:11">
      <c r="A85" s="12">
        <v>85</v>
      </c>
      <c r="B85" s="37" t="s">
        <v>529</v>
      </c>
      <c r="C85" s="42" t="s">
        <v>530</v>
      </c>
      <c r="D85" s="52" t="s">
        <v>531</v>
      </c>
      <c r="E85" s="40" t="s">
        <v>387</v>
      </c>
      <c r="F85" s="41">
        <v>50973.27</v>
      </c>
      <c r="G85" s="41">
        <v>0</v>
      </c>
      <c r="H85" s="41">
        <v>48.52</v>
      </c>
      <c r="I85" s="41">
        <f t="shared" si="21"/>
        <v>0</v>
      </c>
      <c r="J85" s="41">
        <f t="shared" si="22"/>
        <v>2473223.06</v>
      </c>
      <c r="K85" s="41">
        <f t="shared" si="23"/>
        <v>2473223.06</v>
      </c>
    </row>
    <row r="86" ht="21.6" spans="1:11">
      <c r="A86" s="12">
        <v>86</v>
      </c>
      <c r="B86" s="37" t="s">
        <v>532</v>
      </c>
      <c r="C86" s="42" t="s">
        <v>533</v>
      </c>
      <c r="D86" s="52" t="s">
        <v>534</v>
      </c>
      <c r="E86" s="40" t="s">
        <v>387</v>
      </c>
      <c r="F86" s="41">
        <v>673.29</v>
      </c>
      <c r="G86" s="41">
        <v>0</v>
      </c>
      <c r="H86" s="41">
        <v>45.19</v>
      </c>
      <c r="I86" s="41">
        <f t="shared" si="21"/>
        <v>0</v>
      </c>
      <c r="J86" s="41">
        <f t="shared" si="22"/>
        <v>30425.98</v>
      </c>
      <c r="K86" s="41">
        <f t="shared" si="23"/>
        <v>30425.98</v>
      </c>
    </row>
    <row r="87" ht="21.6" spans="1:11">
      <c r="A87" s="12">
        <v>87</v>
      </c>
      <c r="B87" s="37" t="s">
        <v>535</v>
      </c>
      <c r="C87" s="38" t="s">
        <v>536</v>
      </c>
      <c r="D87" s="52" t="s">
        <v>537</v>
      </c>
      <c r="E87" s="40" t="s">
        <v>191</v>
      </c>
      <c r="F87" s="54">
        <v>47.115</v>
      </c>
      <c r="G87" s="41">
        <v>0</v>
      </c>
      <c r="H87" s="41">
        <v>7854.77</v>
      </c>
      <c r="I87" s="41">
        <f t="shared" si="21"/>
        <v>0</v>
      </c>
      <c r="J87" s="41">
        <f t="shared" si="22"/>
        <v>370077.49</v>
      </c>
      <c r="K87" s="41">
        <f t="shared" si="23"/>
        <v>370077.49</v>
      </c>
    </row>
    <row r="88" ht="21.6" spans="1:11">
      <c r="A88" s="12">
        <v>88</v>
      </c>
      <c r="B88" s="37" t="s">
        <v>538</v>
      </c>
      <c r="C88" s="38" t="s">
        <v>539</v>
      </c>
      <c r="D88" s="52" t="s">
        <v>540</v>
      </c>
      <c r="E88" s="40" t="s">
        <v>387</v>
      </c>
      <c r="F88" s="41">
        <v>49289.78</v>
      </c>
      <c r="G88" s="41">
        <v>0</v>
      </c>
      <c r="H88" s="41">
        <v>12.56</v>
      </c>
      <c r="I88" s="41">
        <f t="shared" si="21"/>
        <v>0</v>
      </c>
      <c r="J88" s="41">
        <f t="shared" si="22"/>
        <v>619079.64</v>
      </c>
      <c r="K88" s="41">
        <f t="shared" si="23"/>
        <v>619079.64</v>
      </c>
    </row>
    <row r="89" ht="21.6" spans="1:11">
      <c r="A89" s="12">
        <v>89</v>
      </c>
      <c r="B89" s="37" t="s">
        <v>541</v>
      </c>
      <c r="C89" s="38" t="s">
        <v>542</v>
      </c>
      <c r="D89" s="52" t="s">
        <v>543</v>
      </c>
      <c r="E89" s="40" t="s">
        <v>400</v>
      </c>
      <c r="F89" s="41">
        <v>732.7</v>
      </c>
      <c r="G89" s="41">
        <v>0</v>
      </c>
      <c r="H89" s="41">
        <v>500</v>
      </c>
      <c r="I89" s="41">
        <f t="shared" si="21"/>
        <v>0</v>
      </c>
      <c r="J89" s="41">
        <f t="shared" si="22"/>
        <v>366350</v>
      </c>
      <c r="K89" s="41">
        <f t="shared" si="23"/>
        <v>366350</v>
      </c>
    </row>
    <row r="90" ht="21.6" spans="1:11">
      <c r="A90" s="12">
        <v>90</v>
      </c>
      <c r="B90" s="61" t="s">
        <v>544</v>
      </c>
      <c r="C90" s="62" t="s">
        <v>545</v>
      </c>
      <c r="D90" s="53" t="s">
        <v>546</v>
      </c>
      <c r="E90" s="40" t="s">
        <v>547</v>
      </c>
      <c r="F90" s="41">
        <v>4632.77</v>
      </c>
      <c r="G90" s="41">
        <v>0</v>
      </c>
      <c r="H90" s="41">
        <v>10</v>
      </c>
      <c r="I90" s="41">
        <f t="shared" si="21"/>
        <v>0</v>
      </c>
      <c r="J90" s="41">
        <f t="shared" si="22"/>
        <v>46327.7</v>
      </c>
      <c r="K90" s="41">
        <f t="shared" si="23"/>
        <v>46327.7</v>
      </c>
    </row>
    <row r="91" ht="21.6" spans="1:11">
      <c r="A91" s="12">
        <v>91</v>
      </c>
      <c r="B91" s="37" t="s">
        <v>548</v>
      </c>
      <c r="C91" s="38" t="s">
        <v>549</v>
      </c>
      <c r="D91" s="52" t="s">
        <v>550</v>
      </c>
      <c r="E91" s="40" t="s">
        <v>387</v>
      </c>
      <c r="F91" s="41">
        <v>8738.97</v>
      </c>
      <c r="G91" s="41">
        <v>0</v>
      </c>
      <c r="H91" s="41">
        <v>20.83</v>
      </c>
      <c r="I91" s="41">
        <f t="shared" si="21"/>
        <v>0</v>
      </c>
      <c r="J91" s="41">
        <f t="shared" si="22"/>
        <v>182032.75</v>
      </c>
      <c r="K91" s="41">
        <f t="shared" si="23"/>
        <v>182032.75</v>
      </c>
    </row>
    <row r="92" ht="21.6" spans="1:11">
      <c r="A92" s="12">
        <v>92</v>
      </c>
      <c r="B92" s="37" t="s">
        <v>551</v>
      </c>
      <c r="C92" s="38" t="s">
        <v>552</v>
      </c>
      <c r="D92" s="52" t="s">
        <v>553</v>
      </c>
      <c r="E92" s="40" t="s">
        <v>191</v>
      </c>
      <c r="F92" s="54">
        <v>4.485</v>
      </c>
      <c r="G92" s="41">
        <v>0</v>
      </c>
      <c r="H92" s="41">
        <v>7537.71</v>
      </c>
      <c r="I92" s="41">
        <f t="shared" si="21"/>
        <v>0</v>
      </c>
      <c r="J92" s="41">
        <f t="shared" si="22"/>
        <v>33806.63</v>
      </c>
      <c r="K92" s="41">
        <f t="shared" si="23"/>
        <v>33806.63</v>
      </c>
    </row>
    <row r="93" ht="32.4" spans="1:11">
      <c r="A93" s="12">
        <v>93</v>
      </c>
      <c r="B93" s="37" t="s">
        <v>554</v>
      </c>
      <c r="C93" s="38" t="s">
        <v>555</v>
      </c>
      <c r="D93" s="52" t="s">
        <v>556</v>
      </c>
      <c r="E93" s="40" t="s">
        <v>191</v>
      </c>
      <c r="F93" s="54">
        <v>6.229</v>
      </c>
      <c r="G93" s="41">
        <v>0</v>
      </c>
      <c r="H93" s="41">
        <v>11676.65</v>
      </c>
      <c r="I93" s="41">
        <f t="shared" si="21"/>
        <v>0</v>
      </c>
      <c r="J93" s="41">
        <f t="shared" si="22"/>
        <v>72733.85</v>
      </c>
      <c r="K93" s="41">
        <f t="shared" si="23"/>
        <v>72733.85</v>
      </c>
    </row>
    <row r="94" ht="32.4" spans="1:11">
      <c r="A94" s="12">
        <v>94</v>
      </c>
      <c r="B94" s="37" t="s">
        <v>557</v>
      </c>
      <c r="C94" s="38" t="s">
        <v>558</v>
      </c>
      <c r="D94" s="52" t="s">
        <v>559</v>
      </c>
      <c r="E94" s="63" t="s">
        <v>387</v>
      </c>
      <c r="F94" s="41">
        <v>6071</v>
      </c>
      <c r="G94" s="41">
        <v>0</v>
      </c>
      <c r="H94" s="41">
        <v>36.36</v>
      </c>
      <c r="I94" s="41">
        <f t="shared" si="21"/>
        <v>0</v>
      </c>
      <c r="J94" s="41">
        <f t="shared" si="22"/>
        <v>220741.56</v>
      </c>
      <c r="K94" s="41">
        <f t="shared" si="23"/>
        <v>220741.56</v>
      </c>
    </row>
    <row r="95" ht="21.6" spans="1:11">
      <c r="A95" s="12">
        <v>95</v>
      </c>
      <c r="B95" s="37" t="s">
        <v>560</v>
      </c>
      <c r="C95" s="38" t="s">
        <v>561</v>
      </c>
      <c r="D95" s="52" t="s">
        <v>562</v>
      </c>
      <c r="E95" s="40" t="s">
        <v>191</v>
      </c>
      <c r="F95" s="54">
        <v>7.095</v>
      </c>
      <c r="G95" s="41">
        <v>0</v>
      </c>
      <c r="H95" s="41">
        <v>8412.37</v>
      </c>
      <c r="I95" s="41">
        <f t="shared" si="21"/>
        <v>0</v>
      </c>
      <c r="J95" s="41">
        <f t="shared" si="22"/>
        <v>59685.77</v>
      </c>
      <c r="K95" s="41">
        <f t="shared" si="23"/>
        <v>59685.77</v>
      </c>
    </row>
    <row r="96" ht="32.4" spans="1:11">
      <c r="A96" s="12">
        <v>96</v>
      </c>
      <c r="B96" s="37" t="s">
        <v>563</v>
      </c>
      <c r="C96" s="38" t="s">
        <v>564</v>
      </c>
      <c r="D96" s="52" t="s">
        <v>565</v>
      </c>
      <c r="E96" s="40" t="s">
        <v>191</v>
      </c>
      <c r="F96" s="54">
        <v>3.545</v>
      </c>
      <c r="G96" s="41">
        <v>0</v>
      </c>
      <c r="H96" s="41">
        <v>8412.37</v>
      </c>
      <c r="I96" s="41">
        <f t="shared" si="21"/>
        <v>0</v>
      </c>
      <c r="J96" s="41">
        <f t="shared" si="22"/>
        <v>29821.85</v>
      </c>
      <c r="K96" s="41">
        <f t="shared" si="23"/>
        <v>29821.85</v>
      </c>
    </row>
    <row r="97" spans="1:11">
      <c r="A97" s="12"/>
      <c r="B97" s="23" t="s">
        <v>242</v>
      </c>
      <c r="C97" s="24" t="s">
        <v>348</v>
      </c>
      <c r="D97" s="58"/>
      <c r="E97" s="23"/>
      <c r="F97" s="59"/>
      <c r="G97" s="27"/>
      <c r="H97" s="27"/>
      <c r="I97" s="27"/>
      <c r="J97" s="27"/>
      <c r="K97" s="27"/>
    </row>
    <row r="98" ht="21.6" spans="1:11">
      <c r="A98" s="40">
        <v>98</v>
      </c>
      <c r="B98" s="37" t="s">
        <v>566</v>
      </c>
      <c r="C98" s="38" t="s">
        <v>376</v>
      </c>
      <c r="D98" s="39"/>
      <c r="E98" s="63" t="s">
        <v>377</v>
      </c>
      <c r="F98" s="41">
        <v>17124.64</v>
      </c>
      <c r="G98" s="41">
        <v>0</v>
      </c>
      <c r="H98" s="41">
        <v>22.94</v>
      </c>
      <c r="I98" s="41">
        <f t="shared" ref="I98:I103" si="24">F98*G98</f>
        <v>0</v>
      </c>
      <c r="J98" s="41">
        <f t="shared" ref="J98:J103" si="25">F98*H98</f>
        <v>392839.24</v>
      </c>
      <c r="K98" s="41">
        <f t="shared" ref="K98:K103" si="26">J98+I98</f>
        <v>392839.24</v>
      </c>
    </row>
    <row r="99" ht="21.6" spans="1:11">
      <c r="A99" s="40">
        <v>99</v>
      </c>
      <c r="B99" s="37" t="s">
        <v>567</v>
      </c>
      <c r="C99" s="38" t="s">
        <v>379</v>
      </c>
      <c r="D99" s="39"/>
      <c r="E99" s="63" t="s">
        <v>377</v>
      </c>
      <c r="F99" s="41">
        <v>17124.64</v>
      </c>
      <c r="G99" s="41">
        <v>0</v>
      </c>
      <c r="H99" s="41">
        <v>18.6</v>
      </c>
      <c r="I99" s="41">
        <f t="shared" si="24"/>
        <v>0</v>
      </c>
      <c r="J99" s="41">
        <f t="shared" si="25"/>
        <v>318518.3</v>
      </c>
      <c r="K99" s="41">
        <f t="shared" si="26"/>
        <v>318518.3</v>
      </c>
    </row>
    <row r="100" ht="21.6" spans="1:11">
      <c r="A100" s="40">
        <v>100</v>
      </c>
      <c r="B100" s="37" t="s">
        <v>568</v>
      </c>
      <c r="C100" s="38" t="s">
        <v>381</v>
      </c>
      <c r="D100" s="39" t="s">
        <v>382</v>
      </c>
      <c r="E100" s="63" t="s">
        <v>383</v>
      </c>
      <c r="F100" s="41">
        <v>29453.45</v>
      </c>
      <c r="G100" s="41">
        <v>0</v>
      </c>
      <c r="H100" s="41">
        <v>18.15</v>
      </c>
      <c r="I100" s="41">
        <f t="shared" si="24"/>
        <v>0</v>
      </c>
      <c r="J100" s="41">
        <f t="shared" si="25"/>
        <v>534580.12</v>
      </c>
      <c r="K100" s="41">
        <f t="shared" si="26"/>
        <v>534580.12</v>
      </c>
    </row>
    <row r="101" ht="21.6" spans="1:11">
      <c r="A101" s="40">
        <v>101</v>
      </c>
      <c r="B101" s="37" t="s">
        <v>569</v>
      </c>
      <c r="C101" s="38" t="s">
        <v>570</v>
      </c>
      <c r="D101" s="60" t="s">
        <v>571</v>
      </c>
      <c r="E101" s="40" t="s">
        <v>387</v>
      </c>
      <c r="F101" s="41">
        <v>68470.28</v>
      </c>
      <c r="G101" s="41">
        <v>0</v>
      </c>
      <c r="H101" s="41">
        <v>28</v>
      </c>
      <c r="I101" s="41">
        <f t="shared" si="24"/>
        <v>0</v>
      </c>
      <c r="J101" s="41">
        <f t="shared" si="25"/>
        <v>1917167.84</v>
      </c>
      <c r="K101" s="41">
        <f t="shared" si="26"/>
        <v>1917167.84</v>
      </c>
    </row>
    <row r="102" ht="21.6" spans="1:11">
      <c r="A102" s="40">
        <v>102</v>
      </c>
      <c r="B102" s="37" t="s">
        <v>572</v>
      </c>
      <c r="C102" s="38" t="s">
        <v>573</v>
      </c>
      <c r="D102" s="60" t="s">
        <v>574</v>
      </c>
      <c r="E102" s="40" t="s">
        <v>443</v>
      </c>
      <c r="F102" s="41">
        <v>71.76</v>
      </c>
      <c r="G102" s="41">
        <v>0</v>
      </c>
      <c r="H102" s="41">
        <v>155.38</v>
      </c>
      <c r="I102" s="41">
        <f t="shared" si="24"/>
        <v>0</v>
      </c>
      <c r="J102" s="41">
        <f t="shared" si="25"/>
        <v>11150.07</v>
      </c>
      <c r="K102" s="41">
        <f t="shared" si="26"/>
        <v>11150.07</v>
      </c>
    </row>
    <row r="103" ht="21.6" spans="1:11">
      <c r="A103" s="40">
        <v>103</v>
      </c>
      <c r="B103" s="37" t="s">
        <v>575</v>
      </c>
      <c r="C103" s="38" t="s">
        <v>576</v>
      </c>
      <c r="D103" s="60" t="s">
        <v>577</v>
      </c>
      <c r="E103" s="40" t="s">
        <v>387</v>
      </c>
      <c r="F103" s="41">
        <v>10941</v>
      </c>
      <c r="G103" s="41">
        <v>0</v>
      </c>
      <c r="H103" s="41">
        <v>22.41</v>
      </c>
      <c r="I103" s="41">
        <f t="shared" si="24"/>
        <v>0</v>
      </c>
      <c r="J103" s="41">
        <f t="shared" si="25"/>
        <v>245187.81</v>
      </c>
      <c r="K103" s="41">
        <f t="shared" si="26"/>
        <v>245187.81</v>
      </c>
    </row>
    <row r="104" spans="1:11">
      <c r="A104" s="12"/>
      <c r="B104" s="23" t="s">
        <v>313</v>
      </c>
      <c r="C104" s="24" t="s">
        <v>578</v>
      </c>
      <c r="D104" s="58"/>
      <c r="E104" s="23"/>
      <c r="F104" s="59"/>
      <c r="G104" s="27"/>
      <c r="H104" s="27"/>
      <c r="I104" s="27"/>
      <c r="J104" s="27"/>
      <c r="K104" s="27"/>
    </row>
    <row r="105" spans="1:11">
      <c r="A105" s="12"/>
      <c r="B105" s="64" t="s">
        <v>347</v>
      </c>
      <c r="C105" s="65" t="s">
        <v>335</v>
      </c>
      <c r="D105" s="58"/>
      <c r="E105" s="66"/>
      <c r="F105" s="59"/>
      <c r="G105" s="27"/>
      <c r="H105" s="27"/>
      <c r="I105" s="27"/>
      <c r="J105" s="27"/>
      <c r="K105" s="27"/>
    </row>
    <row r="106" ht="21.6" spans="1:11">
      <c r="A106" s="40">
        <v>107</v>
      </c>
      <c r="B106" s="37" t="s">
        <v>579</v>
      </c>
      <c r="C106" s="38" t="s">
        <v>580</v>
      </c>
      <c r="D106" s="52" t="s">
        <v>581</v>
      </c>
      <c r="E106" s="40" t="s">
        <v>191</v>
      </c>
      <c r="F106" s="54">
        <v>173.88</v>
      </c>
      <c r="G106" s="41">
        <v>0</v>
      </c>
      <c r="H106" s="41">
        <v>94599</v>
      </c>
      <c r="I106" s="41">
        <f>F106*G106</f>
        <v>0</v>
      </c>
      <c r="J106" s="41">
        <f>F106*H106</f>
        <v>16448874.12</v>
      </c>
      <c r="K106" s="41">
        <f>J106+I106</f>
        <v>16448874.12</v>
      </c>
    </row>
    <row r="107" ht="21.6" spans="1:11">
      <c r="A107" s="40">
        <v>108</v>
      </c>
      <c r="B107" s="37" t="s">
        <v>582</v>
      </c>
      <c r="C107" s="38" t="s">
        <v>583</v>
      </c>
      <c r="D107" s="39"/>
      <c r="E107" s="40" t="s">
        <v>191</v>
      </c>
      <c r="F107" s="54">
        <v>3.78</v>
      </c>
      <c r="G107" s="41">
        <v>0</v>
      </c>
      <c r="H107" s="41">
        <v>43545.1</v>
      </c>
      <c r="I107" s="41">
        <f>F107*G107</f>
        <v>0</v>
      </c>
      <c r="J107" s="41">
        <f>F107*H107</f>
        <v>164600.48</v>
      </c>
      <c r="K107" s="41">
        <f>J107+I107</f>
        <v>164600.48</v>
      </c>
    </row>
    <row r="108" ht="21.6" spans="1:11">
      <c r="A108" s="40">
        <v>109</v>
      </c>
      <c r="B108" s="37" t="s">
        <v>584</v>
      </c>
      <c r="C108" s="38" t="s">
        <v>585</v>
      </c>
      <c r="D108" s="39"/>
      <c r="E108" s="40" t="s">
        <v>191</v>
      </c>
      <c r="F108" s="54">
        <v>2.77</v>
      </c>
      <c r="G108" s="41">
        <v>0</v>
      </c>
      <c r="H108" s="41">
        <v>93790.77</v>
      </c>
      <c r="I108" s="41">
        <f>F108*G108</f>
        <v>0</v>
      </c>
      <c r="J108" s="41">
        <f>F108*H108</f>
        <v>259800.43</v>
      </c>
      <c r="K108" s="41">
        <f>J108+I108</f>
        <v>259800.43</v>
      </c>
    </row>
    <row r="109" spans="1:11">
      <c r="A109" s="40">
        <v>110</v>
      </c>
      <c r="B109" s="67" t="s">
        <v>20</v>
      </c>
      <c r="C109" s="67" t="s">
        <v>586</v>
      </c>
      <c r="D109" s="68"/>
      <c r="E109" s="69"/>
      <c r="F109" s="69"/>
      <c r="G109" s="69"/>
      <c r="H109" s="69"/>
      <c r="I109" s="69"/>
      <c r="J109" s="69"/>
      <c r="K109" s="69"/>
    </row>
    <row r="110" spans="1:11">
      <c r="A110" s="12"/>
      <c r="B110" s="23" t="s">
        <v>162</v>
      </c>
      <c r="C110" s="24" t="s">
        <v>261</v>
      </c>
      <c r="D110" s="70"/>
      <c r="E110" s="23"/>
      <c r="F110" s="23"/>
      <c r="G110" s="27"/>
      <c r="H110" s="27"/>
      <c r="I110" s="27"/>
      <c r="J110" s="27"/>
      <c r="K110" s="27"/>
    </row>
    <row r="111" spans="1:11">
      <c r="A111" s="12"/>
      <c r="B111" s="71" t="s">
        <v>22</v>
      </c>
      <c r="C111" s="72" t="s">
        <v>372</v>
      </c>
      <c r="D111" s="73"/>
      <c r="E111" s="74"/>
      <c r="F111" s="74"/>
      <c r="G111" s="51"/>
      <c r="H111" s="51"/>
      <c r="I111" s="51"/>
      <c r="J111" s="51"/>
      <c r="K111" s="51"/>
    </row>
    <row r="112" ht="78" spans="1:11">
      <c r="A112" s="40">
        <v>113</v>
      </c>
      <c r="B112" s="37" t="s">
        <v>587</v>
      </c>
      <c r="C112" s="38" t="s">
        <v>588</v>
      </c>
      <c r="D112" s="75" t="s">
        <v>589</v>
      </c>
      <c r="E112" s="40" t="s">
        <v>590</v>
      </c>
      <c r="F112" s="41">
        <v>1349</v>
      </c>
      <c r="G112" s="41">
        <v>3780</v>
      </c>
      <c r="H112" s="41">
        <v>329</v>
      </c>
      <c r="I112" s="41">
        <f t="shared" ref="I112:I115" si="27">F112*G112</f>
        <v>5099220</v>
      </c>
      <c r="J112" s="41">
        <f t="shared" ref="J112:J115" si="28">F112*H112</f>
        <v>443821</v>
      </c>
      <c r="K112" s="41">
        <f t="shared" ref="K112:K115" si="29">J112+I112</f>
        <v>5543041</v>
      </c>
    </row>
    <row r="113" ht="86.4" spans="1:11">
      <c r="A113" s="40">
        <v>114</v>
      </c>
      <c r="B113" s="37" t="s">
        <v>591</v>
      </c>
      <c r="C113" s="38" t="s">
        <v>592</v>
      </c>
      <c r="D113" s="52" t="s">
        <v>593</v>
      </c>
      <c r="E113" s="40" t="s">
        <v>387</v>
      </c>
      <c r="F113" s="41">
        <v>67585.01</v>
      </c>
      <c r="G113" s="41">
        <v>0</v>
      </c>
      <c r="H113" s="41">
        <v>20</v>
      </c>
      <c r="I113" s="41">
        <f t="shared" si="27"/>
        <v>0</v>
      </c>
      <c r="J113" s="41">
        <f t="shared" si="28"/>
        <v>1351700.2</v>
      </c>
      <c r="K113" s="41">
        <f t="shared" si="29"/>
        <v>1351700.2</v>
      </c>
    </row>
    <row r="114" ht="57.6" spans="1:11">
      <c r="A114" s="40">
        <v>115</v>
      </c>
      <c r="B114" s="37" t="s">
        <v>594</v>
      </c>
      <c r="C114" s="38" t="s">
        <v>595</v>
      </c>
      <c r="D114" s="75" t="s">
        <v>596</v>
      </c>
      <c r="E114" s="40" t="s">
        <v>590</v>
      </c>
      <c r="F114" s="41">
        <v>94</v>
      </c>
      <c r="G114" s="41">
        <v>8060</v>
      </c>
      <c r="H114" s="41">
        <v>702</v>
      </c>
      <c r="I114" s="41">
        <f t="shared" si="27"/>
        <v>757640</v>
      </c>
      <c r="J114" s="41">
        <f t="shared" si="28"/>
        <v>65988</v>
      </c>
      <c r="K114" s="41">
        <f t="shared" si="29"/>
        <v>823628</v>
      </c>
    </row>
    <row r="115" ht="86.4" spans="1:11">
      <c r="A115" s="40">
        <v>116</v>
      </c>
      <c r="B115" s="37" t="s">
        <v>597</v>
      </c>
      <c r="C115" s="38" t="s">
        <v>598</v>
      </c>
      <c r="D115" s="52" t="s">
        <v>599</v>
      </c>
      <c r="E115" s="40" t="s">
        <v>387</v>
      </c>
      <c r="F115" s="41">
        <v>5400.59</v>
      </c>
      <c r="G115" s="41">
        <v>0</v>
      </c>
      <c r="H115" s="41">
        <v>20</v>
      </c>
      <c r="I115" s="41">
        <f t="shared" si="27"/>
        <v>0</v>
      </c>
      <c r="J115" s="41">
        <f t="shared" si="28"/>
        <v>108011.8</v>
      </c>
      <c r="K115" s="41">
        <f t="shared" si="29"/>
        <v>108011.8</v>
      </c>
    </row>
    <row r="116" spans="1:11">
      <c r="A116" s="12"/>
      <c r="B116" s="71" t="s">
        <v>179</v>
      </c>
      <c r="C116" s="72" t="s">
        <v>278</v>
      </c>
      <c r="D116" s="73"/>
      <c r="E116" s="74"/>
      <c r="F116" s="76"/>
      <c r="G116" s="77"/>
      <c r="H116" s="77"/>
      <c r="I116" s="77"/>
      <c r="J116" s="77"/>
      <c r="K116" s="77"/>
    </row>
    <row r="117" ht="183.6" spans="1:11">
      <c r="A117" s="40">
        <v>118</v>
      </c>
      <c r="B117" s="37" t="s">
        <v>600</v>
      </c>
      <c r="C117" s="38" t="s">
        <v>601</v>
      </c>
      <c r="D117" s="53" t="s">
        <v>897</v>
      </c>
      <c r="E117" s="40" t="s">
        <v>67</v>
      </c>
      <c r="F117" s="41">
        <v>132</v>
      </c>
      <c r="G117" s="41">
        <v>17450</v>
      </c>
      <c r="H117" s="41">
        <v>1519</v>
      </c>
      <c r="I117" s="41">
        <f t="shared" ref="I117:I133" si="30">F117*G117</f>
        <v>2303400</v>
      </c>
      <c r="J117" s="41">
        <f t="shared" ref="J117:J133" si="31">F117*H117</f>
        <v>200508</v>
      </c>
      <c r="K117" s="41">
        <f t="shared" ref="K117:K133" si="32">J117+I117</f>
        <v>2503908</v>
      </c>
    </row>
    <row r="118" ht="216" spans="1:11">
      <c r="A118" s="40">
        <v>119</v>
      </c>
      <c r="B118" s="37" t="s">
        <v>603</v>
      </c>
      <c r="C118" s="38" t="s">
        <v>604</v>
      </c>
      <c r="D118" s="53" t="s">
        <v>898</v>
      </c>
      <c r="E118" s="40" t="s">
        <v>67</v>
      </c>
      <c r="F118" s="41">
        <v>30</v>
      </c>
      <c r="G118" s="41">
        <v>26390</v>
      </c>
      <c r="H118" s="41">
        <v>2296</v>
      </c>
      <c r="I118" s="41">
        <f t="shared" si="30"/>
        <v>791700</v>
      </c>
      <c r="J118" s="41">
        <f t="shared" si="31"/>
        <v>68880</v>
      </c>
      <c r="K118" s="41">
        <f t="shared" si="32"/>
        <v>860580</v>
      </c>
    </row>
    <row r="119" ht="54" spans="1:11">
      <c r="A119" s="40">
        <v>121</v>
      </c>
      <c r="B119" s="37" t="s">
        <v>606</v>
      </c>
      <c r="C119" s="38" t="s">
        <v>607</v>
      </c>
      <c r="D119" s="53" t="s">
        <v>608</v>
      </c>
      <c r="E119" s="40" t="s">
        <v>400</v>
      </c>
      <c r="F119" s="41">
        <v>162</v>
      </c>
      <c r="G119" s="41">
        <v>100</v>
      </c>
      <c r="H119" s="41">
        <v>34</v>
      </c>
      <c r="I119" s="41">
        <f t="shared" si="30"/>
        <v>16200</v>
      </c>
      <c r="J119" s="41">
        <f t="shared" si="31"/>
        <v>5508</v>
      </c>
      <c r="K119" s="41">
        <f t="shared" si="32"/>
        <v>21708</v>
      </c>
    </row>
    <row r="120" ht="21.6" spans="1:11">
      <c r="A120" s="40">
        <v>122</v>
      </c>
      <c r="B120" s="37" t="s">
        <v>609</v>
      </c>
      <c r="C120" s="38" t="s">
        <v>610</v>
      </c>
      <c r="D120" s="53" t="s">
        <v>611</v>
      </c>
      <c r="E120" s="40" t="s">
        <v>27</v>
      </c>
      <c r="F120" s="41">
        <v>162</v>
      </c>
      <c r="G120" s="41">
        <v>2800</v>
      </c>
      <c r="H120" s="41">
        <v>211</v>
      </c>
      <c r="I120" s="41">
        <f t="shared" si="30"/>
        <v>453600</v>
      </c>
      <c r="J120" s="41">
        <f t="shared" si="31"/>
        <v>34182</v>
      </c>
      <c r="K120" s="41">
        <f t="shared" si="32"/>
        <v>487782</v>
      </c>
    </row>
    <row r="121" ht="43.2" spans="1:11">
      <c r="A121" s="40">
        <v>123</v>
      </c>
      <c r="B121" s="37" t="s">
        <v>612</v>
      </c>
      <c r="C121" s="38" t="s">
        <v>613</v>
      </c>
      <c r="D121" s="53" t="s">
        <v>614</v>
      </c>
      <c r="E121" s="40" t="s">
        <v>27</v>
      </c>
      <c r="F121" s="41">
        <v>162</v>
      </c>
      <c r="G121" s="41">
        <v>1790</v>
      </c>
      <c r="H121" s="41">
        <v>156</v>
      </c>
      <c r="I121" s="41">
        <f t="shared" si="30"/>
        <v>289980</v>
      </c>
      <c r="J121" s="41">
        <f t="shared" si="31"/>
        <v>25272</v>
      </c>
      <c r="K121" s="41">
        <f t="shared" si="32"/>
        <v>315252</v>
      </c>
    </row>
    <row r="122" ht="86.4" spans="1:11">
      <c r="A122" s="40">
        <v>124</v>
      </c>
      <c r="B122" s="37" t="s">
        <v>615</v>
      </c>
      <c r="C122" s="38" t="s">
        <v>616</v>
      </c>
      <c r="D122" s="53" t="s">
        <v>617</v>
      </c>
      <c r="E122" s="40" t="s">
        <v>27</v>
      </c>
      <c r="F122" s="41">
        <v>162</v>
      </c>
      <c r="G122" s="41">
        <v>290</v>
      </c>
      <c r="H122" s="41">
        <v>26</v>
      </c>
      <c r="I122" s="41">
        <f t="shared" si="30"/>
        <v>46980</v>
      </c>
      <c r="J122" s="41">
        <f t="shared" si="31"/>
        <v>4212</v>
      </c>
      <c r="K122" s="41">
        <f t="shared" si="32"/>
        <v>51192</v>
      </c>
    </row>
    <row r="123" ht="97.2" spans="1:11">
      <c r="A123" s="40">
        <v>125</v>
      </c>
      <c r="B123" s="37" t="s">
        <v>618</v>
      </c>
      <c r="C123" s="38" t="s">
        <v>619</v>
      </c>
      <c r="D123" s="53" t="s">
        <v>620</v>
      </c>
      <c r="E123" s="40" t="s">
        <v>27</v>
      </c>
      <c r="F123" s="41">
        <v>162</v>
      </c>
      <c r="G123" s="41">
        <v>1620</v>
      </c>
      <c r="H123" s="41">
        <v>141</v>
      </c>
      <c r="I123" s="41">
        <f t="shared" si="30"/>
        <v>262440</v>
      </c>
      <c r="J123" s="41">
        <f t="shared" si="31"/>
        <v>22842</v>
      </c>
      <c r="K123" s="41">
        <f t="shared" si="32"/>
        <v>285282</v>
      </c>
    </row>
    <row r="124" ht="54" spans="1:11">
      <c r="A124" s="40">
        <v>126</v>
      </c>
      <c r="B124" s="37" t="s">
        <v>621</v>
      </c>
      <c r="C124" s="38" t="s">
        <v>622</v>
      </c>
      <c r="D124" s="53" t="s">
        <v>623</v>
      </c>
      <c r="E124" s="40" t="s">
        <v>27</v>
      </c>
      <c r="F124" s="41">
        <v>162</v>
      </c>
      <c r="G124" s="41">
        <v>160</v>
      </c>
      <c r="H124" s="41">
        <v>14</v>
      </c>
      <c r="I124" s="41">
        <f t="shared" si="30"/>
        <v>25920</v>
      </c>
      <c r="J124" s="41">
        <f t="shared" si="31"/>
        <v>2268</v>
      </c>
      <c r="K124" s="41">
        <f t="shared" si="32"/>
        <v>28188</v>
      </c>
    </row>
    <row r="125" ht="32.4" spans="1:11">
      <c r="A125" s="40">
        <v>127</v>
      </c>
      <c r="B125" s="37" t="s">
        <v>624</v>
      </c>
      <c r="C125" s="38" t="s">
        <v>625</v>
      </c>
      <c r="D125" s="53" t="s">
        <v>626</v>
      </c>
      <c r="E125" s="40" t="s">
        <v>400</v>
      </c>
      <c r="F125" s="41">
        <v>162</v>
      </c>
      <c r="G125" s="41">
        <v>50</v>
      </c>
      <c r="H125" s="41">
        <v>5</v>
      </c>
      <c r="I125" s="41">
        <f t="shared" si="30"/>
        <v>8100</v>
      </c>
      <c r="J125" s="41">
        <f t="shared" si="31"/>
        <v>810</v>
      </c>
      <c r="K125" s="41">
        <f t="shared" si="32"/>
        <v>8910</v>
      </c>
    </row>
    <row r="126" ht="54" spans="1:11">
      <c r="A126" s="40">
        <v>128</v>
      </c>
      <c r="B126" s="37" t="s">
        <v>627</v>
      </c>
      <c r="C126" s="38" t="s">
        <v>628</v>
      </c>
      <c r="D126" s="53" t="s">
        <v>629</v>
      </c>
      <c r="E126" s="40" t="s">
        <v>27</v>
      </c>
      <c r="F126" s="41">
        <v>162</v>
      </c>
      <c r="G126" s="41">
        <v>170</v>
      </c>
      <c r="H126" s="41">
        <v>15</v>
      </c>
      <c r="I126" s="41">
        <f t="shared" si="30"/>
        <v>27540</v>
      </c>
      <c r="J126" s="41">
        <f t="shared" si="31"/>
        <v>2430</v>
      </c>
      <c r="K126" s="41">
        <f t="shared" si="32"/>
        <v>29970</v>
      </c>
    </row>
    <row r="127" ht="43.2" spans="1:11">
      <c r="A127" s="40">
        <v>129</v>
      </c>
      <c r="B127" s="37" t="s">
        <v>630</v>
      </c>
      <c r="C127" s="38" t="s">
        <v>631</v>
      </c>
      <c r="D127" s="53" t="s">
        <v>632</v>
      </c>
      <c r="E127" s="40" t="s">
        <v>27</v>
      </c>
      <c r="F127" s="41">
        <v>162</v>
      </c>
      <c r="G127" s="41">
        <v>50</v>
      </c>
      <c r="H127" s="41">
        <v>5</v>
      </c>
      <c r="I127" s="41">
        <f t="shared" si="30"/>
        <v>8100</v>
      </c>
      <c r="J127" s="41">
        <f t="shared" si="31"/>
        <v>810</v>
      </c>
      <c r="K127" s="41">
        <f t="shared" si="32"/>
        <v>8910</v>
      </c>
    </row>
    <row r="128" ht="32.4" spans="1:11">
      <c r="A128" s="40">
        <v>130</v>
      </c>
      <c r="B128" s="37" t="s">
        <v>633</v>
      </c>
      <c r="C128" s="38" t="s">
        <v>634</v>
      </c>
      <c r="D128" s="53" t="s">
        <v>635</v>
      </c>
      <c r="E128" s="40" t="s">
        <v>443</v>
      </c>
      <c r="F128" s="41">
        <v>162</v>
      </c>
      <c r="G128" s="41">
        <v>60</v>
      </c>
      <c r="H128" s="41">
        <v>6</v>
      </c>
      <c r="I128" s="41">
        <f t="shared" si="30"/>
        <v>9720</v>
      </c>
      <c r="J128" s="41">
        <f t="shared" si="31"/>
        <v>972</v>
      </c>
      <c r="K128" s="41">
        <f t="shared" si="32"/>
        <v>10692</v>
      </c>
    </row>
    <row r="129" ht="108" spans="1:11">
      <c r="A129" s="40">
        <v>131</v>
      </c>
      <c r="B129" s="37" t="s">
        <v>636</v>
      </c>
      <c r="C129" s="38" t="s">
        <v>637</v>
      </c>
      <c r="D129" s="52" t="s">
        <v>638</v>
      </c>
      <c r="E129" s="40" t="s">
        <v>67</v>
      </c>
      <c r="F129" s="41">
        <v>2</v>
      </c>
      <c r="G129" s="41">
        <v>35780</v>
      </c>
      <c r="H129" s="41">
        <v>3113</v>
      </c>
      <c r="I129" s="41">
        <f t="shared" si="30"/>
        <v>71560</v>
      </c>
      <c r="J129" s="41">
        <f t="shared" si="31"/>
        <v>6226</v>
      </c>
      <c r="K129" s="41">
        <f t="shared" si="32"/>
        <v>77786</v>
      </c>
    </row>
    <row r="130" ht="54" spans="1:11">
      <c r="A130" s="40">
        <v>132</v>
      </c>
      <c r="B130" s="37" t="s">
        <v>639</v>
      </c>
      <c r="C130" s="38" t="s">
        <v>640</v>
      </c>
      <c r="D130" s="52" t="s">
        <v>641</v>
      </c>
      <c r="E130" s="40" t="s">
        <v>400</v>
      </c>
      <c r="F130" s="41">
        <v>2</v>
      </c>
      <c r="G130" s="41">
        <v>1260</v>
      </c>
      <c r="H130" s="41">
        <v>110</v>
      </c>
      <c r="I130" s="41">
        <f t="shared" si="30"/>
        <v>2520</v>
      </c>
      <c r="J130" s="41">
        <f t="shared" si="31"/>
        <v>220</v>
      </c>
      <c r="K130" s="41">
        <f t="shared" si="32"/>
        <v>2740</v>
      </c>
    </row>
    <row r="131" ht="108" spans="1:11">
      <c r="A131" s="40">
        <v>133</v>
      </c>
      <c r="B131" s="37" t="s">
        <v>642</v>
      </c>
      <c r="C131" s="38" t="s">
        <v>643</v>
      </c>
      <c r="D131" s="52" t="s">
        <v>644</v>
      </c>
      <c r="E131" s="40" t="s">
        <v>27</v>
      </c>
      <c r="F131" s="41">
        <v>2</v>
      </c>
      <c r="G131" s="41">
        <v>2420</v>
      </c>
      <c r="H131" s="41">
        <v>211</v>
      </c>
      <c r="I131" s="41">
        <f t="shared" si="30"/>
        <v>4840</v>
      </c>
      <c r="J131" s="41">
        <f t="shared" si="31"/>
        <v>422</v>
      </c>
      <c r="K131" s="41">
        <f t="shared" si="32"/>
        <v>5262</v>
      </c>
    </row>
    <row r="132" ht="97.2" spans="1:11">
      <c r="A132" s="40">
        <v>134</v>
      </c>
      <c r="B132" s="37" t="s">
        <v>645</v>
      </c>
      <c r="C132" s="38" t="s">
        <v>646</v>
      </c>
      <c r="D132" s="52" t="s">
        <v>647</v>
      </c>
      <c r="E132" s="40" t="s">
        <v>27</v>
      </c>
      <c r="F132" s="41">
        <v>2</v>
      </c>
      <c r="G132" s="41">
        <v>4030</v>
      </c>
      <c r="H132" s="41">
        <v>351</v>
      </c>
      <c r="I132" s="41">
        <f t="shared" si="30"/>
        <v>8060</v>
      </c>
      <c r="J132" s="41">
        <f t="shared" si="31"/>
        <v>702</v>
      </c>
      <c r="K132" s="41">
        <f t="shared" si="32"/>
        <v>8762</v>
      </c>
    </row>
    <row r="133" ht="54" spans="1:11">
      <c r="A133" s="40">
        <v>136</v>
      </c>
      <c r="B133" s="37" t="s">
        <v>648</v>
      </c>
      <c r="C133" s="38" t="s">
        <v>649</v>
      </c>
      <c r="D133" s="52" t="s">
        <v>650</v>
      </c>
      <c r="E133" s="40" t="s">
        <v>414</v>
      </c>
      <c r="F133" s="41">
        <v>16</v>
      </c>
      <c r="G133" s="41">
        <v>820</v>
      </c>
      <c r="H133" s="41">
        <v>72</v>
      </c>
      <c r="I133" s="41">
        <f t="shared" si="30"/>
        <v>13120</v>
      </c>
      <c r="J133" s="41">
        <f t="shared" si="31"/>
        <v>1152</v>
      </c>
      <c r="K133" s="41">
        <f t="shared" si="32"/>
        <v>14272</v>
      </c>
    </row>
    <row r="134" spans="1:11">
      <c r="A134" s="12"/>
      <c r="B134" s="71" t="s">
        <v>463</v>
      </c>
      <c r="C134" s="72" t="s">
        <v>651</v>
      </c>
      <c r="D134" s="73"/>
      <c r="E134" s="74"/>
      <c r="F134" s="76"/>
      <c r="G134" s="77"/>
      <c r="H134" s="77"/>
      <c r="I134" s="77"/>
      <c r="J134" s="77"/>
      <c r="K134" s="77"/>
    </row>
    <row r="135" ht="43.2" spans="1:11">
      <c r="A135" s="40">
        <v>138</v>
      </c>
      <c r="B135" s="37" t="s">
        <v>652</v>
      </c>
      <c r="C135" s="38" t="s">
        <v>653</v>
      </c>
      <c r="D135" s="52" t="s">
        <v>654</v>
      </c>
      <c r="E135" s="40" t="s">
        <v>400</v>
      </c>
      <c r="F135" s="41">
        <v>125</v>
      </c>
      <c r="G135" s="41">
        <v>620</v>
      </c>
      <c r="H135" s="41">
        <v>54</v>
      </c>
      <c r="I135" s="41">
        <f t="shared" ref="I135:I140" si="33">F135*G135</f>
        <v>77500</v>
      </c>
      <c r="J135" s="41">
        <f t="shared" ref="J135:J140" si="34">F135*H135</f>
        <v>6750</v>
      </c>
      <c r="K135" s="41">
        <f t="shared" ref="K135:K140" si="35">J135+I135</f>
        <v>84250</v>
      </c>
    </row>
    <row r="136" ht="118.8" spans="1:11">
      <c r="A136" s="40">
        <v>139</v>
      </c>
      <c r="B136" s="37" t="s">
        <v>655</v>
      </c>
      <c r="C136" s="38" t="s">
        <v>656</v>
      </c>
      <c r="D136" s="52" t="s">
        <v>657</v>
      </c>
      <c r="E136" s="40" t="s">
        <v>400</v>
      </c>
      <c r="F136" s="41">
        <v>317</v>
      </c>
      <c r="G136" s="41">
        <v>13860</v>
      </c>
      <c r="H136" s="41">
        <v>1206</v>
      </c>
      <c r="I136" s="41">
        <f t="shared" si="33"/>
        <v>4393620</v>
      </c>
      <c r="J136" s="41">
        <f t="shared" si="34"/>
        <v>382302</v>
      </c>
      <c r="K136" s="41">
        <f t="shared" si="35"/>
        <v>4775922</v>
      </c>
    </row>
    <row r="137" ht="118.8" spans="1:11">
      <c r="A137" s="40">
        <v>140</v>
      </c>
      <c r="B137" s="37" t="s">
        <v>658</v>
      </c>
      <c r="C137" s="42" t="s">
        <v>659</v>
      </c>
      <c r="D137" s="52" t="s">
        <v>660</v>
      </c>
      <c r="E137" s="40" t="s">
        <v>400</v>
      </c>
      <c r="F137" s="41">
        <v>8</v>
      </c>
      <c r="G137" s="41">
        <v>16310</v>
      </c>
      <c r="H137" s="41">
        <v>1419</v>
      </c>
      <c r="I137" s="41">
        <f t="shared" si="33"/>
        <v>130480</v>
      </c>
      <c r="J137" s="41">
        <f t="shared" si="34"/>
        <v>11352</v>
      </c>
      <c r="K137" s="41">
        <f t="shared" si="35"/>
        <v>141832</v>
      </c>
    </row>
    <row r="138" ht="118.8" spans="1:11">
      <c r="A138" s="40">
        <v>141</v>
      </c>
      <c r="B138" s="61" t="s">
        <v>661</v>
      </c>
      <c r="C138" s="42" t="s">
        <v>662</v>
      </c>
      <c r="D138" s="52" t="s">
        <v>663</v>
      </c>
      <c r="E138" s="40" t="s">
        <v>400</v>
      </c>
      <c r="F138" s="41">
        <v>1</v>
      </c>
      <c r="G138" s="41">
        <v>19580</v>
      </c>
      <c r="H138" s="41">
        <v>1704</v>
      </c>
      <c r="I138" s="41">
        <f t="shared" si="33"/>
        <v>19580</v>
      </c>
      <c r="J138" s="41">
        <f t="shared" si="34"/>
        <v>1704</v>
      </c>
      <c r="K138" s="41">
        <f t="shared" si="35"/>
        <v>21284</v>
      </c>
    </row>
    <row r="139" ht="43.2" spans="1:11">
      <c r="A139" s="40">
        <v>142</v>
      </c>
      <c r="B139" s="61" t="s">
        <v>664</v>
      </c>
      <c r="C139" s="42" t="s">
        <v>665</v>
      </c>
      <c r="D139" s="53" t="s">
        <v>666</v>
      </c>
      <c r="E139" s="40" t="s">
        <v>27</v>
      </c>
      <c r="F139" s="41">
        <v>68</v>
      </c>
      <c r="G139" s="41">
        <v>1150</v>
      </c>
      <c r="H139" s="41">
        <v>101</v>
      </c>
      <c r="I139" s="41">
        <f t="shared" si="33"/>
        <v>78200</v>
      </c>
      <c r="J139" s="41">
        <f t="shared" si="34"/>
        <v>6868</v>
      </c>
      <c r="K139" s="41">
        <f t="shared" si="35"/>
        <v>85068</v>
      </c>
    </row>
    <row r="140" ht="75.6" spans="1:11">
      <c r="A140" s="40">
        <v>143</v>
      </c>
      <c r="B140" s="61" t="s">
        <v>667</v>
      </c>
      <c r="C140" s="42" t="s">
        <v>668</v>
      </c>
      <c r="D140" s="78" t="s">
        <v>669</v>
      </c>
      <c r="E140" s="40" t="s">
        <v>400</v>
      </c>
      <c r="F140" s="41">
        <v>68</v>
      </c>
      <c r="G140" s="41">
        <v>3450</v>
      </c>
      <c r="H140" s="41">
        <v>301</v>
      </c>
      <c r="I140" s="41">
        <f t="shared" si="33"/>
        <v>234600</v>
      </c>
      <c r="J140" s="41">
        <f t="shared" si="34"/>
        <v>20468</v>
      </c>
      <c r="K140" s="41">
        <f t="shared" si="35"/>
        <v>255068</v>
      </c>
    </row>
    <row r="141" spans="1:11">
      <c r="A141" s="12"/>
      <c r="B141" s="71" t="s">
        <v>469</v>
      </c>
      <c r="C141" s="72" t="s">
        <v>286</v>
      </c>
      <c r="D141" s="73"/>
      <c r="E141" s="74"/>
      <c r="F141" s="76"/>
      <c r="G141" s="77"/>
      <c r="H141" s="77"/>
      <c r="I141" s="77"/>
      <c r="J141" s="77"/>
      <c r="K141" s="77"/>
    </row>
    <row r="142" ht="108" spans="1:11">
      <c r="A142" s="40">
        <v>145</v>
      </c>
      <c r="B142" s="37" t="s">
        <v>670</v>
      </c>
      <c r="C142" s="38" t="s">
        <v>671</v>
      </c>
      <c r="D142" s="52" t="s">
        <v>672</v>
      </c>
      <c r="E142" s="40" t="s">
        <v>67</v>
      </c>
      <c r="F142" s="41">
        <v>3</v>
      </c>
      <c r="G142" s="41">
        <v>8060</v>
      </c>
      <c r="H142" s="41">
        <v>702</v>
      </c>
      <c r="I142" s="41">
        <f t="shared" ref="I142:I155" si="36">F142*G142</f>
        <v>24180</v>
      </c>
      <c r="J142" s="41">
        <f t="shared" ref="J142:J155" si="37">F142*H142</f>
        <v>2106</v>
      </c>
      <c r="K142" s="41">
        <f t="shared" ref="K142:K155" si="38">J142+I142</f>
        <v>26286</v>
      </c>
    </row>
    <row r="143" ht="21.6" spans="1:11">
      <c r="A143" s="40">
        <v>146</v>
      </c>
      <c r="B143" s="37" t="s">
        <v>673</v>
      </c>
      <c r="C143" s="38" t="s">
        <v>674</v>
      </c>
      <c r="D143" s="53" t="s">
        <v>675</v>
      </c>
      <c r="E143" s="40" t="s">
        <v>67</v>
      </c>
      <c r="F143" s="41">
        <v>3</v>
      </c>
      <c r="G143" s="41">
        <v>300</v>
      </c>
      <c r="H143" s="41">
        <v>27</v>
      </c>
      <c r="I143" s="41">
        <f t="shared" si="36"/>
        <v>900</v>
      </c>
      <c r="J143" s="41">
        <f t="shared" si="37"/>
        <v>81</v>
      </c>
      <c r="K143" s="41">
        <f t="shared" si="38"/>
        <v>981</v>
      </c>
    </row>
    <row r="144" ht="43.2" spans="1:11">
      <c r="A144" s="40">
        <v>147</v>
      </c>
      <c r="B144" s="37" t="s">
        <v>676</v>
      </c>
      <c r="C144" s="38" t="s">
        <v>677</v>
      </c>
      <c r="D144" s="53" t="s">
        <v>678</v>
      </c>
      <c r="E144" s="40" t="s">
        <v>27</v>
      </c>
      <c r="F144" s="41">
        <v>3</v>
      </c>
      <c r="G144" s="41">
        <v>1200</v>
      </c>
      <c r="H144" s="41">
        <v>74</v>
      </c>
      <c r="I144" s="41">
        <f t="shared" si="36"/>
        <v>3600</v>
      </c>
      <c r="J144" s="41">
        <f t="shared" si="37"/>
        <v>222</v>
      </c>
      <c r="K144" s="41">
        <f t="shared" si="38"/>
        <v>3822</v>
      </c>
    </row>
    <row r="145" ht="172.8" spans="1:11">
      <c r="A145" s="40">
        <v>148</v>
      </c>
      <c r="B145" s="37" t="s">
        <v>679</v>
      </c>
      <c r="C145" s="38" t="s">
        <v>680</v>
      </c>
      <c r="D145" s="52" t="s">
        <v>681</v>
      </c>
      <c r="E145" s="40" t="s">
        <v>67</v>
      </c>
      <c r="F145" s="41">
        <v>3</v>
      </c>
      <c r="G145" s="41">
        <v>370</v>
      </c>
      <c r="H145" s="41">
        <v>33</v>
      </c>
      <c r="I145" s="41">
        <f t="shared" si="36"/>
        <v>1110</v>
      </c>
      <c r="J145" s="41">
        <f t="shared" si="37"/>
        <v>99</v>
      </c>
      <c r="K145" s="41">
        <f t="shared" si="38"/>
        <v>1209</v>
      </c>
    </row>
    <row r="146" ht="97.2" spans="1:11">
      <c r="A146" s="40">
        <v>149</v>
      </c>
      <c r="B146" s="37" t="s">
        <v>682</v>
      </c>
      <c r="C146" s="38" t="s">
        <v>683</v>
      </c>
      <c r="D146" s="52" t="s">
        <v>684</v>
      </c>
      <c r="E146" s="40" t="s">
        <v>67</v>
      </c>
      <c r="F146" s="41">
        <v>3</v>
      </c>
      <c r="G146" s="41">
        <v>370</v>
      </c>
      <c r="H146" s="41">
        <v>33</v>
      </c>
      <c r="I146" s="41">
        <f t="shared" si="36"/>
        <v>1110</v>
      </c>
      <c r="J146" s="41">
        <f t="shared" si="37"/>
        <v>99</v>
      </c>
      <c r="K146" s="41">
        <f t="shared" si="38"/>
        <v>1209</v>
      </c>
    </row>
    <row r="147" ht="64.8" spans="1:11">
      <c r="A147" s="40">
        <v>150</v>
      </c>
      <c r="B147" s="37" t="s">
        <v>685</v>
      </c>
      <c r="C147" s="38" t="s">
        <v>686</v>
      </c>
      <c r="D147" s="52" t="s">
        <v>687</v>
      </c>
      <c r="E147" s="40" t="s">
        <v>443</v>
      </c>
      <c r="F147" s="41">
        <v>3</v>
      </c>
      <c r="G147" s="41">
        <v>40</v>
      </c>
      <c r="H147" s="41">
        <v>4</v>
      </c>
      <c r="I147" s="41">
        <f t="shared" si="36"/>
        <v>120</v>
      </c>
      <c r="J147" s="41">
        <f t="shared" si="37"/>
        <v>12</v>
      </c>
      <c r="K147" s="41">
        <f t="shared" si="38"/>
        <v>132</v>
      </c>
    </row>
    <row r="148" ht="21.6" spans="1:11">
      <c r="A148" s="40">
        <v>151</v>
      </c>
      <c r="B148" s="37" t="s">
        <v>688</v>
      </c>
      <c r="C148" s="38" t="s">
        <v>689</v>
      </c>
      <c r="D148" s="53" t="s">
        <v>690</v>
      </c>
      <c r="E148" s="40" t="s">
        <v>27</v>
      </c>
      <c r="F148" s="41">
        <v>3</v>
      </c>
      <c r="G148" s="41">
        <v>490</v>
      </c>
      <c r="H148" s="41">
        <v>43</v>
      </c>
      <c r="I148" s="41">
        <f t="shared" si="36"/>
        <v>1470</v>
      </c>
      <c r="J148" s="41">
        <f t="shared" si="37"/>
        <v>129</v>
      </c>
      <c r="K148" s="41">
        <f t="shared" si="38"/>
        <v>1599</v>
      </c>
    </row>
    <row r="149" ht="54" spans="1:11">
      <c r="A149" s="40">
        <v>152</v>
      </c>
      <c r="B149" s="37" t="s">
        <v>691</v>
      </c>
      <c r="C149" s="38" t="s">
        <v>692</v>
      </c>
      <c r="D149" s="52" t="s">
        <v>693</v>
      </c>
      <c r="E149" s="40" t="s">
        <v>27</v>
      </c>
      <c r="F149" s="41">
        <v>3</v>
      </c>
      <c r="G149" s="41">
        <v>630</v>
      </c>
      <c r="H149" s="41">
        <v>55</v>
      </c>
      <c r="I149" s="41">
        <f t="shared" si="36"/>
        <v>1890</v>
      </c>
      <c r="J149" s="41">
        <f t="shared" si="37"/>
        <v>165</v>
      </c>
      <c r="K149" s="41">
        <f t="shared" si="38"/>
        <v>2055</v>
      </c>
    </row>
    <row r="150" ht="43.2" spans="1:11">
      <c r="A150" s="40">
        <v>153</v>
      </c>
      <c r="B150" s="37" t="s">
        <v>694</v>
      </c>
      <c r="C150" s="38" t="s">
        <v>695</v>
      </c>
      <c r="D150" s="52" t="s">
        <v>696</v>
      </c>
      <c r="E150" s="40" t="s">
        <v>27</v>
      </c>
      <c r="F150" s="41">
        <v>3</v>
      </c>
      <c r="G150" s="41">
        <v>220</v>
      </c>
      <c r="H150" s="41">
        <v>20</v>
      </c>
      <c r="I150" s="41">
        <f t="shared" si="36"/>
        <v>660</v>
      </c>
      <c r="J150" s="41">
        <f t="shared" si="37"/>
        <v>60</v>
      </c>
      <c r="K150" s="41">
        <f t="shared" si="38"/>
        <v>720</v>
      </c>
    </row>
    <row r="151" ht="43.2" spans="1:11">
      <c r="A151" s="40">
        <v>154</v>
      </c>
      <c r="B151" s="37" t="s">
        <v>697</v>
      </c>
      <c r="C151" s="38" t="s">
        <v>631</v>
      </c>
      <c r="D151" s="52" t="s">
        <v>698</v>
      </c>
      <c r="E151" s="40" t="s">
        <v>27</v>
      </c>
      <c r="F151" s="41">
        <v>3</v>
      </c>
      <c r="G151" s="41">
        <v>50</v>
      </c>
      <c r="H151" s="41">
        <v>5</v>
      </c>
      <c r="I151" s="41">
        <f t="shared" si="36"/>
        <v>150</v>
      </c>
      <c r="J151" s="41">
        <f t="shared" si="37"/>
        <v>15</v>
      </c>
      <c r="K151" s="41">
        <f t="shared" si="38"/>
        <v>165</v>
      </c>
    </row>
    <row r="152" ht="21.6" spans="1:11">
      <c r="A152" s="40">
        <v>155</v>
      </c>
      <c r="B152" s="37" t="s">
        <v>699</v>
      </c>
      <c r="C152" s="38" t="s">
        <v>634</v>
      </c>
      <c r="D152" s="52" t="s">
        <v>700</v>
      </c>
      <c r="E152" s="40" t="s">
        <v>443</v>
      </c>
      <c r="F152" s="41">
        <v>3</v>
      </c>
      <c r="G152" s="41">
        <v>60</v>
      </c>
      <c r="H152" s="41">
        <v>6</v>
      </c>
      <c r="I152" s="41">
        <f t="shared" si="36"/>
        <v>180</v>
      </c>
      <c r="J152" s="41">
        <f t="shared" si="37"/>
        <v>18</v>
      </c>
      <c r="K152" s="41">
        <f t="shared" si="38"/>
        <v>198</v>
      </c>
    </row>
    <row r="153" ht="54" spans="1:11">
      <c r="A153" s="40">
        <v>156</v>
      </c>
      <c r="B153" s="37" t="s">
        <v>701</v>
      </c>
      <c r="C153" s="38" t="s">
        <v>702</v>
      </c>
      <c r="D153" s="52" t="s">
        <v>703</v>
      </c>
      <c r="E153" s="40" t="s">
        <v>27</v>
      </c>
      <c r="F153" s="41">
        <v>3</v>
      </c>
      <c r="G153" s="41">
        <v>470</v>
      </c>
      <c r="H153" s="41">
        <v>41</v>
      </c>
      <c r="I153" s="41">
        <f t="shared" si="36"/>
        <v>1410</v>
      </c>
      <c r="J153" s="41">
        <f t="shared" si="37"/>
        <v>123</v>
      </c>
      <c r="K153" s="41">
        <f t="shared" si="38"/>
        <v>1533</v>
      </c>
    </row>
    <row r="154" ht="21.6" spans="1:11">
      <c r="A154" s="40">
        <v>157</v>
      </c>
      <c r="B154" s="37" t="s">
        <v>704</v>
      </c>
      <c r="C154" s="38" t="s">
        <v>705</v>
      </c>
      <c r="D154" s="52" t="s">
        <v>706</v>
      </c>
      <c r="E154" s="40" t="s">
        <v>707</v>
      </c>
      <c r="F154" s="41">
        <v>30</v>
      </c>
      <c r="G154" s="41"/>
      <c r="H154" s="41">
        <v>1700</v>
      </c>
      <c r="I154" s="41">
        <f t="shared" si="36"/>
        <v>0</v>
      </c>
      <c r="J154" s="41">
        <f t="shared" si="37"/>
        <v>51000</v>
      </c>
      <c r="K154" s="41">
        <f t="shared" si="38"/>
        <v>51000</v>
      </c>
    </row>
    <row r="155" ht="97.2" spans="1:11">
      <c r="A155" s="40">
        <v>159</v>
      </c>
      <c r="B155" s="37" t="s">
        <v>708</v>
      </c>
      <c r="C155" s="38" t="s">
        <v>709</v>
      </c>
      <c r="D155" s="75" t="s">
        <v>710</v>
      </c>
      <c r="E155" s="40" t="s">
        <v>400</v>
      </c>
      <c r="F155" s="41">
        <v>156</v>
      </c>
      <c r="G155" s="41">
        <v>1260</v>
      </c>
      <c r="H155" s="41">
        <v>110</v>
      </c>
      <c r="I155" s="41">
        <f t="shared" si="36"/>
        <v>196560</v>
      </c>
      <c r="J155" s="41">
        <f t="shared" si="37"/>
        <v>17160</v>
      </c>
      <c r="K155" s="41">
        <f t="shared" si="38"/>
        <v>213720</v>
      </c>
    </row>
    <row r="156" spans="1:11">
      <c r="A156" s="12"/>
      <c r="B156" s="23" t="s">
        <v>222</v>
      </c>
      <c r="C156" s="24" t="s">
        <v>342</v>
      </c>
      <c r="D156" s="70"/>
      <c r="E156" s="23"/>
      <c r="F156" s="64"/>
      <c r="G156" s="79"/>
      <c r="H156" s="79"/>
      <c r="I156" s="79"/>
      <c r="J156" s="79"/>
      <c r="K156" s="79"/>
    </row>
    <row r="157" spans="1:11">
      <c r="A157" s="12"/>
      <c r="B157" s="71" t="s">
        <v>22</v>
      </c>
      <c r="C157" s="72" t="s">
        <v>711</v>
      </c>
      <c r="D157" s="73"/>
      <c r="E157" s="74"/>
      <c r="F157" s="76"/>
      <c r="G157" s="77"/>
      <c r="H157" s="77"/>
      <c r="I157" s="77"/>
      <c r="J157" s="77"/>
      <c r="K157" s="77"/>
    </row>
    <row r="158" ht="183.6" spans="1:11">
      <c r="A158" s="40">
        <v>163</v>
      </c>
      <c r="B158" s="37" t="s">
        <v>712</v>
      </c>
      <c r="C158" s="38" t="s">
        <v>713</v>
      </c>
      <c r="D158" s="80" t="s">
        <v>714</v>
      </c>
      <c r="E158" s="40" t="s">
        <v>715</v>
      </c>
      <c r="F158" s="41">
        <v>132</v>
      </c>
      <c r="G158" s="41">
        <v>5790</v>
      </c>
      <c r="H158" s="41">
        <v>504</v>
      </c>
      <c r="I158" s="41">
        <f t="shared" ref="I158:I164" si="39">F158*G158</f>
        <v>764280</v>
      </c>
      <c r="J158" s="41">
        <f t="shared" ref="J158:J164" si="40">F158*H158</f>
        <v>66528</v>
      </c>
      <c r="K158" s="41">
        <f t="shared" ref="K158:K164" si="41">J158+I158</f>
        <v>830808</v>
      </c>
    </row>
    <row r="159" ht="140.4" spans="1:11">
      <c r="A159" s="40">
        <v>164</v>
      </c>
      <c r="B159" s="37" t="s">
        <v>716</v>
      </c>
      <c r="C159" s="38" t="s">
        <v>717</v>
      </c>
      <c r="D159" s="81" t="s">
        <v>718</v>
      </c>
      <c r="E159" s="40" t="s">
        <v>715</v>
      </c>
      <c r="F159" s="41">
        <v>45</v>
      </c>
      <c r="G159" s="41">
        <v>6820</v>
      </c>
      <c r="H159" s="41">
        <v>594</v>
      </c>
      <c r="I159" s="41">
        <f t="shared" si="39"/>
        <v>306900</v>
      </c>
      <c r="J159" s="41">
        <f t="shared" si="40"/>
        <v>26730</v>
      </c>
      <c r="K159" s="41">
        <f t="shared" si="41"/>
        <v>333630</v>
      </c>
    </row>
    <row r="160" ht="162" spans="1:11">
      <c r="A160" s="40">
        <v>165</v>
      </c>
      <c r="B160" s="37" t="s">
        <v>719</v>
      </c>
      <c r="C160" s="38" t="s">
        <v>720</v>
      </c>
      <c r="D160" s="75" t="s">
        <v>721</v>
      </c>
      <c r="E160" s="40" t="s">
        <v>715</v>
      </c>
      <c r="F160" s="41">
        <v>117</v>
      </c>
      <c r="G160" s="41">
        <v>1690</v>
      </c>
      <c r="H160" s="41">
        <v>148</v>
      </c>
      <c r="I160" s="41">
        <f t="shared" si="39"/>
        <v>197730</v>
      </c>
      <c r="J160" s="41">
        <f t="shared" si="40"/>
        <v>17316</v>
      </c>
      <c r="K160" s="41">
        <f t="shared" si="41"/>
        <v>215046</v>
      </c>
    </row>
    <row r="161" ht="32.4" spans="1:11">
      <c r="A161" s="40">
        <v>166</v>
      </c>
      <c r="B161" s="37" t="s">
        <v>722</v>
      </c>
      <c r="C161" s="38" t="s">
        <v>723</v>
      </c>
      <c r="D161" s="52" t="s">
        <v>724</v>
      </c>
      <c r="E161" s="40" t="s">
        <v>715</v>
      </c>
      <c r="F161" s="41">
        <v>65</v>
      </c>
      <c r="G161" s="41">
        <v>2680</v>
      </c>
      <c r="H161" s="41">
        <v>234</v>
      </c>
      <c r="I161" s="41">
        <f t="shared" si="39"/>
        <v>174200</v>
      </c>
      <c r="J161" s="41">
        <f t="shared" si="40"/>
        <v>15210</v>
      </c>
      <c r="K161" s="41">
        <f t="shared" si="41"/>
        <v>189410</v>
      </c>
    </row>
    <row r="162" ht="244" customHeight="1" spans="1:11">
      <c r="A162" s="40">
        <v>167</v>
      </c>
      <c r="B162" s="37" t="s">
        <v>725</v>
      </c>
      <c r="C162" s="38" t="s">
        <v>726</v>
      </c>
      <c r="D162" s="52" t="s">
        <v>727</v>
      </c>
      <c r="E162" s="40" t="s">
        <v>67</v>
      </c>
      <c r="F162" s="41">
        <v>244</v>
      </c>
      <c r="G162" s="41">
        <v>1970</v>
      </c>
      <c r="H162" s="41">
        <v>172</v>
      </c>
      <c r="I162" s="41">
        <f t="shared" si="39"/>
        <v>480680</v>
      </c>
      <c r="J162" s="41">
        <f t="shared" si="40"/>
        <v>41968</v>
      </c>
      <c r="K162" s="41">
        <f t="shared" si="41"/>
        <v>522648</v>
      </c>
    </row>
    <row r="163" ht="43.2" spans="1:11">
      <c r="A163" s="40">
        <v>168</v>
      </c>
      <c r="B163" s="37" t="s">
        <v>728</v>
      </c>
      <c r="C163" s="38" t="s">
        <v>729</v>
      </c>
      <c r="D163" s="52" t="s">
        <v>730</v>
      </c>
      <c r="E163" s="40" t="s">
        <v>67</v>
      </c>
      <c r="F163" s="41">
        <v>244</v>
      </c>
      <c r="G163" s="41">
        <v>845.48</v>
      </c>
      <c r="H163" s="41">
        <v>73.52</v>
      </c>
      <c r="I163" s="41">
        <f t="shared" si="39"/>
        <v>206297.12</v>
      </c>
      <c r="J163" s="41">
        <f t="shared" si="40"/>
        <v>17938.88</v>
      </c>
      <c r="K163" s="41">
        <f t="shared" si="41"/>
        <v>224236</v>
      </c>
    </row>
    <row r="164" ht="97.2" spans="1:11">
      <c r="A164" s="40">
        <v>169</v>
      </c>
      <c r="B164" s="37" t="s">
        <v>731</v>
      </c>
      <c r="C164" s="38" t="s">
        <v>732</v>
      </c>
      <c r="D164" s="52" t="s">
        <v>733</v>
      </c>
      <c r="E164" s="40" t="s">
        <v>400</v>
      </c>
      <c r="F164" s="41">
        <v>910</v>
      </c>
      <c r="G164" s="41">
        <v>330</v>
      </c>
      <c r="H164" s="41">
        <v>29</v>
      </c>
      <c r="I164" s="41">
        <f t="shared" si="39"/>
        <v>300300</v>
      </c>
      <c r="J164" s="41">
        <f t="shared" si="40"/>
        <v>26390</v>
      </c>
      <c r="K164" s="41">
        <f t="shared" si="41"/>
        <v>326690</v>
      </c>
    </row>
    <row r="165" spans="1:11">
      <c r="A165" s="12"/>
      <c r="B165" s="71" t="s">
        <v>179</v>
      </c>
      <c r="C165" s="72" t="s">
        <v>734</v>
      </c>
      <c r="D165" s="73"/>
      <c r="E165" s="74"/>
      <c r="F165" s="76"/>
      <c r="G165" s="77"/>
      <c r="H165" s="77"/>
      <c r="I165" s="77"/>
      <c r="J165" s="77"/>
      <c r="K165" s="77"/>
    </row>
    <row r="166" ht="140.4" spans="1:11">
      <c r="A166" s="40">
        <v>171</v>
      </c>
      <c r="B166" s="37" t="s">
        <v>735</v>
      </c>
      <c r="C166" s="38" t="s">
        <v>736</v>
      </c>
      <c r="D166" s="75" t="s">
        <v>737</v>
      </c>
      <c r="E166" s="40" t="s">
        <v>715</v>
      </c>
      <c r="F166" s="41">
        <v>109</v>
      </c>
      <c r="G166" s="41">
        <v>590</v>
      </c>
      <c r="H166" s="41">
        <v>52</v>
      </c>
      <c r="I166" s="41">
        <f t="shared" ref="I166:I168" si="42">F166*G166</f>
        <v>64310</v>
      </c>
      <c r="J166" s="41">
        <f t="shared" ref="J166:J168" si="43">F166*H166</f>
        <v>5668</v>
      </c>
      <c r="K166" s="41">
        <f t="shared" ref="K166:K168" si="44">J166+I166</f>
        <v>69978</v>
      </c>
    </row>
    <row r="167" ht="21.6" spans="1:11">
      <c r="A167" s="40">
        <v>172</v>
      </c>
      <c r="B167" s="37" t="s">
        <v>738</v>
      </c>
      <c r="C167" s="38" t="s">
        <v>739</v>
      </c>
      <c r="D167" s="60" t="s">
        <v>740</v>
      </c>
      <c r="E167" s="40" t="s">
        <v>27</v>
      </c>
      <c r="F167" s="41">
        <v>53</v>
      </c>
      <c r="G167" s="41">
        <v>1520</v>
      </c>
      <c r="H167" s="41"/>
      <c r="I167" s="41">
        <f t="shared" si="42"/>
        <v>80560</v>
      </c>
      <c r="J167" s="41">
        <f t="shared" si="43"/>
        <v>0</v>
      </c>
      <c r="K167" s="41">
        <f t="shared" si="44"/>
        <v>80560</v>
      </c>
    </row>
    <row r="168" ht="216" spans="1:11">
      <c r="A168" s="40">
        <v>173</v>
      </c>
      <c r="B168" s="37" t="s">
        <v>741</v>
      </c>
      <c r="C168" s="38" t="s">
        <v>742</v>
      </c>
      <c r="D168" s="82" t="s">
        <v>743</v>
      </c>
      <c r="E168" s="40" t="s">
        <v>715</v>
      </c>
      <c r="F168" s="41">
        <v>55</v>
      </c>
      <c r="G168" s="41">
        <v>1530</v>
      </c>
      <c r="H168" s="41">
        <v>134</v>
      </c>
      <c r="I168" s="41">
        <f t="shared" si="42"/>
        <v>84150</v>
      </c>
      <c r="J168" s="41">
        <f t="shared" si="43"/>
        <v>7370</v>
      </c>
      <c r="K168" s="41">
        <f t="shared" si="44"/>
        <v>91520</v>
      </c>
    </row>
    <row r="169" spans="1:11">
      <c r="A169" s="12"/>
      <c r="B169" s="23" t="s">
        <v>242</v>
      </c>
      <c r="C169" s="24" t="s">
        <v>290</v>
      </c>
      <c r="D169" s="70"/>
      <c r="E169" s="23"/>
      <c r="F169" s="64"/>
      <c r="G169" s="79"/>
      <c r="H169" s="79"/>
      <c r="I169" s="79"/>
      <c r="J169" s="79"/>
      <c r="K169" s="79"/>
    </row>
    <row r="170" spans="1:11">
      <c r="A170" s="12"/>
      <c r="B170" s="71" t="s">
        <v>22</v>
      </c>
      <c r="C170" s="72" t="s">
        <v>744</v>
      </c>
      <c r="D170" s="73"/>
      <c r="E170" s="74"/>
      <c r="F170" s="76"/>
      <c r="G170" s="77"/>
      <c r="H170" s="77"/>
      <c r="I170" s="77"/>
      <c r="J170" s="77"/>
      <c r="K170" s="77"/>
    </row>
    <row r="171" ht="118.8" spans="1:11">
      <c r="A171" s="40">
        <v>177</v>
      </c>
      <c r="B171" s="37" t="s">
        <v>745</v>
      </c>
      <c r="C171" s="38" t="s">
        <v>746</v>
      </c>
      <c r="D171" s="82" t="s">
        <v>747</v>
      </c>
      <c r="E171" s="40" t="s">
        <v>590</v>
      </c>
      <c r="F171" s="41">
        <v>85</v>
      </c>
      <c r="G171" s="41">
        <v>8630</v>
      </c>
      <c r="H171" s="41">
        <v>751</v>
      </c>
      <c r="I171" s="41">
        <f t="shared" ref="I171:I180" si="45">F171*G171</f>
        <v>733550</v>
      </c>
      <c r="J171" s="41">
        <f t="shared" ref="J171:J180" si="46">F171*H171</f>
        <v>63835</v>
      </c>
      <c r="K171" s="41">
        <f t="shared" ref="K171:K180" si="47">J171+I171</f>
        <v>797385</v>
      </c>
    </row>
    <row r="172" ht="162" spans="1:11">
      <c r="A172" s="40">
        <v>178</v>
      </c>
      <c r="B172" s="37" t="s">
        <v>748</v>
      </c>
      <c r="C172" s="38" t="s">
        <v>749</v>
      </c>
      <c r="D172" s="60" t="s">
        <v>750</v>
      </c>
      <c r="E172" s="40" t="s">
        <v>67</v>
      </c>
      <c r="F172" s="41">
        <v>1</v>
      </c>
      <c r="G172" s="41">
        <v>6280</v>
      </c>
      <c r="H172" s="41">
        <v>547</v>
      </c>
      <c r="I172" s="41">
        <f t="shared" si="45"/>
        <v>6280</v>
      </c>
      <c r="J172" s="41">
        <f t="shared" si="46"/>
        <v>547</v>
      </c>
      <c r="K172" s="41">
        <f t="shared" si="47"/>
        <v>6827</v>
      </c>
    </row>
    <row r="173" ht="97.2" spans="1:11">
      <c r="A173" s="40">
        <v>179</v>
      </c>
      <c r="B173" s="37" t="s">
        <v>751</v>
      </c>
      <c r="C173" s="38" t="s">
        <v>752</v>
      </c>
      <c r="D173" s="82" t="s">
        <v>753</v>
      </c>
      <c r="E173" s="40" t="s">
        <v>590</v>
      </c>
      <c r="F173" s="41">
        <v>86</v>
      </c>
      <c r="G173" s="41">
        <v>1890</v>
      </c>
      <c r="H173" s="41">
        <v>165</v>
      </c>
      <c r="I173" s="41">
        <f t="shared" si="45"/>
        <v>162540</v>
      </c>
      <c r="J173" s="41">
        <f t="shared" si="46"/>
        <v>14190</v>
      </c>
      <c r="K173" s="41">
        <f t="shared" si="47"/>
        <v>176730</v>
      </c>
    </row>
    <row r="174" ht="108" spans="1:11">
      <c r="A174" s="40">
        <v>182</v>
      </c>
      <c r="B174" s="37" t="s">
        <v>754</v>
      </c>
      <c r="C174" s="38" t="s">
        <v>755</v>
      </c>
      <c r="D174" s="60" t="s">
        <v>756</v>
      </c>
      <c r="E174" s="40" t="s">
        <v>414</v>
      </c>
      <c r="F174" s="41">
        <v>51</v>
      </c>
      <c r="G174" s="41">
        <v>1030</v>
      </c>
      <c r="H174" s="41">
        <v>90</v>
      </c>
      <c r="I174" s="41">
        <f t="shared" si="45"/>
        <v>52530</v>
      </c>
      <c r="J174" s="41">
        <f t="shared" si="46"/>
        <v>4590</v>
      </c>
      <c r="K174" s="41">
        <f t="shared" si="47"/>
        <v>57120</v>
      </c>
    </row>
    <row r="175" ht="54" spans="1:11">
      <c r="A175" s="40">
        <v>183</v>
      </c>
      <c r="B175" s="37" t="s">
        <v>757</v>
      </c>
      <c r="C175" s="38" t="s">
        <v>758</v>
      </c>
      <c r="D175" s="60" t="s">
        <v>759</v>
      </c>
      <c r="E175" s="40" t="s">
        <v>400</v>
      </c>
      <c r="F175" s="41">
        <v>51</v>
      </c>
      <c r="G175" s="41">
        <v>50</v>
      </c>
      <c r="H175" s="41">
        <v>5</v>
      </c>
      <c r="I175" s="41">
        <f t="shared" si="45"/>
        <v>2550</v>
      </c>
      <c r="J175" s="41">
        <f t="shared" si="46"/>
        <v>255</v>
      </c>
      <c r="K175" s="41">
        <f t="shared" si="47"/>
        <v>2805</v>
      </c>
    </row>
    <row r="176" ht="216" spans="1:11">
      <c r="A176" s="40">
        <v>184</v>
      </c>
      <c r="B176" s="37" t="s">
        <v>760</v>
      </c>
      <c r="C176" s="38" t="s">
        <v>761</v>
      </c>
      <c r="D176" s="75" t="s">
        <v>762</v>
      </c>
      <c r="E176" s="40" t="s">
        <v>67</v>
      </c>
      <c r="F176" s="41">
        <v>336</v>
      </c>
      <c r="G176" s="41">
        <v>9810</v>
      </c>
      <c r="H176" s="41">
        <v>854</v>
      </c>
      <c r="I176" s="41">
        <f t="shared" si="45"/>
        <v>3296160</v>
      </c>
      <c r="J176" s="41">
        <f t="shared" si="46"/>
        <v>286944</v>
      </c>
      <c r="K176" s="41">
        <f t="shared" si="47"/>
        <v>3583104</v>
      </c>
    </row>
    <row r="177" ht="86.4" spans="1:11">
      <c r="A177" s="40">
        <v>185</v>
      </c>
      <c r="B177" s="37" t="s">
        <v>763</v>
      </c>
      <c r="C177" s="38" t="s">
        <v>764</v>
      </c>
      <c r="D177" s="60" t="s">
        <v>765</v>
      </c>
      <c r="E177" s="40" t="s">
        <v>766</v>
      </c>
      <c r="F177" s="41">
        <v>452</v>
      </c>
      <c r="G177" s="41">
        <v>1280</v>
      </c>
      <c r="H177" s="41">
        <v>112</v>
      </c>
      <c r="I177" s="41">
        <f t="shared" si="45"/>
        <v>578560</v>
      </c>
      <c r="J177" s="41">
        <f t="shared" si="46"/>
        <v>50624</v>
      </c>
      <c r="K177" s="41">
        <f t="shared" si="47"/>
        <v>629184</v>
      </c>
    </row>
    <row r="178" ht="21.6" spans="1:11">
      <c r="A178" s="40">
        <v>186</v>
      </c>
      <c r="B178" s="37" t="s">
        <v>767</v>
      </c>
      <c r="C178" s="38" t="s">
        <v>768</v>
      </c>
      <c r="D178" s="60" t="s">
        <v>769</v>
      </c>
      <c r="E178" s="40" t="s">
        <v>27</v>
      </c>
      <c r="F178" s="41">
        <v>452</v>
      </c>
      <c r="G178" s="41">
        <v>30</v>
      </c>
      <c r="H178" s="41">
        <v>3</v>
      </c>
      <c r="I178" s="41">
        <f t="shared" si="45"/>
        <v>13560</v>
      </c>
      <c r="J178" s="41">
        <f t="shared" si="46"/>
        <v>1356</v>
      </c>
      <c r="K178" s="41">
        <f t="shared" si="47"/>
        <v>14916</v>
      </c>
    </row>
    <row r="179" ht="141.6" spans="1:11">
      <c r="A179" s="40">
        <v>190</v>
      </c>
      <c r="B179" s="37" t="s">
        <v>770</v>
      </c>
      <c r="C179" s="38" t="s">
        <v>771</v>
      </c>
      <c r="D179" s="52" t="s">
        <v>772</v>
      </c>
      <c r="E179" s="40" t="s">
        <v>27</v>
      </c>
      <c r="F179" s="41">
        <v>2</v>
      </c>
      <c r="G179" s="41">
        <v>8944</v>
      </c>
      <c r="H179" s="41">
        <v>778</v>
      </c>
      <c r="I179" s="41">
        <f t="shared" si="45"/>
        <v>17888</v>
      </c>
      <c r="J179" s="41">
        <f t="shared" si="46"/>
        <v>1556</v>
      </c>
      <c r="K179" s="41">
        <f t="shared" si="47"/>
        <v>19444</v>
      </c>
    </row>
    <row r="180" ht="32.4" spans="1:11">
      <c r="A180" s="40">
        <v>191</v>
      </c>
      <c r="B180" s="37" t="s">
        <v>773</v>
      </c>
      <c r="C180" s="38" t="s">
        <v>774</v>
      </c>
      <c r="D180" s="52" t="s">
        <v>775</v>
      </c>
      <c r="E180" s="40" t="s">
        <v>414</v>
      </c>
      <c r="F180" s="41">
        <v>1420</v>
      </c>
      <c r="G180" s="41">
        <v>90</v>
      </c>
      <c r="H180" s="41">
        <v>8</v>
      </c>
      <c r="I180" s="41">
        <f t="shared" si="45"/>
        <v>127800</v>
      </c>
      <c r="J180" s="41">
        <f t="shared" si="46"/>
        <v>11360</v>
      </c>
      <c r="K180" s="41">
        <f t="shared" si="47"/>
        <v>139160</v>
      </c>
    </row>
    <row r="181" spans="1:11">
      <c r="A181" s="12"/>
      <c r="B181" s="71" t="s">
        <v>179</v>
      </c>
      <c r="C181" s="72" t="s">
        <v>776</v>
      </c>
      <c r="D181" s="73"/>
      <c r="E181" s="74"/>
      <c r="F181" s="83"/>
      <c r="G181" s="77"/>
      <c r="H181" s="77"/>
      <c r="I181" s="77"/>
      <c r="J181" s="77"/>
      <c r="K181" s="77"/>
    </row>
    <row r="182" ht="21.6" spans="1:11">
      <c r="A182" s="12"/>
      <c r="B182" s="84" t="s">
        <v>373</v>
      </c>
      <c r="C182" s="38" t="s">
        <v>777</v>
      </c>
      <c r="D182" s="85"/>
      <c r="E182" s="40"/>
      <c r="F182" s="86"/>
      <c r="G182" s="87"/>
      <c r="H182" s="87"/>
      <c r="I182" s="87"/>
      <c r="J182" s="87"/>
      <c r="K182" s="41"/>
    </row>
    <row r="183" ht="75.6" spans="1:11">
      <c r="A183" s="40">
        <v>194</v>
      </c>
      <c r="B183" s="37" t="s">
        <v>778</v>
      </c>
      <c r="C183" s="38" t="s">
        <v>779</v>
      </c>
      <c r="D183" s="52" t="s">
        <v>780</v>
      </c>
      <c r="E183" s="40" t="s">
        <v>27</v>
      </c>
      <c r="F183" s="41">
        <v>452</v>
      </c>
      <c r="G183" s="41">
        <v>1788.48</v>
      </c>
      <c r="H183" s="41">
        <v>155.52</v>
      </c>
      <c r="I183" s="41">
        <f t="shared" ref="I183:I187" si="48">F183*G183</f>
        <v>808392.96</v>
      </c>
      <c r="J183" s="41">
        <f t="shared" ref="J183:J187" si="49">F183*H183</f>
        <v>70295.04</v>
      </c>
      <c r="K183" s="41">
        <f t="shared" ref="K183:K187" si="50">J183+I183</f>
        <v>878688</v>
      </c>
    </row>
    <row r="184" ht="54" spans="1:11">
      <c r="A184" s="40">
        <v>195</v>
      </c>
      <c r="B184" s="37" t="s">
        <v>781</v>
      </c>
      <c r="C184" s="38" t="s">
        <v>695</v>
      </c>
      <c r="D184" s="52" t="s">
        <v>782</v>
      </c>
      <c r="E184" s="40" t="s">
        <v>27</v>
      </c>
      <c r="F184" s="41">
        <v>452</v>
      </c>
      <c r="G184" s="41">
        <v>422.28</v>
      </c>
      <c r="H184" s="41">
        <v>36.72</v>
      </c>
      <c r="I184" s="41">
        <f t="shared" si="48"/>
        <v>190870.56</v>
      </c>
      <c r="J184" s="41">
        <f t="shared" si="49"/>
        <v>16597.44</v>
      </c>
      <c r="K184" s="41">
        <f t="shared" si="50"/>
        <v>207468</v>
      </c>
    </row>
    <row r="185" ht="32.4" spans="1:11">
      <c r="A185" s="40">
        <v>196</v>
      </c>
      <c r="B185" s="37" t="s">
        <v>783</v>
      </c>
      <c r="C185" s="38" t="s">
        <v>631</v>
      </c>
      <c r="D185" s="52" t="s">
        <v>784</v>
      </c>
      <c r="E185" s="40" t="s">
        <v>27</v>
      </c>
      <c r="F185" s="41">
        <v>452</v>
      </c>
      <c r="G185" s="41">
        <v>67.95</v>
      </c>
      <c r="H185" s="41">
        <v>5.91</v>
      </c>
      <c r="I185" s="41">
        <f t="shared" si="48"/>
        <v>30713.4</v>
      </c>
      <c r="J185" s="41">
        <f t="shared" si="49"/>
        <v>2671.32</v>
      </c>
      <c r="K185" s="41">
        <f t="shared" si="50"/>
        <v>33384.72</v>
      </c>
    </row>
    <row r="186" ht="21.6" spans="1:11">
      <c r="A186" s="40">
        <v>197</v>
      </c>
      <c r="B186" s="37" t="s">
        <v>785</v>
      </c>
      <c r="C186" s="38" t="s">
        <v>634</v>
      </c>
      <c r="D186" s="52" t="s">
        <v>786</v>
      </c>
      <c r="E186" s="40" t="s">
        <v>443</v>
      </c>
      <c r="F186" s="41">
        <v>452</v>
      </c>
      <c r="G186" s="41">
        <v>72.16</v>
      </c>
      <c r="H186" s="41">
        <v>6.28</v>
      </c>
      <c r="I186" s="41">
        <f t="shared" si="48"/>
        <v>32616.32</v>
      </c>
      <c r="J186" s="41">
        <f t="shared" si="49"/>
        <v>2838.56</v>
      </c>
      <c r="K186" s="41">
        <f t="shared" si="50"/>
        <v>35454.88</v>
      </c>
    </row>
    <row r="187" ht="64.8" spans="1:11">
      <c r="A187" s="40">
        <v>198</v>
      </c>
      <c r="B187" s="37" t="s">
        <v>787</v>
      </c>
      <c r="C187" s="38" t="s">
        <v>450</v>
      </c>
      <c r="D187" s="52" t="s">
        <v>788</v>
      </c>
      <c r="E187" s="40" t="s">
        <v>27</v>
      </c>
      <c r="F187" s="41">
        <v>452</v>
      </c>
      <c r="G187" s="41">
        <v>248.4</v>
      </c>
      <c r="H187" s="41">
        <v>21.6</v>
      </c>
      <c r="I187" s="41">
        <f t="shared" si="48"/>
        <v>112276.8</v>
      </c>
      <c r="J187" s="41">
        <f t="shared" si="49"/>
        <v>9763.2</v>
      </c>
      <c r="K187" s="41">
        <f t="shared" si="50"/>
        <v>122040</v>
      </c>
    </row>
    <row r="188" ht="21.6" spans="1:11">
      <c r="A188" s="12"/>
      <c r="B188" s="37" t="s">
        <v>401</v>
      </c>
      <c r="C188" s="38" t="s">
        <v>789</v>
      </c>
      <c r="D188" s="60"/>
      <c r="E188" s="40"/>
      <c r="F188" s="86"/>
      <c r="G188" s="41"/>
      <c r="H188" s="41"/>
      <c r="I188" s="41"/>
      <c r="J188" s="41"/>
      <c r="K188" s="41"/>
    </row>
    <row r="189" ht="75.6" spans="1:11">
      <c r="A189" s="40">
        <v>200</v>
      </c>
      <c r="B189" s="37" t="s">
        <v>790</v>
      </c>
      <c r="C189" s="38" t="s">
        <v>779</v>
      </c>
      <c r="D189" s="52" t="s">
        <v>791</v>
      </c>
      <c r="E189" s="40" t="s">
        <v>27</v>
      </c>
      <c r="F189" s="41">
        <v>161</v>
      </c>
      <c r="G189" s="41">
        <v>1490.4</v>
      </c>
      <c r="H189" s="41">
        <v>129.6</v>
      </c>
      <c r="I189" s="41">
        <f t="shared" ref="I189:I192" si="51">F189*G189</f>
        <v>239954.4</v>
      </c>
      <c r="J189" s="41">
        <f t="shared" ref="J189:J192" si="52">F189*H189</f>
        <v>20865.6</v>
      </c>
      <c r="K189" s="41">
        <f t="shared" ref="K189:K192" si="53">J189+I189</f>
        <v>260820</v>
      </c>
    </row>
    <row r="190" ht="32.4" spans="1:11">
      <c r="A190" s="40">
        <v>201</v>
      </c>
      <c r="B190" s="37" t="s">
        <v>792</v>
      </c>
      <c r="C190" s="38" t="s">
        <v>631</v>
      </c>
      <c r="D190" s="52" t="s">
        <v>784</v>
      </c>
      <c r="E190" s="40" t="s">
        <v>27</v>
      </c>
      <c r="F190" s="41">
        <v>161</v>
      </c>
      <c r="G190" s="41">
        <v>67.95</v>
      </c>
      <c r="H190" s="41">
        <v>5.91</v>
      </c>
      <c r="I190" s="41">
        <f t="shared" si="51"/>
        <v>10939.95</v>
      </c>
      <c r="J190" s="41">
        <f t="shared" si="52"/>
        <v>951.51</v>
      </c>
      <c r="K190" s="41">
        <f t="shared" si="53"/>
        <v>11891.46</v>
      </c>
    </row>
    <row r="191" ht="21.6" spans="1:11">
      <c r="A191" s="40">
        <v>202</v>
      </c>
      <c r="B191" s="37" t="s">
        <v>793</v>
      </c>
      <c r="C191" s="38" t="s">
        <v>634</v>
      </c>
      <c r="D191" s="52" t="s">
        <v>786</v>
      </c>
      <c r="E191" s="40" t="s">
        <v>443</v>
      </c>
      <c r="F191" s="41">
        <v>161</v>
      </c>
      <c r="G191" s="41">
        <v>72.16</v>
      </c>
      <c r="H191" s="41">
        <v>6.28</v>
      </c>
      <c r="I191" s="41">
        <f t="shared" si="51"/>
        <v>11617.76</v>
      </c>
      <c r="J191" s="41">
        <f t="shared" si="52"/>
        <v>1011.08</v>
      </c>
      <c r="K191" s="41">
        <f t="shared" si="53"/>
        <v>12628.84</v>
      </c>
    </row>
    <row r="192" ht="64.8" spans="1:11">
      <c r="A192" s="40">
        <v>203</v>
      </c>
      <c r="B192" s="37" t="s">
        <v>794</v>
      </c>
      <c r="C192" s="38" t="s">
        <v>450</v>
      </c>
      <c r="D192" s="52" t="s">
        <v>788</v>
      </c>
      <c r="E192" s="40" t="s">
        <v>27</v>
      </c>
      <c r="F192" s="41">
        <v>161</v>
      </c>
      <c r="G192" s="41">
        <v>248.4</v>
      </c>
      <c r="H192" s="41">
        <v>21.6</v>
      </c>
      <c r="I192" s="41">
        <f t="shared" si="51"/>
        <v>39992.4</v>
      </c>
      <c r="J192" s="41">
        <f t="shared" si="52"/>
        <v>3477.6</v>
      </c>
      <c r="K192" s="41">
        <f t="shared" si="53"/>
        <v>43470</v>
      </c>
    </row>
    <row r="193" ht="21.6" spans="1:11">
      <c r="A193" s="12"/>
      <c r="B193" s="37" t="s">
        <v>795</v>
      </c>
      <c r="C193" s="38" t="s">
        <v>796</v>
      </c>
      <c r="D193" s="60"/>
      <c r="E193" s="40"/>
      <c r="F193" s="86"/>
      <c r="G193" s="41"/>
      <c r="H193" s="41"/>
      <c r="I193" s="41"/>
      <c r="J193" s="41"/>
      <c r="K193" s="41"/>
    </row>
    <row r="194" ht="75.6" spans="1:11">
      <c r="A194" s="40">
        <v>205</v>
      </c>
      <c r="B194" s="37" t="s">
        <v>797</v>
      </c>
      <c r="C194" s="38" t="s">
        <v>779</v>
      </c>
      <c r="D194" s="52" t="s">
        <v>798</v>
      </c>
      <c r="E194" s="40" t="s">
        <v>27</v>
      </c>
      <c r="F194" s="41">
        <v>1</v>
      </c>
      <c r="G194" s="41">
        <v>1468.32</v>
      </c>
      <c r="H194" s="41">
        <v>127.68</v>
      </c>
      <c r="I194" s="41">
        <f t="shared" ref="I194:I197" si="54">F194*G194</f>
        <v>1468.32</v>
      </c>
      <c r="J194" s="41">
        <f t="shared" ref="J194:J197" si="55">F194*H194</f>
        <v>127.68</v>
      </c>
      <c r="K194" s="41">
        <f t="shared" ref="K194:K197" si="56">J194+I194</f>
        <v>1596</v>
      </c>
    </row>
    <row r="195" ht="32.4" spans="1:11">
      <c r="A195" s="40">
        <v>206</v>
      </c>
      <c r="B195" s="37" t="s">
        <v>799</v>
      </c>
      <c r="C195" s="38" t="s">
        <v>631</v>
      </c>
      <c r="D195" s="52" t="s">
        <v>784</v>
      </c>
      <c r="E195" s="40" t="s">
        <v>27</v>
      </c>
      <c r="F195" s="41">
        <v>1</v>
      </c>
      <c r="G195" s="41">
        <v>67.95</v>
      </c>
      <c r="H195" s="41">
        <v>5.91</v>
      </c>
      <c r="I195" s="41">
        <f t="shared" si="54"/>
        <v>67.95</v>
      </c>
      <c r="J195" s="41">
        <f t="shared" si="55"/>
        <v>5.91</v>
      </c>
      <c r="K195" s="41">
        <f t="shared" si="56"/>
        <v>73.86</v>
      </c>
    </row>
    <row r="196" ht="21.6" spans="1:11">
      <c r="A196" s="40">
        <v>207</v>
      </c>
      <c r="B196" s="37" t="s">
        <v>800</v>
      </c>
      <c r="C196" s="38" t="s">
        <v>634</v>
      </c>
      <c r="D196" s="52" t="s">
        <v>786</v>
      </c>
      <c r="E196" s="40" t="s">
        <v>443</v>
      </c>
      <c r="F196" s="41">
        <v>1</v>
      </c>
      <c r="G196" s="41">
        <v>72.16</v>
      </c>
      <c r="H196" s="41">
        <v>6.28</v>
      </c>
      <c r="I196" s="41">
        <f t="shared" si="54"/>
        <v>72.16</v>
      </c>
      <c r="J196" s="41">
        <f t="shared" si="55"/>
        <v>6.28</v>
      </c>
      <c r="K196" s="41">
        <f t="shared" si="56"/>
        <v>78.44</v>
      </c>
    </row>
    <row r="197" ht="64.8" spans="1:11">
      <c r="A197" s="40">
        <v>208</v>
      </c>
      <c r="B197" s="37" t="s">
        <v>801</v>
      </c>
      <c r="C197" s="38" t="s">
        <v>450</v>
      </c>
      <c r="D197" s="52" t="s">
        <v>788</v>
      </c>
      <c r="E197" s="40" t="s">
        <v>27</v>
      </c>
      <c r="F197" s="41">
        <v>1</v>
      </c>
      <c r="G197" s="41">
        <v>248.4</v>
      </c>
      <c r="H197" s="41">
        <v>21.6</v>
      </c>
      <c r="I197" s="41">
        <f t="shared" si="54"/>
        <v>248.4</v>
      </c>
      <c r="J197" s="41">
        <f t="shared" si="55"/>
        <v>21.6</v>
      </c>
      <c r="K197" s="41">
        <f t="shared" si="56"/>
        <v>270</v>
      </c>
    </row>
    <row r="198" spans="1:11">
      <c r="A198" s="12"/>
      <c r="B198" s="23" t="s">
        <v>313</v>
      </c>
      <c r="C198" s="24" t="s">
        <v>348</v>
      </c>
      <c r="D198" s="70"/>
      <c r="E198" s="23"/>
      <c r="F198" s="64"/>
      <c r="G198" s="79"/>
      <c r="H198" s="79"/>
      <c r="I198" s="79"/>
      <c r="J198" s="79"/>
      <c r="K198" s="79"/>
    </row>
    <row r="199" ht="162" spans="1:11">
      <c r="A199" s="40">
        <v>211</v>
      </c>
      <c r="B199" s="37" t="s">
        <v>802</v>
      </c>
      <c r="C199" s="38" t="s">
        <v>803</v>
      </c>
      <c r="D199" s="60" t="s">
        <v>804</v>
      </c>
      <c r="E199" s="40" t="s">
        <v>67</v>
      </c>
      <c r="F199" s="41">
        <v>176</v>
      </c>
      <c r="G199" s="41">
        <v>230</v>
      </c>
      <c r="H199" s="41">
        <v>21</v>
      </c>
      <c r="I199" s="41">
        <f t="shared" ref="I199:I202" si="57">F199*G199</f>
        <v>40480</v>
      </c>
      <c r="J199" s="41">
        <f t="shared" ref="J199:J202" si="58">F199*H199</f>
        <v>3696</v>
      </c>
      <c r="K199" s="41">
        <f t="shared" ref="K199:K202" si="59">J199+I199</f>
        <v>44176</v>
      </c>
    </row>
    <row r="200" ht="183.6" spans="1:11">
      <c r="A200" s="40">
        <v>212</v>
      </c>
      <c r="B200" s="37" t="s">
        <v>805</v>
      </c>
      <c r="C200" s="38" t="s">
        <v>806</v>
      </c>
      <c r="D200" s="60" t="s">
        <v>807</v>
      </c>
      <c r="E200" s="40" t="s">
        <v>67</v>
      </c>
      <c r="F200" s="41">
        <v>450</v>
      </c>
      <c r="G200" s="41">
        <v>390</v>
      </c>
      <c r="H200" s="41">
        <v>34</v>
      </c>
      <c r="I200" s="41">
        <f t="shared" si="57"/>
        <v>175500</v>
      </c>
      <c r="J200" s="41">
        <f t="shared" si="58"/>
        <v>15300</v>
      </c>
      <c r="K200" s="41">
        <f t="shared" si="59"/>
        <v>190800</v>
      </c>
    </row>
    <row r="201" ht="172.8" spans="1:11">
      <c r="A201" s="40">
        <v>213</v>
      </c>
      <c r="B201" s="37" t="s">
        <v>808</v>
      </c>
      <c r="C201" s="38" t="s">
        <v>809</v>
      </c>
      <c r="D201" s="52" t="s">
        <v>810</v>
      </c>
      <c r="E201" s="40" t="s">
        <v>67</v>
      </c>
      <c r="F201" s="41">
        <v>86</v>
      </c>
      <c r="G201" s="41">
        <v>370</v>
      </c>
      <c r="H201" s="41">
        <v>32</v>
      </c>
      <c r="I201" s="41">
        <f t="shared" si="57"/>
        <v>31820</v>
      </c>
      <c r="J201" s="41">
        <f t="shared" si="58"/>
        <v>2752</v>
      </c>
      <c r="K201" s="41">
        <f t="shared" si="59"/>
        <v>34572</v>
      </c>
    </row>
    <row r="202" ht="97.2" spans="1:11">
      <c r="A202" s="40">
        <v>214</v>
      </c>
      <c r="B202" s="37" t="s">
        <v>811</v>
      </c>
      <c r="C202" s="38" t="s">
        <v>812</v>
      </c>
      <c r="D202" s="52" t="s">
        <v>813</v>
      </c>
      <c r="E202" s="40" t="s">
        <v>67</v>
      </c>
      <c r="F202" s="41">
        <v>432</v>
      </c>
      <c r="G202" s="41">
        <v>370</v>
      </c>
      <c r="H202" s="41">
        <v>32</v>
      </c>
      <c r="I202" s="41">
        <f t="shared" si="57"/>
        <v>159840</v>
      </c>
      <c r="J202" s="41">
        <f t="shared" si="58"/>
        <v>13824</v>
      </c>
      <c r="K202" s="41">
        <f t="shared" si="59"/>
        <v>173664</v>
      </c>
    </row>
    <row r="203" spans="1:11">
      <c r="A203" s="12"/>
      <c r="B203" s="23" t="s">
        <v>347</v>
      </c>
      <c r="C203" s="24" t="s">
        <v>303</v>
      </c>
      <c r="D203" s="70"/>
      <c r="E203" s="23"/>
      <c r="F203" s="64"/>
      <c r="G203" s="79"/>
      <c r="H203" s="79"/>
      <c r="I203" s="79"/>
      <c r="J203" s="79"/>
      <c r="K203" s="79"/>
    </row>
    <row r="204" ht="226.8" spans="1:11">
      <c r="A204" s="40">
        <v>217</v>
      </c>
      <c r="B204" s="37" t="s">
        <v>814</v>
      </c>
      <c r="C204" s="38" t="s">
        <v>815</v>
      </c>
      <c r="D204" s="60" t="s">
        <v>816</v>
      </c>
      <c r="E204" s="40" t="s">
        <v>400</v>
      </c>
      <c r="F204" s="41">
        <v>200</v>
      </c>
      <c r="G204" s="41">
        <v>19910</v>
      </c>
      <c r="H204" s="41">
        <v>1733</v>
      </c>
      <c r="I204" s="41">
        <f t="shared" ref="I204:I222" si="60">F204*G204</f>
        <v>3982000</v>
      </c>
      <c r="J204" s="41">
        <f t="shared" ref="J204:J222" si="61">F204*H204</f>
        <v>346600</v>
      </c>
      <c r="K204" s="41">
        <f t="shared" ref="K204:K222" si="62">J204+I204</f>
        <v>4328600</v>
      </c>
    </row>
    <row r="205" ht="43.2" spans="1:11">
      <c r="A205" s="40">
        <v>218</v>
      </c>
      <c r="B205" s="37" t="s">
        <v>817</v>
      </c>
      <c r="C205" s="38" t="s">
        <v>818</v>
      </c>
      <c r="D205" s="52" t="s">
        <v>819</v>
      </c>
      <c r="E205" s="40" t="s">
        <v>67</v>
      </c>
      <c r="F205" s="41">
        <v>241</v>
      </c>
      <c r="G205" s="41">
        <v>531.76</v>
      </c>
      <c r="H205" s="41">
        <v>46.24</v>
      </c>
      <c r="I205" s="41">
        <f t="shared" si="60"/>
        <v>128154.16</v>
      </c>
      <c r="J205" s="41">
        <f t="shared" si="61"/>
        <v>11143.84</v>
      </c>
      <c r="K205" s="41">
        <f t="shared" si="62"/>
        <v>139298</v>
      </c>
    </row>
    <row r="206" ht="64.8" spans="1:11">
      <c r="A206" s="40">
        <v>219</v>
      </c>
      <c r="B206" s="37" t="s">
        <v>820</v>
      </c>
      <c r="C206" s="38" t="s">
        <v>821</v>
      </c>
      <c r="D206" s="60" t="s">
        <v>822</v>
      </c>
      <c r="E206" s="40" t="s">
        <v>67</v>
      </c>
      <c r="F206" s="41">
        <v>551</v>
      </c>
      <c r="G206" s="41">
        <v>60</v>
      </c>
      <c r="H206" s="41">
        <v>6</v>
      </c>
      <c r="I206" s="41">
        <f t="shared" si="60"/>
        <v>33060</v>
      </c>
      <c r="J206" s="41">
        <f t="shared" si="61"/>
        <v>3306</v>
      </c>
      <c r="K206" s="41">
        <f t="shared" si="62"/>
        <v>36366</v>
      </c>
    </row>
    <row r="207" ht="108" spans="1:11">
      <c r="A207" s="40">
        <v>220</v>
      </c>
      <c r="B207" s="37" t="s">
        <v>823</v>
      </c>
      <c r="C207" s="38" t="s">
        <v>824</v>
      </c>
      <c r="D207" s="60" t="s">
        <v>825</v>
      </c>
      <c r="E207" s="40" t="s">
        <v>67</v>
      </c>
      <c r="F207" s="41">
        <v>336</v>
      </c>
      <c r="G207" s="41">
        <v>360</v>
      </c>
      <c r="H207" s="41">
        <v>32</v>
      </c>
      <c r="I207" s="41">
        <f t="shared" si="60"/>
        <v>120960</v>
      </c>
      <c r="J207" s="41">
        <f t="shared" si="61"/>
        <v>10752</v>
      </c>
      <c r="K207" s="41">
        <f t="shared" si="62"/>
        <v>131712</v>
      </c>
    </row>
    <row r="208" ht="64.8" spans="1:11">
      <c r="A208" s="40">
        <v>221</v>
      </c>
      <c r="B208" s="37" t="s">
        <v>826</v>
      </c>
      <c r="C208" s="38" t="s">
        <v>827</v>
      </c>
      <c r="D208" s="60" t="s">
        <v>828</v>
      </c>
      <c r="E208" s="40" t="s">
        <v>67</v>
      </c>
      <c r="F208" s="41">
        <v>142</v>
      </c>
      <c r="G208" s="41">
        <v>50</v>
      </c>
      <c r="H208" s="41">
        <v>5</v>
      </c>
      <c r="I208" s="41">
        <f t="shared" si="60"/>
        <v>7100</v>
      </c>
      <c r="J208" s="41">
        <f t="shared" si="61"/>
        <v>710</v>
      </c>
      <c r="K208" s="41">
        <f t="shared" si="62"/>
        <v>7810</v>
      </c>
    </row>
    <row r="209" ht="64.8" spans="1:11">
      <c r="A209" s="40">
        <v>222</v>
      </c>
      <c r="B209" s="37" t="s">
        <v>829</v>
      </c>
      <c r="C209" s="38" t="s">
        <v>830</v>
      </c>
      <c r="D209" s="60" t="s">
        <v>831</v>
      </c>
      <c r="E209" s="40" t="s">
        <v>67</v>
      </c>
      <c r="F209" s="41">
        <v>449</v>
      </c>
      <c r="G209" s="41">
        <v>40</v>
      </c>
      <c r="H209" s="41">
        <v>4</v>
      </c>
      <c r="I209" s="41">
        <f t="shared" si="60"/>
        <v>17960</v>
      </c>
      <c r="J209" s="41">
        <f t="shared" si="61"/>
        <v>1796</v>
      </c>
      <c r="K209" s="41">
        <f t="shared" si="62"/>
        <v>19756</v>
      </c>
    </row>
    <row r="210" ht="118.8" spans="1:11">
      <c r="A210" s="40">
        <v>223</v>
      </c>
      <c r="B210" s="37" t="s">
        <v>832</v>
      </c>
      <c r="C210" s="38" t="s">
        <v>833</v>
      </c>
      <c r="D210" s="60" t="s">
        <v>834</v>
      </c>
      <c r="E210" s="40" t="s">
        <v>67</v>
      </c>
      <c r="F210" s="41">
        <v>296</v>
      </c>
      <c r="G210" s="41">
        <v>110</v>
      </c>
      <c r="H210" s="41">
        <v>10</v>
      </c>
      <c r="I210" s="41">
        <f t="shared" si="60"/>
        <v>32560</v>
      </c>
      <c r="J210" s="41">
        <f t="shared" si="61"/>
        <v>2960</v>
      </c>
      <c r="K210" s="41">
        <f t="shared" si="62"/>
        <v>35520</v>
      </c>
    </row>
    <row r="211" ht="21.6" spans="1:11">
      <c r="A211" s="40">
        <v>224</v>
      </c>
      <c r="B211" s="37" t="s">
        <v>835</v>
      </c>
      <c r="C211" s="38" t="s">
        <v>836</v>
      </c>
      <c r="D211" s="53" t="s">
        <v>837</v>
      </c>
      <c r="E211" s="40" t="s">
        <v>414</v>
      </c>
      <c r="F211" s="41">
        <v>217</v>
      </c>
      <c r="G211" s="41">
        <v>730</v>
      </c>
      <c r="H211" s="41">
        <v>64</v>
      </c>
      <c r="I211" s="41">
        <f t="shared" si="60"/>
        <v>158410</v>
      </c>
      <c r="J211" s="41">
        <f t="shared" si="61"/>
        <v>13888</v>
      </c>
      <c r="K211" s="41">
        <f t="shared" si="62"/>
        <v>172298</v>
      </c>
    </row>
    <row r="212" ht="32.4" spans="1:11">
      <c r="A212" s="40">
        <v>225</v>
      </c>
      <c r="B212" s="37" t="s">
        <v>838</v>
      </c>
      <c r="C212" s="38" t="s">
        <v>839</v>
      </c>
      <c r="D212" s="53" t="s">
        <v>840</v>
      </c>
      <c r="E212" s="40" t="s">
        <v>27</v>
      </c>
      <c r="F212" s="41">
        <v>217</v>
      </c>
      <c r="G212" s="41">
        <v>1700</v>
      </c>
      <c r="H212" s="41">
        <v>94</v>
      </c>
      <c r="I212" s="41">
        <f t="shared" si="60"/>
        <v>368900</v>
      </c>
      <c r="J212" s="41">
        <f t="shared" si="61"/>
        <v>20398</v>
      </c>
      <c r="K212" s="41">
        <f t="shared" si="62"/>
        <v>389298</v>
      </c>
    </row>
    <row r="213" ht="54" spans="1:11">
      <c r="A213" s="40">
        <v>226</v>
      </c>
      <c r="B213" s="37" t="s">
        <v>841</v>
      </c>
      <c r="C213" s="38" t="s">
        <v>842</v>
      </c>
      <c r="D213" s="60" t="s">
        <v>843</v>
      </c>
      <c r="E213" s="40" t="s">
        <v>67</v>
      </c>
      <c r="F213" s="41">
        <v>217</v>
      </c>
      <c r="G213" s="41">
        <v>300</v>
      </c>
      <c r="H213" s="41">
        <v>27</v>
      </c>
      <c r="I213" s="41">
        <f t="shared" si="60"/>
        <v>65100</v>
      </c>
      <c r="J213" s="41">
        <f t="shared" si="61"/>
        <v>5859</v>
      </c>
      <c r="K213" s="41">
        <f t="shared" si="62"/>
        <v>70959</v>
      </c>
    </row>
    <row r="214" ht="21.6" spans="1:11">
      <c r="A214" s="40">
        <v>227</v>
      </c>
      <c r="B214" s="37" t="s">
        <v>844</v>
      </c>
      <c r="C214" s="38" t="s">
        <v>845</v>
      </c>
      <c r="D214" s="53" t="s">
        <v>846</v>
      </c>
      <c r="E214" s="40" t="s">
        <v>414</v>
      </c>
      <c r="F214" s="41">
        <v>45</v>
      </c>
      <c r="G214" s="41">
        <v>975</v>
      </c>
      <c r="H214" s="41">
        <v>85</v>
      </c>
      <c r="I214" s="41">
        <f t="shared" si="60"/>
        <v>43875</v>
      </c>
      <c r="J214" s="41">
        <f t="shared" si="61"/>
        <v>3825</v>
      </c>
      <c r="K214" s="41">
        <f t="shared" si="62"/>
        <v>47700</v>
      </c>
    </row>
    <row r="215" ht="54" spans="1:11">
      <c r="A215" s="40">
        <v>228</v>
      </c>
      <c r="B215" s="37" t="s">
        <v>847</v>
      </c>
      <c r="C215" s="38" t="s">
        <v>848</v>
      </c>
      <c r="D215" s="53" t="s">
        <v>849</v>
      </c>
      <c r="E215" s="40" t="s">
        <v>27</v>
      </c>
      <c r="F215" s="41">
        <v>45</v>
      </c>
      <c r="G215" s="41">
        <v>2200</v>
      </c>
      <c r="H215" s="41">
        <v>128</v>
      </c>
      <c r="I215" s="41">
        <f t="shared" si="60"/>
        <v>99000</v>
      </c>
      <c r="J215" s="41">
        <f t="shared" si="61"/>
        <v>5760</v>
      </c>
      <c r="K215" s="41">
        <f t="shared" si="62"/>
        <v>104760</v>
      </c>
    </row>
    <row r="216" ht="21.6" spans="1:11">
      <c r="A216" s="40">
        <v>229</v>
      </c>
      <c r="B216" s="37" t="s">
        <v>850</v>
      </c>
      <c r="C216" s="38" t="s">
        <v>851</v>
      </c>
      <c r="D216" s="53" t="s">
        <v>852</v>
      </c>
      <c r="E216" s="40" t="s">
        <v>67</v>
      </c>
      <c r="F216" s="41">
        <v>45</v>
      </c>
      <c r="G216" s="41">
        <v>300</v>
      </c>
      <c r="H216" s="41">
        <v>27</v>
      </c>
      <c r="I216" s="41">
        <f t="shared" si="60"/>
        <v>13500</v>
      </c>
      <c r="J216" s="41">
        <f t="shared" si="61"/>
        <v>1215</v>
      </c>
      <c r="K216" s="41">
        <f t="shared" si="62"/>
        <v>14715</v>
      </c>
    </row>
    <row r="217" ht="21.6" spans="1:11">
      <c r="A217" s="40">
        <v>230</v>
      </c>
      <c r="B217" s="37" t="s">
        <v>853</v>
      </c>
      <c r="C217" s="38" t="s">
        <v>854</v>
      </c>
      <c r="D217" s="53" t="s">
        <v>690</v>
      </c>
      <c r="E217" s="40" t="s">
        <v>414</v>
      </c>
      <c r="F217" s="41">
        <v>189</v>
      </c>
      <c r="G217" s="41">
        <v>490</v>
      </c>
      <c r="H217" s="41">
        <v>43</v>
      </c>
      <c r="I217" s="41">
        <f t="shared" si="60"/>
        <v>92610</v>
      </c>
      <c r="J217" s="41">
        <f t="shared" si="61"/>
        <v>8127</v>
      </c>
      <c r="K217" s="41">
        <f t="shared" si="62"/>
        <v>100737</v>
      </c>
    </row>
    <row r="218" ht="32.4" spans="1:11">
      <c r="A218" s="40">
        <v>231</v>
      </c>
      <c r="B218" s="37" t="s">
        <v>855</v>
      </c>
      <c r="C218" s="38" t="s">
        <v>856</v>
      </c>
      <c r="D218" s="53" t="s">
        <v>857</v>
      </c>
      <c r="E218" s="40" t="s">
        <v>27</v>
      </c>
      <c r="F218" s="41">
        <v>189</v>
      </c>
      <c r="G218" s="41">
        <v>1200</v>
      </c>
      <c r="H218" s="41">
        <v>77</v>
      </c>
      <c r="I218" s="41">
        <f t="shared" si="60"/>
        <v>226800</v>
      </c>
      <c r="J218" s="41">
        <f t="shared" si="61"/>
        <v>14553</v>
      </c>
      <c r="K218" s="41">
        <f t="shared" si="62"/>
        <v>241353</v>
      </c>
    </row>
    <row r="219" ht="21.6" spans="1:11">
      <c r="A219" s="40">
        <v>232</v>
      </c>
      <c r="B219" s="37" t="s">
        <v>858</v>
      </c>
      <c r="C219" s="38" t="s">
        <v>859</v>
      </c>
      <c r="D219" s="53" t="s">
        <v>675</v>
      </c>
      <c r="E219" s="40" t="s">
        <v>67</v>
      </c>
      <c r="F219" s="41">
        <v>189</v>
      </c>
      <c r="G219" s="41">
        <v>300</v>
      </c>
      <c r="H219" s="41">
        <v>27</v>
      </c>
      <c r="I219" s="41">
        <f t="shared" si="60"/>
        <v>56700</v>
      </c>
      <c r="J219" s="41">
        <f t="shared" si="61"/>
        <v>5103</v>
      </c>
      <c r="K219" s="41">
        <f t="shared" si="62"/>
        <v>61803</v>
      </c>
    </row>
    <row r="220" ht="21.6" spans="1:11">
      <c r="A220" s="40">
        <v>233</v>
      </c>
      <c r="B220" s="37" t="s">
        <v>860</v>
      </c>
      <c r="C220" s="38" t="s">
        <v>861</v>
      </c>
      <c r="D220" s="60" t="s">
        <v>862</v>
      </c>
      <c r="E220" s="40" t="s">
        <v>766</v>
      </c>
      <c r="F220" s="41">
        <v>176</v>
      </c>
      <c r="G220" s="41">
        <v>410</v>
      </c>
      <c r="H220" s="41">
        <v>36</v>
      </c>
      <c r="I220" s="41">
        <f t="shared" si="60"/>
        <v>72160</v>
      </c>
      <c r="J220" s="41">
        <f t="shared" si="61"/>
        <v>6336</v>
      </c>
      <c r="K220" s="41">
        <f t="shared" si="62"/>
        <v>78496</v>
      </c>
    </row>
    <row r="221" ht="86.4" spans="1:11">
      <c r="A221" s="40">
        <v>234</v>
      </c>
      <c r="B221" s="37" t="s">
        <v>863</v>
      </c>
      <c r="C221" s="38" t="s">
        <v>864</v>
      </c>
      <c r="D221" s="82" t="s">
        <v>865</v>
      </c>
      <c r="E221" s="40" t="s">
        <v>766</v>
      </c>
      <c r="F221" s="41">
        <v>241</v>
      </c>
      <c r="G221" s="41">
        <v>3270</v>
      </c>
      <c r="H221" s="41">
        <v>285</v>
      </c>
      <c r="I221" s="41">
        <f t="shared" si="60"/>
        <v>788070</v>
      </c>
      <c r="J221" s="41">
        <f t="shared" si="61"/>
        <v>68685</v>
      </c>
      <c r="K221" s="41">
        <f t="shared" si="62"/>
        <v>856755</v>
      </c>
    </row>
    <row r="222" ht="21.6" spans="1:11">
      <c r="A222" s="40">
        <v>235</v>
      </c>
      <c r="B222" s="37" t="s">
        <v>866</v>
      </c>
      <c r="C222" s="38" t="s">
        <v>867</v>
      </c>
      <c r="D222" s="60" t="s">
        <v>868</v>
      </c>
      <c r="E222" s="40" t="s">
        <v>715</v>
      </c>
      <c r="F222" s="41">
        <v>657</v>
      </c>
      <c r="G222" s="41">
        <v>190</v>
      </c>
      <c r="H222" s="41">
        <v>17</v>
      </c>
      <c r="I222" s="41">
        <f t="shared" si="60"/>
        <v>124830</v>
      </c>
      <c r="J222" s="41">
        <f t="shared" si="61"/>
        <v>11169</v>
      </c>
      <c r="K222" s="41">
        <f t="shared" si="62"/>
        <v>135999</v>
      </c>
    </row>
    <row r="223" spans="1:11">
      <c r="A223" s="12"/>
      <c r="B223" s="23" t="s">
        <v>351</v>
      </c>
      <c r="C223" s="24" t="s">
        <v>314</v>
      </c>
      <c r="D223" s="70"/>
      <c r="E223" s="23"/>
      <c r="F223" s="64"/>
      <c r="G223" s="79"/>
      <c r="H223" s="79"/>
      <c r="I223" s="79"/>
      <c r="J223" s="79"/>
      <c r="K223" s="79"/>
    </row>
    <row r="224" ht="162" spans="1:11">
      <c r="A224" s="40">
        <v>241</v>
      </c>
      <c r="B224" s="37" t="s">
        <v>869</v>
      </c>
      <c r="C224" s="38" t="s">
        <v>870</v>
      </c>
      <c r="D224" s="82" t="s">
        <v>871</v>
      </c>
      <c r="E224" s="40" t="s">
        <v>715</v>
      </c>
      <c r="F224" s="41">
        <v>274</v>
      </c>
      <c r="G224" s="41">
        <v>2090</v>
      </c>
      <c r="H224" s="41">
        <v>182</v>
      </c>
      <c r="I224" s="41">
        <f t="shared" ref="I224:I227" si="63">F224*G224</f>
        <v>572660</v>
      </c>
      <c r="J224" s="41">
        <f t="shared" ref="J224:J227" si="64">F224*H224</f>
        <v>49868</v>
      </c>
      <c r="K224" s="41">
        <f t="shared" ref="K224:K227" si="65">J224+I224</f>
        <v>622528</v>
      </c>
    </row>
    <row r="225" ht="97.2" spans="1:11">
      <c r="A225" s="40">
        <v>247</v>
      </c>
      <c r="B225" s="37" t="s">
        <v>872</v>
      </c>
      <c r="C225" s="38" t="s">
        <v>873</v>
      </c>
      <c r="D225" s="60" t="s">
        <v>874</v>
      </c>
      <c r="E225" s="40" t="s">
        <v>27</v>
      </c>
      <c r="F225" s="41">
        <v>386</v>
      </c>
      <c r="G225" s="41">
        <v>500</v>
      </c>
      <c r="H225" s="41">
        <v>44</v>
      </c>
      <c r="I225" s="41">
        <f t="shared" si="63"/>
        <v>193000</v>
      </c>
      <c r="J225" s="41">
        <f t="shared" si="64"/>
        <v>16984</v>
      </c>
      <c r="K225" s="41">
        <f t="shared" si="65"/>
        <v>209984</v>
      </c>
    </row>
    <row r="226" ht="64.8" spans="1:11">
      <c r="A226" s="40">
        <v>248</v>
      </c>
      <c r="B226" s="37" t="s">
        <v>875</v>
      </c>
      <c r="C226" s="38" t="s">
        <v>876</v>
      </c>
      <c r="D226" s="82" t="s">
        <v>877</v>
      </c>
      <c r="E226" s="40" t="s">
        <v>766</v>
      </c>
      <c r="F226" s="41">
        <v>259</v>
      </c>
      <c r="G226" s="41">
        <v>820</v>
      </c>
      <c r="H226" s="41">
        <v>72</v>
      </c>
      <c r="I226" s="41">
        <f t="shared" si="63"/>
        <v>212380</v>
      </c>
      <c r="J226" s="41">
        <f t="shared" si="64"/>
        <v>18648</v>
      </c>
      <c r="K226" s="41">
        <f t="shared" si="65"/>
        <v>231028</v>
      </c>
    </row>
    <row r="227" ht="64.8" spans="1:11">
      <c r="A227" s="40">
        <v>249</v>
      </c>
      <c r="B227" s="37" t="s">
        <v>878</v>
      </c>
      <c r="C227" s="38" t="s">
        <v>879</v>
      </c>
      <c r="D227" s="60" t="s">
        <v>880</v>
      </c>
      <c r="E227" s="40" t="s">
        <v>27</v>
      </c>
      <c r="F227" s="41">
        <v>15</v>
      </c>
      <c r="G227" s="41">
        <v>8180</v>
      </c>
      <c r="H227" s="41">
        <v>712</v>
      </c>
      <c r="I227" s="41">
        <f t="shared" si="63"/>
        <v>122700</v>
      </c>
      <c r="J227" s="41">
        <f t="shared" si="64"/>
        <v>10680</v>
      </c>
      <c r="K227" s="41">
        <f t="shared" si="65"/>
        <v>133380</v>
      </c>
    </row>
    <row r="228" spans="1:11">
      <c r="A228" s="12"/>
      <c r="B228" s="22" t="s">
        <v>99</v>
      </c>
      <c r="C228" s="22" t="s">
        <v>365</v>
      </c>
      <c r="D228" s="88"/>
      <c r="E228" s="22"/>
      <c r="F228" s="22"/>
      <c r="G228" s="22"/>
      <c r="H228" s="22"/>
      <c r="I228" s="22"/>
      <c r="J228" s="22"/>
      <c r="K228" s="22"/>
    </row>
    <row r="229" s="3" customFormat="1" ht="21.6" spans="1:11">
      <c r="A229" s="89"/>
      <c r="B229" s="61" t="s">
        <v>881</v>
      </c>
      <c r="C229" s="38" t="s">
        <v>882</v>
      </c>
      <c r="D229" s="53" t="s">
        <v>899</v>
      </c>
      <c r="E229" s="40" t="s">
        <v>19</v>
      </c>
      <c r="F229" s="90">
        <v>1</v>
      </c>
      <c r="G229" s="41"/>
      <c r="H229" s="41">
        <f t="shared" ref="H229:H232" si="66">J229</f>
        <v>765600</v>
      </c>
      <c r="I229" s="41"/>
      <c r="J229" s="41">
        <f>76.56*10000</f>
        <v>765600</v>
      </c>
      <c r="K229" s="41">
        <f t="shared" ref="K229:K232" si="67">J229+I229</f>
        <v>765600</v>
      </c>
    </row>
    <row r="230" ht="21.6" spans="1:11">
      <c r="A230" s="12"/>
      <c r="B230" s="61" t="s">
        <v>884</v>
      </c>
      <c r="C230" s="38" t="s">
        <v>885</v>
      </c>
      <c r="D230" s="53"/>
      <c r="E230" s="40" t="s">
        <v>19</v>
      </c>
      <c r="F230" s="90">
        <v>1</v>
      </c>
      <c r="G230" s="91"/>
      <c r="H230" s="41">
        <f t="shared" si="66"/>
        <v>1512200</v>
      </c>
      <c r="I230" s="91"/>
      <c r="J230" s="41">
        <v>1512200</v>
      </c>
      <c r="K230" s="41">
        <f t="shared" si="67"/>
        <v>1512200</v>
      </c>
    </row>
    <row r="231" ht="21.6" spans="1:11">
      <c r="A231" s="12"/>
      <c r="B231" s="61" t="s">
        <v>886</v>
      </c>
      <c r="C231" s="38" t="s">
        <v>367</v>
      </c>
      <c r="D231" s="53"/>
      <c r="E231" s="40" t="s">
        <v>19</v>
      </c>
      <c r="F231" s="90">
        <v>1</v>
      </c>
      <c r="G231" s="91"/>
      <c r="H231" s="41">
        <f t="shared" si="66"/>
        <v>722190.66</v>
      </c>
      <c r="I231" s="91"/>
      <c r="J231" s="41">
        <f>(SUM(J8:J230)-J229)*0.015</f>
        <v>722190.66</v>
      </c>
      <c r="K231" s="41">
        <f t="shared" si="67"/>
        <v>722190.66</v>
      </c>
    </row>
    <row r="232" ht="21.6" spans="1:11">
      <c r="A232" s="12"/>
      <c r="B232" s="92" t="s">
        <v>887</v>
      </c>
      <c r="C232" s="38" t="s">
        <v>368</v>
      </c>
      <c r="D232" s="53"/>
      <c r="E232" s="40" t="s">
        <v>19</v>
      </c>
      <c r="F232" s="90">
        <v>1</v>
      </c>
      <c r="G232" s="91"/>
      <c r="H232" s="41">
        <f t="shared" si="66"/>
        <v>488682.35</v>
      </c>
      <c r="I232" s="91"/>
      <c r="J232" s="41">
        <f>(SUM(J8:J231)-J229)*0.01</f>
        <v>488682.35</v>
      </c>
      <c r="K232" s="41">
        <f t="shared" si="67"/>
        <v>488682.35</v>
      </c>
    </row>
    <row r="233" s="4" customFormat="1" ht="45" customHeight="1" spans="1:11">
      <c r="A233" s="93"/>
      <c r="B233" s="94" t="s">
        <v>369</v>
      </c>
      <c r="C233" s="94"/>
      <c r="D233" s="94"/>
      <c r="E233" s="94"/>
      <c r="F233" s="94"/>
      <c r="G233" s="94"/>
      <c r="H233" s="94"/>
      <c r="I233" s="94"/>
      <c r="J233" s="94"/>
      <c r="K233" s="94"/>
    </row>
  </sheetData>
  <autoFilter ref="A1:K233">
    <extLst/>
  </autoFilter>
  <mergeCells count="10">
    <mergeCell ref="B1:K1"/>
    <mergeCell ref="G2:H2"/>
    <mergeCell ref="I2:J2"/>
    <mergeCell ref="B233:K233"/>
    <mergeCell ref="B2:B3"/>
    <mergeCell ref="C2:C3"/>
    <mergeCell ref="D2:D3"/>
    <mergeCell ref="E2:E3"/>
    <mergeCell ref="F2:F3"/>
    <mergeCell ref="K2:K3"/>
  </mergeCells>
  <printOptions horizontalCentered="1"/>
  <pageMargins left="0.393055555555556" right="0.393055555555556" top="0.751388888888889" bottom="0.751388888888889" header="0.298611111111111" footer="0.298611111111111"/>
  <pageSetup paperSize="9" scale="6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K229"/>
  <sheetViews>
    <sheetView view="pageBreakPreview" zoomScale="115" zoomScaleNormal="70" workbookViewId="0">
      <pane ySplit="3" topLeftCell="A220" activePane="bottomLeft" state="frozen"/>
      <selection/>
      <selection pane="bottomLeft" activeCell="D229" sqref="A1:K229"/>
    </sheetView>
  </sheetViews>
  <sheetFormatPr defaultColWidth="9" defaultRowHeight="24.95" customHeight="1"/>
  <cols>
    <col min="1" max="1" width="9.12962962962963" style="5" hidden="1" customWidth="1"/>
    <col min="2" max="2" width="7.25" style="6" customWidth="1"/>
    <col min="3" max="3" width="31.1296296296296" style="6" customWidth="1"/>
    <col min="4" max="4" width="63.6296296296296" style="7" customWidth="1"/>
    <col min="5" max="5" width="4.62962962962963" style="5" customWidth="1"/>
    <col min="6" max="7" width="10.3796296296296" style="5" customWidth="1"/>
    <col min="8" max="8" width="12.6296296296296" style="5" customWidth="1"/>
    <col min="9" max="9" width="15.3796296296296" style="5" customWidth="1"/>
    <col min="10" max="11" width="15.3796296296296" style="8" customWidth="1"/>
    <col min="12" max="14" width="9" style="6" customWidth="1"/>
    <col min="15" max="16384" width="9" style="6"/>
  </cols>
  <sheetData>
    <row r="1" s="1" customFormat="1" ht="14.4" spans="1:11">
      <c r="A1" s="9"/>
      <c r="B1" s="10" t="s">
        <v>900</v>
      </c>
      <c r="C1" s="10"/>
      <c r="D1" s="11"/>
      <c r="E1" s="10"/>
      <c r="F1" s="10"/>
      <c r="G1" s="10"/>
      <c r="H1" s="10"/>
      <c r="I1" s="10"/>
      <c r="J1" s="10"/>
      <c r="K1" s="10"/>
    </row>
    <row r="2" s="2" customFormat="1" ht="14.4" spans="1:11">
      <c r="A2" s="12"/>
      <c r="B2" s="13" t="s">
        <v>1</v>
      </c>
      <c r="C2" s="13" t="s">
        <v>2</v>
      </c>
      <c r="D2" s="14" t="s">
        <v>3</v>
      </c>
      <c r="E2" s="13" t="s">
        <v>4</v>
      </c>
      <c r="F2" s="14" t="s">
        <v>5</v>
      </c>
      <c r="G2" s="15" t="s">
        <v>6</v>
      </c>
      <c r="H2" s="16"/>
      <c r="I2" s="55" t="s">
        <v>7</v>
      </c>
      <c r="J2" s="55"/>
      <c r="K2" s="56" t="s">
        <v>7</v>
      </c>
    </row>
    <row r="3" s="2" customFormat="1" ht="14.4" spans="1:11">
      <c r="A3" s="12" t="s">
        <v>8</v>
      </c>
      <c r="B3" s="17"/>
      <c r="C3" s="17"/>
      <c r="D3" s="18"/>
      <c r="E3" s="17"/>
      <c r="F3" s="18"/>
      <c r="G3" s="19" t="s">
        <v>9</v>
      </c>
      <c r="H3" s="19" t="s">
        <v>10</v>
      </c>
      <c r="I3" s="19" t="s">
        <v>11</v>
      </c>
      <c r="J3" s="57" t="s">
        <v>12</v>
      </c>
      <c r="K3" s="56"/>
    </row>
    <row r="4" spans="1:11">
      <c r="A4" s="12"/>
      <c r="B4" s="20"/>
      <c r="C4" s="20" t="s">
        <v>13</v>
      </c>
      <c r="D4" s="21"/>
      <c r="E4" s="20"/>
      <c r="F4" s="20"/>
      <c r="G4" s="22"/>
      <c r="H4" s="22"/>
      <c r="I4" s="22">
        <f>SUM(I9:I227)</f>
        <v>26344721.31</v>
      </c>
      <c r="J4" s="22">
        <f>SUM(J9:J227)</f>
        <v>48133897.72</v>
      </c>
      <c r="K4" s="22">
        <f>SUM(K9:K227)</f>
        <v>74478619.03</v>
      </c>
    </row>
    <row r="5" spans="1:11">
      <c r="A5" s="12"/>
      <c r="B5" s="20" t="s">
        <v>14</v>
      </c>
      <c r="C5" s="20" t="s">
        <v>371</v>
      </c>
      <c r="D5" s="21"/>
      <c r="E5" s="20"/>
      <c r="F5" s="20"/>
      <c r="G5" s="22"/>
      <c r="H5" s="22"/>
      <c r="I5" s="22"/>
      <c r="J5" s="22"/>
      <c r="K5" s="22"/>
    </row>
    <row r="6" spans="1:11">
      <c r="A6" s="12"/>
      <c r="B6" s="23" t="s">
        <v>162</v>
      </c>
      <c r="C6" s="24" t="s">
        <v>261</v>
      </c>
      <c r="D6" s="25"/>
      <c r="E6" s="23"/>
      <c r="F6" s="26"/>
      <c r="G6" s="27"/>
      <c r="H6" s="27"/>
      <c r="I6" s="27"/>
      <c r="J6" s="27"/>
      <c r="K6" s="27"/>
    </row>
    <row r="7" spans="1:11">
      <c r="A7" s="12"/>
      <c r="B7" s="28" t="s">
        <v>22</v>
      </c>
      <c r="C7" s="29" t="s">
        <v>372</v>
      </c>
      <c r="D7" s="30"/>
      <c r="E7" s="28"/>
      <c r="F7" s="31"/>
      <c r="G7" s="32"/>
      <c r="H7" s="32"/>
      <c r="I7" s="32"/>
      <c r="J7" s="32"/>
      <c r="K7" s="32"/>
    </row>
    <row r="8" spans="1:11">
      <c r="A8" s="12"/>
      <c r="B8" s="33" t="s">
        <v>373</v>
      </c>
      <c r="C8" s="34" t="s">
        <v>374</v>
      </c>
      <c r="D8" s="35"/>
      <c r="E8" s="33"/>
      <c r="F8" s="36"/>
      <c r="G8" s="36"/>
      <c r="H8" s="36"/>
      <c r="I8" s="36"/>
      <c r="J8" s="36"/>
      <c r="K8" s="36"/>
    </row>
    <row r="9" ht="21.6" spans="1:11">
      <c r="A9" s="12">
        <v>4</v>
      </c>
      <c r="B9" s="37" t="s">
        <v>375</v>
      </c>
      <c r="C9" s="38" t="s">
        <v>376</v>
      </c>
      <c r="D9" s="39"/>
      <c r="E9" s="40" t="s">
        <v>377</v>
      </c>
      <c r="F9" s="41">
        <v>4951.08</v>
      </c>
      <c r="G9" s="41">
        <v>0</v>
      </c>
      <c r="H9" s="41">
        <v>22.94</v>
      </c>
      <c r="I9" s="41">
        <f t="shared" ref="I9:I18" si="0">F9*G9</f>
        <v>0</v>
      </c>
      <c r="J9" s="41">
        <f t="shared" ref="J9:J18" si="1">F9*H9</f>
        <v>113577.78</v>
      </c>
      <c r="K9" s="41">
        <f t="shared" ref="K9:K18" si="2">J9+I9</f>
        <v>113577.78</v>
      </c>
    </row>
    <row r="10" ht="21.6" spans="1:11">
      <c r="A10" s="12">
        <v>5</v>
      </c>
      <c r="B10" s="37" t="s">
        <v>378</v>
      </c>
      <c r="C10" s="38" t="s">
        <v>379</v>
      </c>
      <c r="D10" s="39"/>
      <c r="E10" s="40" t="s">
        <v>377</v>
      </c>
      <c r="F10" s="41">
        <v>4882.25</v>
      </c>
      <c r="G10" s="41">
        <v>0</v>
      </c>
      <c r="H10" s="41">
        <v>18.6</v>
      </c>
      <c r="I10" s="41">
        <f t="shared" si="0"/>
        <v>0</v>
      </c>
      <c r="J10" s="41">
        <f t="shared" si="1"/>
        <v>90809.85</v>
      </c>
      <c r="K10" s="41">
        <f t="shared" si="2"/>
        <v>90809.85</v>
      </c>
    </row>
    <row r="11" ht="21.6" spans="1:11">
      <c r="A11" s="12">
        <v>6</v>
      </c>
      <c r="B11" s="37" t="s">
        <v>380</v>
      </c>
      <c r="C11" s="38" t="s">
        <v>381</v>
      </c>
      <c r="D11" s="39" t="s">
        <v>382</v>
      </c>
      <c r="E11" s="40" t="s">
        <v>383</v>
      </c>
      <c r="F11" s="41">
        <v>9535.06</v>
      </c>
      <c r="G11" s="41">
        <v>0</v>
      </c>
      <c r="H11" s="41">
        <v>18.15</v>
      </c>
      <c r="I11" s="41">
        <f t="shared" si="0"/>
        <v>0</v>
      </c>
      <c r="J11" s="41">
        <f t="shared" si="1"/>
        <v>173061.34</v>
      </c>
      <c r="K11" s="41">
        <f t="shared" si="2"/>
        <v>173061.34</v>
      </c>
    </row>
    <row r="12" ht="21.6" spans="1:11">
      <c r="A12" s="12">
        <v>7</v>
      </c>
      <c r="B12" s="37" t="s">
        <v>384</v>
      </c>
      <c r="C12" s="38" t="s">
        <v>385</v>
      </c>
      <c r="D12" s="39" t="s">
        <v>386</v>
      </c>
      <c r="E12" s="40" t="s">
        <v>387</v>
      </c>
      <c r="F12" s="41">
        <v>8812.75</v>
      </c>
      <c r="G12" s="41">
        <v>0</v>
      </c>
      <c r="H12" s="41">
        <v>392.16</v>
      </c>
      <c r="I12" s="41">
        <f t="shared" si="0"/>
        <v>0</v>
      </c>
      <c r="J12" s="41">
        <f t="shared" si="1"/>
        <v>3456008.04</v>
      </c>
      <c r="K12" s="41">
        <f t="shared" si="2"/>
        <v>3456008.04</v>
      </c>
    </row>
    <row r="13" ht="21.6" spans="1:11">
      <c r="A13" s="12">
        <v>8</v>
      </c>
      <c r="B13" s="37" t="s">
        <v>388</v>
      </c>
      <c r="C13" s="38" t="s">
        <v>389</v>
      </c>
      <c r="D13" s="39"/>
      <c r="E13" s="40" t="s">
        <v>387</v>
      </c>
      <c r="F13" s="41">
        <v>382.2</v>
      </c>
      <c r="G13" s="41">
        <v>0</v>
      </c>
      <c r="H13" s="41">
        <v>65.13</v>
      </c>
      <c r="I13" s="41">
        <f t="shared" si="0"/>
        <v>0</v>
      </c>
      <c r="J13" s="41">
        <f t="shared" si="1"/>
        <v>24892.69</v>
      </c>
      <c r="K13" s="41">
        <f t="shared" si="2"/>
        <v>24892.69</v>
      </c>
    </row>
    <row r="14" ht="21.6" spans="1:11">
      <c r="A14" s="12">
        <v>10</v>
      </c>
      <c r="B14" s="37" t="s">
        <v>390</v>
      </c>
      <c r="C14" s="42" t="s">
        <v>391</v>
      </c>
      <c r="D14" s="39"/>
      <c r="E14" s="40" t="s">
        <v>387</v>
      </c>
      <c r="F14" s="41">
        <v>19069.91</v>
      </c>
      <c r="G14" s="41">
        <v>0</v>
      </c>
      <c r="H14" s="41">
        <v>59.94</v>
      </c>
      <c r="I14" s="41">
        <f t="shared" si="0"/>
        <v>0</v>
      </c>
      <c r="J14" s="41">
        <f t="shared" si="1"/>
        <v>1143050.41</v>
      </c>
      <c r="K14" s="41">
        <f t="shared" si="2"/>
        <v>1143050.41</v>
      </c>
    </row>
    <row r="15" ht="21.6" spans="1:11">
      <c r="A15" s="12">
        <v>11</v>
      </c>
      <c r="B15" s="37" t="s">
        <v>392</v>
      </c>
      <c r="C15" s="42" t="s">
        <v>393</v>
      </c>
      <c r="D15" s="39"/>
      <c r="E15" s="40" t="s">
        <v>387</v>
      </c>
      <c r="F15" s="41">
        <v>1514.4</v>
      </c>
      <c r="G15" s="41">
        <v>0</v>
      </c>
      <c r="H15" s="41">
        <v>45.19</v>
      </c>
      <c r="I15" s="41">
        <f t="shared" si="0"/>
        <v>0</v>
      </c>
      <c r="J15" s="41">
        <f t="shared" si="1"/>
        <v>68435.74</v>
      </c>
      <c r="K15" s="41">
        <f t="shared" si="2"/>
        <v>68435.74</v>
      </c>
    </row>
    <row r="16" ht="21.6" spans="1:11">
      <c r="A16" s="12">
        <v>12</v>
      </c>
      <c r="B16" s="37" t="s">
        <v>394</v>
      </c>
      <c r="C16" s="38" t="s">
        <v>395</v>
      </c>
      <c r="D16" s="39"/>
      <c r="E16" s="40" t="s">
        <v>377</v>
      </c>
      <c r="F16" s="41">
        <v>305.76</v>
      </c>
      <c r="G16" s="41">
        <v>0</v>
      </c>
      <c r="H16" s="41">
        <v>564.62</v>
      </c>
      <c r="I16" s="41">
        <f t="shared" si="0"/>
        <v>0</v>
      </c>
      <c r="J16" s="41">
        <f t="shared" si="1"/>
        <v>172638.21</v>
      </c>
      <c r="K16" s="41">
        <f t="shared" si="2"/>
        <v>172638.21</v>
      </c>
    </row>
    <row r="17" ht="21.6" spans="1:11">
      <c r="A17" s="12">
        <v>13</v>
      </c>
      <c r="B17" s="37" t="s">
        <v>396</v>
      </c>
      <c r="C17" s="38" t="s">
        <v>397</v>
      </c>
      <c r="D17" s="39"/>
      <c r="E17" s="40" t="s">
        <v>383</v>
      </c>
      <c r="F17" s="41">
        <v>2293.2</v>
      </c>
      <c r="G17" s="41">
        <v>0</v>
      </c>
      <c r="H17" s="41">
        <v>75.83</v>
      </c>
      <c r="I17" s="41">
        <f t="shared" si="0"/>
        <v>0</v>
      </c>
      <c r="J17" s="41">
        <f t="shared" si="1"/>
        <v>173893.36</v>
      </c>
      <c r="K17" s="41">
        <f t="shared" si="2"/>
        <v>173893.36</v>
      </c>
    </row>
    <row r="18" ht="21.6" spans="1:11">
      <c r="A18" s="12">
        <v>14</v>
      </c>
      <c r="B18" s="37" t="s">
        <v>398</v>
      </c>
      <c r="C18" s="38" t="s">
        <v>399</v>
      </c>
      <c r="D18" s="39"/>
      <c r="E18" s="40" t="s">
        <v>400</v>
      </c>
      <c r="F18" s="41">
        <v>1274</v>
      </c>
      <c r="G18" s="41">
        <v>0</v>
      </c>
      <c r="H18" s="41">
        <v>500</v>
      </c>
      <c r="I18" s="41">
        <f t="shared" si="0"/>
        <v>0</v>
      </c>
      <c r="J18" s="41">
        <f t="shared" si="1"/>
        <v>637000</v>
      </c>
      <c r="K18" s="41">
        <f t="shared" si="2"/>
        <v>637000</v>
      </c>
    </row>
    <row r="19" spans="1:11">
      <c r="A19" s="12"/>
      <c r="B19" s="43" t="s">
        <v>401</v>
      </c>
      <c r="C19" s="44" t="s">
        <v>402</v>
      </c>
      <c r="D19" s="45"/>
      <c r="E19" s="46"/>
      <c r="F19" s="47"/>
      <c r="G19" s="48"/>
      <c r="H19" s="48"/>
      <c r="I19" s="48"/>
      <c r="J19" s="48"/>
      <c r="K19" s="48"/>
    </row>
    <row r="20" ht="21.6" spans="1:11">
      <c r="A20" s="40">
        <v>16</v>
      </c>
      <c r="B20" s="37" t="s">
        <v>403</v>
      </c>
      <c r="C20" s="38" t="s">
        <v>376</v>
      </c>
      <c r="D20" s="39"/>
      <c r="E20" s="40" t="s">
        <v>377</v>
      </c>
      <c r="F20" s="41">
        <v>545.52</v>
      </c>
      <c r="G20" s="41">
        <v>0</v>
      </c>
      <c r="H20" s="41">
        <v>22.94</v>
      </c>
      <c r="I20" s="41">
        <f t="shared" ref="I20:I34" si="3">F20*G20</f>
        <v>0</v>
      </c>
      <c r="J20" s="41">
        <f t="shared" ref="J20:J34" si="4">F20*H20</f>
        <v>12514.23</v>
      </c>
      <c r="K20" s="41">
        <f t="shared" ref="K20:K34" si="5">J20+I20</f>
        <v>12514.23</v>
      </c>
    </row>
    <row r="21" ht="21.6" spans="1:11">
      <c r="A21" s="40">
        <v>17</v>
      </c>
      <c r="B21" s="37" t="s">
        <v>404</v>
      </c>
      <c r="C21" s="38" t="s">
        <v>379</v>
      </c>
      <c r="D21" s="39"/>
      <c r="E21" s="40" t="s">
        <v>377</v>
      </c>
      <c r="F21" s="41">
        <v>291.64</v>
      </c>
      <c r="G21" s="41">
        <v>0</v>
      </c>
      <c r="H21" s="41">
        <v>18.6</v>
      </c>
      <c r="I21" s="41">
        <f t="shared" si="3"/>
        <v>0</v>
      </c>
      <c r="J21" s="41">
        <f t="shared" si="4"/>
        <v>5424.5</v>
      </c>
      <c r="K21" s="41">
        <f t="shared" si="5"/>
        <v>5424.5</v>
      </c>
    </row>
    <row r="22" ht="21.6" spans="1:11">
      <c r="A22" s="40">
        <v>18</v>
      </c>
      <c r="B22" s="37" t="s">
        <v>405</v>
      </c>
      <c r="C22" s="38" t="s">
        <v>381</v>
      </c>
      <c r="D22" s="39" t="s">
        <v>382</v>
      </c>
      <c r="E22" s="40" t="s">
        <v>383</v>
      </c>
      <c r="F22" s="41">
        <v>407.95</v>
      </c>
      <c r="G22" s="41">
        <v>0</v>
      </c>
      <c r="H22" s="41">
        <v>18.15</v>
      </c>
      <c r="I22" s="41">
        <f t="shared" si="3"/>
        <v>0</v>
      </c>
      <c r="J22" s="41">
        <f t="shared" si="4"/>
        <v>7404.29</v>
      </c>
      <c r="K22" s="41">
        <f t="shared" si="5"/>
        <v>7404.29</v>
      </c>
    </row>
    <row r="23" ht="21.6" spans="1:11">
      <c r="A23" s="40">
        <v>19</v>
      </c>
      <c r="B23" s="37" t="s">
        <v>406</v>
      </c>
      <c r="C23" s="38" t="s">
        <v>407</v>
      </c>
      <c r="D23" s="39"/>
      <c r="E23" s="40" t="s">
        <v>377</v>
      </c>
      <c r="F23" s="41">
        <v>53</v>
      </c>
      <c r="G23" s="41">
        <v>0</v>
      </c>
      <c r="H23" s="41">
        <v>237.28</v>
      </c>
      <c r="I23" s="41">
        <f t="shared" si="3"/>
        <v>0</v>
      </c>
      <c r="J23" s="41">
        <f t="shared" si="4"/>
        <v>12575.84</v>
      </c>
      <c r="K23" s="41">
        <f t="shared" si="5"/>
        <v>12575.84</v>
      </c>
    </row>
    <row r="24" ht="21.6" spans="1:11">
      <c r="A24" s="40">
        <v>20</v>
      </c>
      <c r="B24" s="37" t="s">
        <v>408</v>
      </c>
      <c r="C24" s="38" t="s">
        <v>409</v>
      </c>
      <c r="D24" s="39"/>
      <c r="E24" s="40" t="s">
        <v>377</v>
      </c>
      <c r="F24" s="41">
        <v>209.73</v>
      </c>
      <c r="G24" s="41">
        <v>0</v>
      </c>
      <c r="H24" s="41">
        <v>564.62</v>
      </c>
      <c r="I24" s="41">
        <f t="shared" si="3"/>
        <v>0</v>
      </c>
      <c r="J24" s="41">
        <f t="shared" si="4"/>
        <v>118417.75</v>
      </c>
      <c r="K24" s="41">
        <f t="shared" si="5"/>
        <v>118417.75</v>
      </c>
    </row>
    <row r="25" ht="21.6" spans="1:11">
      <c r="A25" s="40">
        <v>21</v>
      </c>
      <c r="B25" s="37" t="s">
        <v>410</v>
      </c>
      <c r="C25" s="38" t="s">
        <v>411</v>
      </c>
      <c r="D25" s="39"/>
      <c r="E25" s="40" t="s">
        <v>387</v>
      </c>
      <c r="F25" s="41">
        <v>10.6</v>
      </c>
      <c r="G25" s="41">
        <v>0</v>
      </c>
      <c r="H25" s="41">
        <v>30</v>
      </c>
      <c r="I25" s="41">
        <f t="shared" si="3"/>
        <v>0</v>
      </c>
      <c r="J25" s="41">
        <f t="shared" si="4"/>
        <v>318</v>
      </c>
      <c r="K25" s="41">
        <f t="shared" si="5"/>
        <v>318</v>
      </c>
    </row>
    <row r="26" ht="21.6" spans="1:11">
      <c r="A26" s="40">
        <v>22</v>
      </c>
      <c r="B26" s="37" t="s">
        <v>412</v>
      </c>
      <c r="C26" s="38" t="s">
        <v>413</v>
      </c>
      <c r="D26" s="49"/>
      <c r="E26" s="40" t="s">
        <v>414</v>
      </c>
      <c r="F26" s="41">
        <v>3</v>
      </c>
      <c r="G26" s="41">
        <v>0</v>
      </c>
      <c r="H26" s="41">
        <v>424</v>
      </c>
      <c r="I26" s="41">
        <f t="shared" si="3"/>
        <v>0</v>
      </c>
      <c r="J26" s="41">
        <f t="shared" si="4"/>
        <v>1272</v>
      </c>
      <c r="K26" s="41">
        <f t="shared" si="5"/>
        <v>1272</v>
      </c>
    </row>
    <row r="27" ht="21.6" spans="1:11">
      <c r="A27" s="40">
        <v>23</v>
      </c>
      <c r="B27" s="37" t="s">
        <v>415</v>
      </c>
      <c r="C27" s="38" t="s">
        <v>416</v>
      </c>
      <c r="D27" s="49"/>
      <c r="E27" s="40" t="s">
        <v>414</v>
      </c>
      <c r="F27" s="41">
        <v>51</v>
      </c>
      <c r="G27" s="41">
        <v>0</v>
      </c>
      <c r="H27" s="41">
        <v>628</v>
      </c>
      <c r="I27" s="41">
        <f t="shared" si="3"/>
        <v>0</v>
      </c>
      <c r="J27" s="41">
        <f t="shared" si="4"/>
        <v>32028</v>
      </c>
      <c r="K27" s="41">
        <f t="shared" si="5"/>
        <v>32028</v>
      </c>
    </row>
    <row r="28" ht="21.6" spans="1:11">
      <c r="A28" s="40">
        <v>25</v>
      </c>
      <c r="B28" s="37" t="s">
        <v>419</v>
      </c>
      <c r="C28" s="38" t="s">
        <v>420</v>
      </c>
      <c r="D28" s="39"/>
      <c r="E28" s="40" t="s">
        <v>414</v>
      </c>
      <c r="F28" s="41">
        <v>53</v>
      </c>
      <c r="G28" s="41">
        <v>0</v>
      </c>
      <c r="H28" s="41">
        <v>1070</v>
      </c>
      <c r="I28" s="41">
        <f t="shared" si="3"/>
        <v>0</v>
      </c>
      <c r="J28" s="41">
        <f t="shared" si="4"/>
        <v>56710</v>
      </c>
      <c r="K28" s="41">
        <f t="shared" si="5"/>
        <v>56710</v>
      </c>
    </row>
    <row r="29" ht="21.6" spans="1:11">
      <c r="A29" s="40">
        <v>26</v>
      </c>
      <c r="B29" s="37" t="s">
        <v>421</v>
      </c>
      <c r="C29" s="38" t="s">
        <v>422</v>
      </c>
      <c r="D29" s="39"/>
      <c r="E29" s="40" t="s">
        <v>414</v>
      </c>
      <c r="F29" s="41">
        <v>3</v>
      </c>
      <c r="G29" s="41">
        <v>0</v>
      </c>
      <c r="H29" s="41">
        <v>80</v>
      </c>
      <c r="I29" s="41">
        <f t="shared" si="3"/>
        <v>0</v>
      </c>
      <c r="J29" s="41">
        <f t="shared" si="4"/>
        <v>240</v>
      </c>
      <c r="K29" s="41">
        <f t="shared" si="5"/>
        <v>240</v>
      </c>
    </row>
    <row r="30" ht="21.6" spans="1:11">
      <c r="A30" s="40">
        <v>27</v>
      </c>
      <c r="B30" s="37" t="s">
        <v>423</v>
      </c>
      <c r="C30" s="38" t="s">
        <v>424</v>
      </c>
      <c r="D30" s="39"/>
      <c r="E30" s="40" t="s">
        <v>414</v>
      </c>
      <c r="F30" s="41">
        <v>51</v>
      </c>
      <c r="G30" s="41">
        <v>0</v>
      </c>
      <c r="H30" s="41">
        <v>110</v>
      </c>
      <c r="I30" s="41">
        <f t="shared" si="3"/>
        <v>0</v>
      </c>
      <c r="J30" s="41">
        <f t="shared" si="4"/>
        <v>5610</v>
      </c>
      <c r="K30" s="41">
        <f t="shared" si="5"/>
        <v>5610</v>
      </c>
    </row>
    <row r="31" ht="21.6" spans="1:11">
      <c r="A31" s="40">
        <v>29</v>
      </c>
      <c r="B31" s="37" t="s">
        <v>427</v>
      </c>
      <c r="C31" s="42" t="s">
        <v>391</v>
      </c>
      <c r="D31" s="39"/>
      <c r="E31" s="40" t="s">
        <v>387</v>
      </c>
      <c r="F31" s="41">
        <v>915.89</v>
      </c>
      <c r="G31" s="41">
        <v>0</v>
      </c>
      <c r="H31" s="41">
        <v>59.94</v>
      </c>
      <c r="I31" s="41">
        <f t="shared" si="3"/>
        <v>0</v>
      </c>
      <c r="J31" s="41">
        <f t="shared" si="4"/>
        <v>54898.45</v>
      </c>
      <c r="K31" s="41">
        <f t="shared" si="5"/>
        <v>54898.45</v>
      </c>
    </row>
    <row r="32" ht="21.6" spans="1:11">
      <c r="A32" s="40">
        <v>30</v>
      </c>
      <c r="B32" s="37" t="s">
        <v>428</v>
      </c>
      <c r="C32" s="38" t="s">
        <v>429</v>
      </c>
      <c r="D32" s="39"/>
      <c r="E32" s="40" t="s">
        <v>377</v>
      </c>
      <c r="F32" s="41">
        <v>21.47</v>
      </c>
      <c r="G32" s="41">
        <v>0</v>
      </c>
      <c r="H32" s="41">
        <v>564.62</v>
      </c>
      <c r="I32" s="41">
        <f t="shared" si="3"/>
        <v>0</v>
      </c>
      <c r="J32" s="41">
        <f t="shared" si="4"/>
        <v>12122.39</v>
      </c>
      <c r="K32" s="41">
        <f t="shared" si="5"/>
        <v>12122.39</v>
      </c>
    </row>
    <row r="33" ht="21.6" spans="1:11">
      <c r="A33" s="40">
        <v>31</v>
      </c>
      <c r="B33" s="37" t="s">
        <v>430</v>
      </c>
      <c r="C33" s="38" t="s">
        <v>397</v>
      </c>
      <c r="D33" s="39"/>
      <c r="E33" s="40" t="s">
        <v>383</v>
      </c>
      <c r="F33" s="41">
        <v>1019.82</v>
      </c>
      <c r="G33" s="41">
        <v>0</v>
      </c>
      <c r="H33" s="41">
        <v>75.83</v>
      </c>
      <c r="I33" s="41">
        <f t="shared" si="3"/>
        <v>0</v>
      </c>
      <c r="J33" s="41">
        <f t="shared" si="4"/>
        <v>77332.95</v>
      </c>
      <c r="K33" s="41">
        <f t="shared" si="5"/>
        <v>77332.95</v>
      </c>
    </row>
    <row r="34" ht="21.6" spans="1:11">
      <c r="A34" s="40">
        <v>32</v>
      </c>
      <c r="B34" s="37" t="s">
        <v>431</v>
      </c>
      <c r="C34" s="38" t="s">
        <v>432</v>
      </c>
      <c r="D34" s="39"/>
      <c r="E34" s="40" t="s">
        <v>414</v>
      </c>
      <c r="F34" s="41">
        <v>53</v>
      </c>
      <c r="G34" s="41">
        <v>0</v>
      </c>
      <c r="H34" s="41">
        <v>15</v>
      </c>
      <c r="I34" s="41">
        <f t="shared" si="3"/>
        <v>0</v>
      </c>
      <c r="J34" s="41">
        <f t="shared" si="4"/>
        <v>795</v>
      </c>
      <c r="K34" s="41">
        <f t="shared" si="5"/>
        <v>795</v>
      </c>
    </row>
    <row r="35" spans="1:11">
      <c r="A35" s="12"/>
      <c r="B35" s="28" t="s">
        <v>179</v>
      </c>
      <c r="C35" s="29" t="s">
        <v>278</v>
      </c>
      <c r="D35" s="30"/>
      <c r="E35" s="28"/>
      <c r="F35" s="50"/>
      <c r="G35" s="51"/>
      <c r="H35" s="51"/>
      <c r="I35" s="51"/>
      <c r="J35" s="51"/>
      <c r="K35" s="51"/>
    </row>
    <row r="36" ht="21.6" spans="1:11">
      <c r="A36" s="40">
        <v>34</v>
      </c>
      <c r="B36" s="37" t="s">
        <v>433</v>
      </c>
      <c r="C36" s="38" t="s">
        <v>434</v>
      </c>
      <c r="D36" s="52" t="s">
        <v>434</v>
      </c>
      <c r="E36" s="40" t="s">
        <v>400</v>
      </c>
      <c r="F36" s="41">
        <v>1812</v>
      </c>
      <c r="G36" s="41">
        <v>0</v>
      </c>
      <c r="H36" s="41">
        <v>63</v>
      </c>
      <c r="I36" s="41">
        <f t="shared" ref="I36:I41" si="6">F36*G36</f>
        <v>0</v>
      </c>
      <c r="J36" s="41">
        <f t="shared" ref="J36:J41" si="7">F36*H36</f>
        <v>114156</v>
      </c>
      <c r="K36" s="41">
        <f t="shared" ref="K36:K41" si="8">J36+I36</f>
        <v>114156</v>
      </c>
    </row>
    <row r="37" ht="21.6" spans="1:11">
      <c r="A37" s="40">
        <v>35</v>
      </c>
      <c r="B37" s="37" t="s">
        <v>435</v>
      </c>
      <c r="C37" s="38" t="s">
        <v>436</v>
      </c>
      <c r="D37" s="52" t="s">
        <v>437</v>
      </c>
      <c r="E37" s="40" t="s">
        <v>400</v>
      </c>
      <c r="F37" s="41">
        <v>921</v>
      </c>
      <c r="G37" s="41">
        <v>0</v>
      </c>
      <c r="H37" s="41">
        <v>350</v>
      </c>
      <c r="I37" s="41">
        <f t="shared" si="6"/>
        <v>0</v>
      </c>
      <c r="J37" s="41">
        <f t="shared" si="7"/>
        <v>322350</v>
      </c>
      <c r="K37" s="41">
        <f t="shared" si="8"/>
        <v>322350</v>
      </c>
    </row>
    <row r="38" ht="21.6" spans="1:11">
      <c r="A38" s="40">
        <v>36</v>
      </c>
      <c r="B38" s="37" t="s">
        <v>438</v>
      </c>
      <c r="C38" s="38" t="s">
        <v>439</v>
      </c>
      <c r="D38" s="52" t="s">
        <v>437</v>
      </c>
      <c r="E38" s="40" t="s">
        <v>400</v>
      </c>
      <c r="F38" s="41">
        <v>408</v>
      </c>
      <c r="G38" s="41">
        <v>0</v>
      </c>
      <c r="H38" s="41">
        <v>350</v>
      </c>
      <c r="I38" s="41">
        <f t="shared" si="6"/>
        <v>0</v>
      </c>
      <c r="J38" s="41">
        <f t="shared" si="7"/>
        <v>142800</v>
      </c>
      <c r="K38" s="41">
        <f t="shared" si="8"/>
        <v>142800</v>
      </c>
    </row>
    <row r="39" ht="43.2" spans="1:11">
      <c r="A39" s="40">
        <v>37</v>
      </c>
      <c r="B39" s="37" t="s">
        <v>440</v>
      </c>
      <c r="C39" s="38" t="s">
        <v>441</v>
      </c>
      <c r="D39" s="53" t="s">
        <v>442</v>
      </c>
      <c r="E39" s="40" t="s">
        <v>443</v>
      </c>
      <c r="F39" s="41">
        <v>3</v>
      </c>
      <c r="G39" s="41">
        <v>0</v>
      </c>
      <c r="H39" s="41">
        <v>300</v>
      </c>
      <c r="I39" s="41">
        <f t="shared" si="6"/>
        <v>0</v>
      </c>
      <c r="J39" s="41">
        <f t="shared" si="7"/>
        <v>900</v>
      </c>
      <c r="K39" s="41">
        <f t="shared" si="8"/>
        <v>900</v>
      </c>
    </row>
    <row r="40" ht="21.6" spans="1:11">
      <c r="A40" s="40">
        <v>38</v>
      </c>
      <c r="B40" s="37" t="s">
        <v>444</v>
      </c>
      <c r="C40" s="38" t="s">
        <v>445</v>
      </c>
      <c r="D40" s="39"/>
      <c r="E40" s="40" t="s">
        <v>377</v>
      </c>
      <c r="F40" s="41">
        <v>4037.44</v>
      </c>
      <c r="G40" s="41">
        <v>0</v>
      </c>
      <c r="H40" s="41">
        <v>24.01</v>
      </c>
      <c r="I40" s="41">
        <f t="shared" si="6"/>
        <v>0</v>
      </c>
      <c r="J40" s="41">
        <f t="shared" si="7"/>
        <v>96938.93</v>
      </c>
      <c r="K40" s="41">
        <f t="shared" si="8"/>
        <v>96938.93</v>
      </c>
    </row>
    <row r="41" ht="21.6" spans="1:11">
      <c r="A41" s="40">
        <v>39</v>
      </c>
      <c r="B41" s="37" t="s">
        <v>446</v>
      </c>
      <c r="C41" s="38" t="s">
        <v>379</v>
      </c>
      <c r="D41" s="39"/>
      <c r="E41" s="40" t="s">
        <v>377</v>
      </c>
      <c r="F41" s="41">
        <v>1954.11</v>
      </c>
      <c r="G41" s="41">
        <v>0</v>
      </c>
      <c r="H41" s="41">
        <v>18.6</v>
      </c>
      <c r="I41" s="41">
        <f t="shared" si="6"/>
        <v>0</v>
      </c>
      <c r="J41" s="41">
        <f t="shared" si="7"/>
        <v>36346.45</v>
      </c>
      <c r="K41" s="41">
        <f t="shared" si="8"/>
        <v>36346.45</v>
      </c>
    </row>
    <row r="42" ht="21.6" spans="1:11">
      <c r="A42" s="40">
        <v>41</v>
      </c>
      <c r="B42" s="37" t="s">
        <v>447</v>
      </c>
      <c r="C42" s="38" t="s">
        <v>448</v>
      </c>
      <c r="D42" s="39"/>
      <c r="E42" s="40" t="s">
        <v>377</v>
      </c>
      <c r="F42" s="41">
        <v>1653.9</v>
      </c>
      <c r="G42" s="41">
        <v>0</v>
      </c>
      <c r="H42" s="41">
        <v>561.22</v>
      </c>
      <c r="I42" s="41">
        <f t="shared" ref="I42:I48" si="9">F42*G42</f>
        <v>0</v>
      </c>
      <c r="J42" s="41">
        <f t="shared" ref="J42:J48" si="10">F42*H42</f>
        <v>928201.76</v>
      </c>
      <c r="K42" s="41">
        <f t="shared" ref="K42:K48" si="11">J42+I42</f>
        <v>928201.76</v>
      </c>
    </row>
    <row r="43" ht="21.6" spans="1:11">
      <c r="A43" s="40">
        <v>42</v>
      </c>
      <c r="B43" s="37" t="s">
        <v>449</v>
      </c>
      <c r="C43" s="38" t="s">
        <v>450</v>
      </c>
      <c r="D43" s="39"/>
      <c r="E43" s="40" t="s">
        <v>451</v>
      </c>
      <c r="F43" s="54">
        <v>44.5</v>
      </c>
      <c r="G43" s="41">
        <v>0</v>
      </c>
      <c r="H43" s="41">
        <v>7268.56</v>
      </c>
      <c r="I43" s="41">
        <f t="shared" si="9"/>
        <v>0</v>
      </c>
      <c r="J43" s="41">
        <f t="shared" si="10"/>
        <v>323450.92</v>
      </c>
      <c r="K43" s="41">
        <f t="shared" si="11"/>
        <v>323450.92</v>
      </c>
    </row>
    <row r="44" ht="21.6" spans="1:11">
      <c r="A44" s="40">
        <v>43</v>
      </c>
      <c r="B44" s="37" t="s">
        <v>452</v>
      </c>
      <c r="C44" s="38" t="s">
        <v>397</v>
      </c>
      <c r="D44" s="39"/>
      <c r="E44" s="40" t="s">
        <v>383</v>
      </c>
      <c r="F44" s="41">
        <v>9090.74</v>
      </c>
      <c r="G44" s="41">
        <v>0</v>
      </c>
      <c r="H44" s="41">
        <v>75.83</v>
      </c>
      <c r="I44" s="41">
        <f t="shared" si="9"/>
        <v>0</v>
      </c>
      <c r="J44" s="41">
        <f t="shared" si="10"/>
        <v>689350.81</v>
      </c>
      <c r="K44" s="41">
        <f t="shared" si="11"/>
        <v>689350.81</v>
      </c>
    </row>
    <row r="45" ht="21.6" spans="1:11">
      <c r="A45" s="40">
        <v>44</v>
      </c>
      <c r="B45" s="37" t="s">
        <v>453</v>
      </c>
      <c r="C45" s="38" t="s">
        <v>432</v>
      </c>
      <c r="D45" s="39"/>
      <c r="E45" s="40" t="s">
        <v>414</v>
      </c>
      <c r="F45" s="41">
        <v>1812</v>
      </c>
      <c r="G45" s="41">
        <v>0</v>
      </c>
      <c r="H45" s="41">
        <v>15</v>
      </c>
      <c r="I45" s="41">
        <f t="shared" si="9"/>
        <v>0</v>
      </c>
      <c r="J45" s="41">
        <f t="shared" si="10"/>
        <v>27180</v>
      </c>
      <c r="K45" s="41">
        <f t="shared" si="11"/>
        <v>27180</v>
      </c>
    </row>
    <row r="46" ht="21.6" spans="1:11">
      <c r="A46" s="40">
        <v>45</v>
      </c>
      <c r="B46" s="37" t="s">
        <v>454</v>
      </c>
      <c r="C46" s="38" t="s">
        <v>455</v>
      </c>
      <c r="D46" s="52" t="s">
        <v>456</v>
      </c>
      <c r="E46" s="40" t="s">
        <v>265</v>
      </c>
      <c r="F46" s="41">
        <v>316</v>
      </c>
      <c r="G46" s="41">
        <v>0</v>
      </c>
      <c r="H46" s="41">
        <v>2000</v>
      </c>
      <c r="I46" s="41">
        <f t="shared" si="9"/>
        <v>0</v>
      </c>
      <c r="J46" s="41">
        <f t="shared" si="10"/>
        <v>632000</v>
      </c>
      <c r="K46" s="41">
        <f t="shared" si="11"/>
        <v>632000</v>
      </c>
    </row>
    <row r="47" ht="21.6" spans="1:11">
      <c r="A47" s="40">
        <v>46</v>
      </c>
      <c r="B47" s="37" t="s">
        <v>457</v>
      </c>
      <c r="C47" s="38" t="s">
        <v>458</v>
      </c>
      <c r="D47" s="52" t="s">
        <v>459</v>
      </c>
      <c r="E47" s="40" t="s">
        <v>265</v>
      </c>
      <c r="F47" s="41">
        <v>316</v>
      </c>
      <c r="G47" s="41">
        <v>0</v>
      </c>
      <c r="H47" s="41">
        <v>1000</v>
      </c>
      <c r="I47" s="41">
        <f t="shared" si="9"/>
        <v>0</v>
      </c>
      <c r="J47" s="41">
        <f t="shared" si="10"/>
        <v>316000</v>
      </c>
      <c r="K47" s="41">
        <f t="shared" si="11"/>
        <v>316000</v>
      </c>
    </row>
    <row r="48" ht="21.6" spans="1:11">
      <c r="A48" s="40">
        <v>47</v>
      </c>
      <c r="B48" s="37" t="s">
        <v>460</v>
      </c>
      <c r="C48" s="38" t="s">
        <v>461</v>
      </c>
      <c r="D48" s="52" t="s">
        <v>462</v>
      </c>
      <c r="E48" s="40" t="s">
        <v>265</v>
      </c>
      <c r="F48" s="41">
        <v>316</v>
      </c>
      <c r="G48" s="41">
        <v>0</v>
      </c>
      <c r="H48" s="41">
        <v>2000</v>
      </c>
      <c r="I48" s="41">
        <f t="shared" si="9"/>
        <v>0</v>
      </c>
      <c r="J48" s="41">
        <f t="shared" si="10"/>
        <v>632000</v>
      </c>
      <c r="K48" s="41">
        <f t="shared" si="11"/>
        <v>632000</v>
      </c>
    </row>
    <row r="49" spans="1:11">
      <c r="A49" s="12"/>
      <c r="B49" s="28" t="s">
        <v>463</v>
      </c>
      <c r="C49" s="29" t="s">
        <v>464</v>
      </c>
      <c r="D49" s="30"/>
      <c r="E49" s="28"/>
      <c r="F49" s="50"/>
      <c r="G49" s="51"/>
      <c r="H49" s="51"/>
      <c r="I49" s="51"/>
      <c r="J49" s="51"/>
      <c r="K49" s="51"/>
    </row>
    <row r="50" ht="21.6" spans="1:11">
      <c r="A50" s="40">
        <v>51</v>
      </c>
      <c r="B50" s="37" t="s">
        <v>465</v>
      </c>
      <c r="C50" s="38" t="s">
        <v>376</v>
      </c>
      <c r="D50" s="39"/>
      <c r="E50" s="40" t="s">
        <v>377</v>
      </c>
      <c r="F50" s="41">
        <v>12.6</v>
      </c>
      <c r="G50" s="41">
        <v>0</v>
      </c>
      <c r="H50" s="41">
        <v>22.94</v>
      </c>
      <c r="I50" s="41">
        <f t="shared" ref="I50:I52" si="12">F50*G50</f>
        <v>0</v>
      </c>
      <c r="J50" s="41">
        <f t="shared" ref="J50:J52" si="13">F50*H50</f>
        <v>289.04</v>
      </c>
      <c r="K50" s="41">
        <f t="shared" ref="K50:K52" si="14">J50+I50</f>
        <v>289.04</v>
      </c>
    </row>
    <row r="51" ht="21.6" spans="1:11">
      <c r="A51" s="40">
        <v>52</v>
      </c>
      <c r="B51" s="37" t="s">
        <v>466</v>
      </c>
      <c r="C51" s="38" t="s">
        <v>467</v>
      </c>
      <c r="D51" s="39"/>
      <c r="E51" s="40" t="s">
        <v>377</v>
      </c>
      <c r="F51" s="41">
        <v>18.9</v>
      </c>
      <c r="G51" s="41">
        <v>0</v>
      </c>
      <c r="H51" s="41">
        <v>564.62</v>
      </c>
      <c r="I51" s="41">
        <f t="shared" si="12"/>
        <v>0</v>
      </c>
      <c r="J51" s="41">
        <f t="shared" si="13"/>
        <v>10671.32</v>
      </c>
      <c r="K51" s="41">
        <f t="shared" si="14"/>
        <v>10671.32</v>
      </c>
    </row>
    <row r="52" ht="21.6" spans="1:11">
      <c r="A52" s="40">
        <v>53</v>
      </c>
      <c r="B52" s="37" t="s">
        <v>468</v>
      </c>
      <c r="C52" s="38" t="s">
        <v>397</v>
      </c>
      <c r="D52" s="39"/>
      <c r="E52" s="40" t="s">
        <v>383</v>
      </c>
      <c r="F52" s="41">
        <v>129.6</v>
      </c>
      <c r="G52" s="41">
        <v>0</v>
      </c>
      <c r="H52" s="41">
        <v>75.83</v>
      </c>
      <c r="I52" s="41">
        <f t="shared" si="12"/>
        <v>0</v>
      </c>
      <c r="J52" s="41">
        <f t="shared" si="13"/>
        <v>9827.57</v>
      </c>
      <c r="K52" s="41">
        <f t="shared" si="14"/>
        <v>9827.57</v>
      </c>
    </row>
    <row r="53" spans="1:11">
      <c r="A53" s="12"/>
      <c r="B53" s="28" t="s">
        <v>469</v>
      </c>
      <c r="C53" s="29" t="s">
        <v>470</v>
      </c>
      <c r="D53" s="30"/>
      <c r="E53" s="28"/>
      <c r="F53" s="50"/>
      <c r="G53" s="51"/>
      <c r="H53" s="51"/>
      <c r="I53" s="51"/>
      <c r="J53" s="51"/>
      <c r="K53" s="51"/>
    </row>
    <row r="54" ht="21.6" spans="1:11">
      <c r="A54" s="12">
        <v>55</v>
      </c>
      <c r="B54" s="37" t="s">
        <v>471</v>
      </c>
      <c r="C54" s="38" t="s">
        <v>445</v>
      </c>
      <c r="D54" s="39"/>
      <c r="E54" s="40" t="s">
        <v>377</v>
      </c>
      <c r="F54" s="41">
        <v>14037.77</v>
      </c>
      <c r="G54" s="41">
        <v>0</v>
      </c>
      <c r="H54" s="41">
        <v>24.01</v>
      </c>
      <c r="I54" s="41">
        <f t="shared" ref="I54:I67" si="15">F54*G54</f>
        <v>0</v>
      </c>
      <c r="J54" s="41">
        <f t="shared" ref="J54:J67" si="16">F54*H54</f>
        <v>337046.86</v>
      </c>
      <c r="K54" s="41">
        <f t="shared" ref="K54:K67" si="17">J54+I54</f>
        <v>337046.86</v>
      </c>
    </row>
    <row r="55" ht="21.6" spans="1:11">
      <c r="A55" s="12">
        <v>56</v>
      </c>
      <c r="B55" s="37" t="s">
        <v>472</v>
      </c>
      <c r="C55" s="38" t="s">
        <v>379</v>
      </c>
      <c r="D55" s="39"/>
      <c r="E55" s="40" t="s">
        <v>377</v>
      </c>
      <c r="F55" s="41">
        <v>11810.16</v>
      </c>
      <c r="G55" s="41">
        <v>0</v>
      </c>
      <c r="H55" s="41">
        <v>18.6</v>
      </c>
      <c r="I55" s="41">
        <f t="shared" si="15"/>
        <v>0</v>
      </c>
      <c r="J55" s="41">
        <f t="shared" si="16"/>
        <v>219668.98</v>
      </c>
      <c r="K55" s="41">
        <f t="shared" si="17"/>
        <v>219668.98</v>
      </c>
    </row>
    <row r="56" ht="21.6" spans="1:11">
      <c r="A56" s="12">
        <v>57</v>
      </c>
      <c r="B56" s="37" t="s">
        <v>473</v>
      </c>
      <c r="C56" s="38" t="s">
        <v>474</v>
      </c>
      <c r="D56" s="39"/>
      <c r="E56" s="40" t="s">
        <v>377</v>
      </c>
      <c r="F56" s="41">
        <v>1160.38</v>
      </c>
      <c r="G56" s="41">
        <v>0</v>
      </c>
      <c r="H56" s="41">
        <v>558.53</v>
      </c>
      <c r="I56" s="41">
        <f t="shared" si="15"/>
        <v>0</v>
      </c>
      <c r="J56" s="41">
        <f t="shared" si="16"/>
        <v>648107.04</v>
      </c>
      <c r="K56" s="41">
        <f t="shared" si="17"/>
        <v>648107.04</v>
      </c>
    </row>
    <row r="57" ht="21.6" spans="1:11">
      <c r="A57" s="12">
        <v>58</v>
      </c>
      <c r="B57" s="37" t="s">
        <v>475</v>
      </c>
      <c r="C57" s="38" t="s">
        <v>476</v>
      </c>
      <c r="D57" s="39"/>
      <c r="E57" s="40" t="s">
        <v>383</v>
      </c>
      <c r="F57" s="41">
        <v>10986.07</v>
      </c>
      <c r="G57" s="41">
        <v>0</v>
      </c>
      <c r="H57" s="41">
        <v>22.62</v>
      </c>
      <c r="I57" s="41">
        <f t="shared" si="15"/>
        <v>0</v>
      </c>
      <c r="J57" s="41">
        <f t="shared" si="16"/>
        <v>248504.9</v>
      </c>
      <c r="K57" s="41">
        <f t="shared" si="17"/>
        <v>248504.9</v>
      </c>
    </row>
    <row r="58" ht="21.6" spans="1:11">
      <c r="A58" s="12">
        <v>59</v>
      </c>
      <c r="B58" s="37" t="s">
        <v>477</v>
      </c>
      <c r="C58" s="38" t="s">
        <v>478</v>
      </c>
      <c r="D58" s="39"/>
      <c r="E58" s="40" t="s">
        <v>377</v>
      </c>
      <c r="F58" s="41">
        <v>333.29</v>
      </c>
      <c r="G58" s="41">
        <v>0</v>
      </c>
      <c r="H58" s="41">
        <v>198.41</v>
      </c>
      <c r="I58" s="41">
        <f t="shared" si="15"/>
        <v>0</v>
      </c>
      <c r="J58" s="41">
        <f t="shared" si="16"/>
        <v>66128.07</v>
      </c>
      <c r="K58" s="41">
        <f t="shared" si="17"/>
        <v>66128.07</v>
      </c>
    </row>
    <row r="59" ht="21.6" spans="1:11">
      <c r="A59" s="12">
        <v>60</v>
      </c>
      <c r="B59" s="37" t="s">
        <v>479</v>
      </c>
      <c r="C59" s="42" t="s">
        <v>480</v>
      </c>
      <c r="D59" s="39"/>
      <c r="E59" s="40" t="s">
        <v>387</v>
      </c>
      <c r="F59" s="41">
        <v>1754</v>
      </c>
      <c r="G59" s="41">
        <v>0</v>
      </c>
      <c r="H59" s="41">
        <v>65.13</v>
      </c>
      <c r="I59" s="41">
        <f t="shared" si="15"/>
        <v>0</v>
      </c>
      <c r="J59" s="41">
        <f t="shared" si="16"/>
        <v>114238.02</v>
      </c>
      <c r="K59" s="41">
        <f t="shared" si="17"/>
        <v>114238.02</v>
      </c>
    </row>
    <row r="60" ht="21.6" spans="1:11">
      <c r="A60" s="12">
        <v>61</v>
      </c>
      <c r="B60" s="37" t="s">
        <v>481</v>
      </c>
      <c r="C60" s="38" t="s">
        <v>482</v>
      </c>
      <c r="D60" s="39"/>
      <c r="E60" s="40" t="s">
        <v>383</v>
      </c>
      <c r="F60" s="41">
        <v>315.72</v>
      </c>
      <c r="G60" s="41">
        <v>0</v>
      </c>
      <c r="H60" s="41">
        <v>11.14</v>
      </c>
      <c r="I60" s="41">
        <f t="shared" si="15"/>
        <v>0</v>
      </c>
      <c r="J60" s="41">
        <f t="shared" si="16"/>
        <v>3517.12</v>
      </c>
      <c r="K60" s="41">
        <f t="shared" si="17"/>
        <v>3517.12</v>
      </c>
    </row>
    <row r="61" ht="21.6" spans="1:11">
      <c r="A61" s="12">
        <v>62</v>
      </c>
      <c r="B61" s="37" t="s">
        <v>483</v>
      </c>
      <c r="C61" s="38" t="s">
        <v>484</v>
      </c>
      <c r="D61" s="39"/>
      <c r="E61" s="40" t="s">
        <v>414</v>
      </c>
      <c r="F61" s="41">
        <v>877</v>
      </c>
      <c r="G61" s="41">
        <v>0</v>
      </c>
      <c r="H61" s="41">
        <v>60</v>
      </c>
      <c r="I61" s="41">
        <f t="shared" si="15"/>
        <v>0</v>
      </c>
      <c r="J61" s="41">
        <f t="shared" si="16"/>
        <v>52620</v>
      </c>
      <c r="K61" s="41">
        <f t="shared" si="17"/>
        <v>52620</v>
      </c>
    </row>
    <row r="62" ht="21.6" spans="1:11">
      <c r="A62" s="12">
        <v>63</v>
      </c>
      <c r="B62" s="37" t="s">
        <v>485</v>
      </c>
      <c r="C62" s="38" t="s">
        <v>486</v>
      </c>
      <c r="D62" s="39"/>
      <c r="E62" s="40" t="s">
        <v>377</v>
      </c>
      <c r="F62" s="41">
        <v>70.16</v>
      </c>
      <c r="G62" s="41">
        <v>0</v>
      </c>
      <c r="H62" s="41">
        <v>957.99</v>
      </c>
      <c r="I62" s="41">
        <f t="shared" si="15"/>
        <v>0</v>
      </c>
      <c r="J62" s="41">
        <f t="shared" si="16"/>
        <v>67212.58</v>
      </c>
      <c r="K62" s="41">
        <f t="shared" si="17"/>
        <v>67212.58</v>
      </c>
    </row>
    <row r="63" ht="21.6" spans="1:11">
      <c r="A63" s="12">
        <v>64</v>
      </c>
      <c r="B63" s="37" t="s">
        <v>487</v>
      </c>
      <c r="C63" s="38" t="s">
        <v>488</v>
      </c>
      <c r="D63" s="39"/>
      <c r="E63" s="40" t="s">
        <v>400</v>
      </c>
      <c r="F63" s="41">
        <v>877</v>
      </c>
      <c r="G63" s="41">
        <v>0</v>
      </c>
      <c r="H63" s="41">
        <v>120</v>
      </c>
      <c r="I63" s="41">
        <f t="shared" si="15"/>
        <v>0</v>
      </c>
      <c r="J63" s="41">
        <f t="shared" si="16"/>
        <v>105240</v>
      </c>
      <c r="K63" s="41">
        <f t="shared" si="17"/>
        <v>105240</v>
      </c>
    </row>
    <row r="64" ht="21.6" spans="1:11">
      <c r="A64" s="12">
        <v>65</v>
      </c>
      <c r="B64" s="37" t="s">
        <v>489</v>
      </c>
      <c r="C64" s="38" t="s">
        <v>490</v>
      </c>
      <c r="D64" s="39"/>
      <c r="E64" s="40" t="s">
        <v>377</v>
      </c>
      <c r="F64" s="41">
        <v>380.14</v>
      </c>
      <c r="G64" s="41">
        <v>0</v>
      </c>
      <c r="H64" s="41">
        <v>561.22</v>
      </c>
      <c r="I64" s="41">
        <f t="shared" si="15"/>
        <v>0</v>
      </c>
      <c r="J64" s="41">
        <f t="shared" si="16"/>
        <v>213342.17</v>
      </c>
      <c r="K64" s="41">
        <f t="shared" si="17"/>
        <v>213342.17</v>
      </c>
    </row>
    <row r="65" ht="21.6" spans="1:11">
      <c r="A65" s="12">
        <v>66</v>
      </c>
      <c r="B65" s="37" t="s">
        <v>491</v>
      </c>
      <c r="C65" s="38" t="s">
        <v>397</v>
      </c>
      <c r="D65" s="39"/>
      <c r="E65" s="40" t="s">
        <v>383</v>
      </c>
      <c r="F65" s="41">
        <v>912.08</v>
      </c>
      <c r="G65" s="41">
        <v>0</v>
      </c>
      <c r="H65" s="41">
        <v>75.83</v>
      </c>
      <c r="I65" s="41">
        <f t="shared" si="15"/>
        <v>0</v>
      </c>
      <c r="J65" s="41">
        <f t="shared" si="16"/>
        <v>69163.03</v>
      </c>
      <c r="K65" s="41">
        <f t="shared" si="17"/>
        <v>69163.03</v>
      </c>
    </row>
    <row r="66" ht="21.6" spans="1:11">
      <c r="A66" s="12">
        <v>67</v>
      </c>
      <c r="B66" s="37" t="s">
        <v>492</v>
      </c>
      <c r="C66" s="38" t="s">
        <v>450</v>
      </c>
      <c r="D66" s="39"/>
      <c r="E66" s="40" t="s">
        <v>451</v>
      </c>
      <c r="F66" s="54">
        <v>14.032</v>
      </c>
      <c r="G66" s="41">
        <v>0</v>
      </c>
      <c r="H66" s="41">
        <v>7268.56</v>
      </c>
      <c r="I66" s="41">
        <f t="shared" si="15"/>
        <v>0</v>
      </c>
      <c r="J66" s="41">
        <f t="shared" si="16"/>
        <v>101992.43</v>
      </c>
      <c r="K66" s="41">
        <f t="shared" si="17"/>
        <v>101992.43</v>
      </c>
    </row>
    <row r="67" ht="21.6" spans="1:11">
      <c r="A67" s="12">
        <v>68</v>
      </c>
      <c r="B67" s="37" t="s">
        <v>493</v>
      </c>
      <c r="C67" s="38" t="s">
        <v>432</v>
      </c>
      <c r="D67" s="39"/>
      <c r="E67" s="40" t="s">
        <v>414</v>
      </c>
      <c r="F67" s="41">
        <v>877</v>
      </c>
      <c r="G67" s="41">
        <v>0</v>
      </c>
      <c r="H67" s="41">
        <v>15</v>
      </c>
      <c r="I67" s="41">
        <f t="shared" si="15"/>
        <v>0</v>
      </c>
      <c r="J67" s="41">
        <f t="shared" si="16"/>
        <v>13155</v>
      </c>
      <c r="K67" s="41">
        <f t="shared" si="17"/>
        <v>13155</v>
      </c>
    </row>
    <row r="68" spans="1:11">
      <c r="A68" s="12"/>
      <c r="B68" s="23" t="s">
        <v>222</v>
      </c>
      <c r="C68" s="24" t="s">
        <v>494</v>
      </c>
      <c r="D68" s="58"/>
      <c r="E68" s="23"/>
      <c r="F68" s="59"/>
      <c r="G68" s="27"/>
      <c r="H68" s="27"/>
      <c r="I68" s="27"/>
      <c r="J68" s="27"/>
      <c r="K68" s="27"/>
    </row>
    <row r="69" ht="64.8" spans="1:11">
      <c r="A69" s="12">
        <v>70</v>
      </c>
      <c r="B69" s="37" t="s">
        <v>495</v>
      </c>
      <c r="C69" s="38" t="s">
        <v>496</v>
      </c>
      <c r="D69" s="52" t="s">
        <v>497</v>
      </c>
      <c r="E69" s="40" t="s">
        <v>443</v>
      </c>
      <c r="F69" s="41">
        <v>2</v>
      </c>
      <c r="G69" s="41">
        <v>0</v>
      </c>
      <c r="H69" s="41">
        <v>800</v>
      </c>
      <c r="I69" s="41">
        <f t="shared" ref="I69:I76" si="18">F69*G69</f>
        <v>0</v>
      </c>
      <c r="J69" s="41">
        <f t="shared" ref="J69:J76" si="19">F69*H69</f>
        <v>1600</v>
      </c>
      <c r="K69" s="41">
        <f t="shared" ref="K69:K76" si="20">J69+I69</f>
        <v>1600</v>
      </c>
    </row>
    <row r="70" ht="21.6" spans="1:11">
      <c r="A70" s="12">
        <v>71</v>
      </c>
      <c r="B70" s="37" t="s">
        <v>498</v>
      </c>
      <c r="C70" s="38" t="s">
        <v>499</v>
      </c>
      <c r="D70" s="39"/>
      <c r="E70" s="40" t="s">
        <v>377</v>
      </c>
      <c r="F70" s="41">
        <v>392.88</v>
      </c>
      <c r="G70" s="41">
        <v>0</v>
      </c>
      <c r="H70" s="41">
        <v>24.01</v>
      </c>
      <c r="I70" s="41">
        <f t="shared" si="18"/>
        <v>0</v>
      </c>
      <c r="J70" s="41">
        <f t="shared" si="19"/>
        <v>9433.05</v>
      </c>
      <c r="K70" s="41">
        <f t="shared" si="20"/>
        <v>9433.05</v>
      </c>
    </row>
    <row r="71" ht="21.6" spans="1:11">
      <c r="A71" s="12">
        <v>72</v>
      </c>
      <c r="B71" s="37" t="s">
        <v>500</v>
      </c>
      <c r="C71" s="38" t="s">
        <v>501</v>
      </c>
      <c r="D71" s="39"/>
      <c r="E71" s="40" t="s">
        <v>377</v>
      </c>
      <c r="F71" s="41">
        <v>82.46</v>
      </c>
      <c r="G71" s="41">
        <v>0</v>
      </c>
      <c r="H71" s="41">
        <v>18.6</v>
      </c>
      <c r="I71" s="41">
        <f t="shared" si="18"/>
        <v>0</v>
      </c>
      <c r="J71" s="41">
        <f t="shared" si="19"/>
        <v>1533.76</v>
      </c>
      <c r="K71" s="41">
        <f t="shared" si="20"/>
        <v>1533.76</v>
      </c>
    </row>
    <row r="72" ht="21.6" spans="1:11">
      <c r="A72" s="12">
        <v>73</v>
      </c>
      <c r="B72" s="37" t="s">
        <v>502</v>
      </c>
      <c r="C72" s="38" t="s">
        <v>503</v>
      </c>
      <c r="D72" s="39"/>
      <c r="E72" s="40" t="s">
        <v>377</v>
      </c>
      <c r="F72" s="41">
        <v>310.42</v>
      </c>
      <c r="G72" s="41">
        <v>0</v>
      </c>
      <c r="H72" s="41">
        <v>564.62</v>
      </c>
      <c r="I72" s="41">
        <f t="shared" si="18"/>
        <v>0</v>
      </c>
      <c r="J72" s="41">
        <f t="shared" si="19"/>
        <v>175269.34</v>
      </c>
      <c r="K72" s="41">
        <f t="shared" si="20"/>
        <v>175269.34</v>
      </c>
    </row>
    <row r="73" ht="21.6" spans="1:11">
      <c r="A73" s="12">
        <v>74</v>
      </c>
      <c r="B73" s="37" t="s">
        <v>504</v>
      </c>
      <c r="C73" s="38" t="s">
        <v>505</v>
      </c>
      <c r="D73" s="39"/>
      <c r="E73" s="40" t="s">
        <v>377</v>
      </c>
      <c r="F73" s="41">
        <v>45.29</v>
      </c>
      <c r="G73" s="41">
        <v>0</v>
      </c>
      <c r="H73" s="41">
        <v>22.94</v>
      </c>
      <c r="I73" s="41">
        <f t="shared" si="18"/>
        <v>0</v>
      </c>
      <c r="J73" s="41">
        <f t="shared" si="19"/>
        <v>1038.95</v>
      </c>
      <c r="K73" s="41">
        <f t="shared" si="20"/>
        <v>1038.95</v>
      </c>
    </row>
    <row r="74" ht="21.6" spans="1:11">
      <c r="A74" s="12">
        <v>75</v>
      </c>
      <c r="B74" s="37" t="s">
        <v>506</v>
      </c>
      <c r="C74" s="38" t="s">
        <v>507</v>
      </c>
      <c r="D74" s="39"/>
      <c r="E74" s="40" t="s">
        <v>377</v>
      </c>
      <c r="F74" s="41">
        <v>30.13</v>
      </c>
      <c r="G74" s="41">
        <v>0</v>
      </c>
      <c r="H74" s="41">
        <v>564.62</v>
      </c>
      <c r="I74" s="41">
        <f t="shared" si="18"/>
        <v>0</v>
      </c>
      <c r="J74" s="41">
        <f t="shared" si="19"/>
        <v>17012</v>
      </c>
      <c r="K74" s="41">
        <f t="shared" si="20"/>
        <v>17012</v>
      </c>
    </row>
    <row r="75" ht="21.6" spans="1:11">
      <c r="A75" s="12">
        <v>76</v>
      </c>
      <c r="B75" s="37" t="s">
        <v>508</v>
      </c>
      <c r="C75" s="38" t="s">
        <v>397</v>
      </c>
      <c r="D75" s="39"/>
      <c r="E75" s="40" t="s">
        <v>383</v>
      </c>
      <c r="F75" s="41">
        <v>1552.11</v>
      </c>
      <c r="G75" s="41">
        <v>0</v>
      </c>
      <c r="H75" s="41">
        <v>75.83</v>
      </c>
      <c r="I75" s="41">
        <f t="shared" si="18"/>
        <v>0</v>
      </c>
      <c r="J75" s="41">
        <f t="shared" si="19"/>
        <v>117696.5</v>
      </c>
      <c r="K75" s="41">
        <f t="shared" si="20"/>
        <v>117696.5</v>
      </c>
    </row>
    <row r="76" ht="43.2" spans="1:11">
      <c r="A76" s="12">
        <v>77</v>
      </c>
      <c r="B76" s="37" t="s">
        <v>509</v>
      </c>
      <c r="C76" s="38" t="s">
        <v>510</v>
      </c>
      <c r="D76" s="60" t="s">
        <v>511</v>
      </c>
      <c r="E76" s="40" t="s">
        <v>443</v>
      </c>
      <c r="F76" s="41">
        <v>419</v>
      </c>
      <c r="G76" s="41">
        <v>0</v>
      </c>
      <c r="H76" s="41">
        <v>1080</v>
      </c>
      <c r="I76" s="41">
        <f t="shared" si="18"/>
        <v>0</v>
      </c>
      <c r="J76" s="41">
        <f t="shared" si="19"/>
        <v>452520</v>
      </c>
      <c r="K76" s="41">
        <f t="shared" si="20"/>
        <v>452520</v>
      </c>
    </row>
    <row r="77" ht="21.6" spans="1:11">
      <c r="A77" s="12">
        <v>81</v>
      </c>
      <c r="B77" s="37" t="s">
        <v>521</v>
      </c>
      <c r="C77" s="38" t="s">
        <v>522</v>
      </c>
      <c r="D77" s="39"/>
      <c r="E77" s="40" t="s">
        <v>443</v>
      </c>
      <c r="F77" s="41">
        <v>351</v>
      </c>
      <c r="G77" s="41">
        <v>0</v>
      </c>
      <c r="H77" s="41">
        <v>25</v>
      </c>
      <c r="I77" s="41">
        <f t="shared" ref="I77:I92" si="21">F77*G77</f>
        <v>0</v>
      </c>
      <c r="J77" s="41">
        <f t="shared" ref="J77:J92" si="22">F77*H77</f>
        <v>8775</v>
      </c>
      <c r="K77" s="41">
        <f t="shared" ref="K77:K92" si="23">J77+I77</f>
        <v>8775</v>
      </c>
    </row>
    <row r="78" ht="21.6" spans="1:11">
      <c r="A78" s="12">
        <v>82</v>
      </c>
      <c r="B78" s="37" t="s">
        <v>523</v>
      </c>
      <c r="C78" s="38" t="s">
        <v>524</v>
      </c>
      <c r="D78" s="39"/>
      <c r="E78" s="40" t="s">
        <v>377</v>
      </c>
      <c r="F78" s="41">
        <v>1626.57</v>
      </c>
      <c r="G78" s="41">
        <v>0</v>
      </c>
      <c r="H78" s="41">
        <v>22.94</v>
      </c>
      <c r="I78" s="41">
        <f t="shared" si="21"/>
        <v>0</v>
      </c>
      <c r="J78" s="41">
        <f t="shared" si="22"/>
        <v>37313.52</v>
      </c>
      <c r="K78" s="41">
        <f t="shared" si="23"/>
        <v>37313.52</v>
      </c>
    </row>
    <row r="79" ht="21.6" spans="1:11">
      <c r="A79" s="12">
        <v>83</v>
      </c>
      <c r="B79" s="37" t="s">
        <v>525</v>
      </c>
      <c r="C79" s="38" t="s">
        <v>379</v>
      </c>
      <c r="D79" s="39"/>
      <c r="E79" s="40" t="s">
        <v>377</v>
      </c>
      <c r="F79" s="41">
        <v>1626.57</v>
      </c>
      <c r="G79" s="41">
        <v>0</v>
      </c>
      <c r="H79" s="41">
        <v>18.6</v>
      </c>
      <c r="I79" s="41">
        <f t="shared" si="21"/>
        <v>0</v>
      </c>
      <c r="J79" s="41">
        <f t="shared" si="22"/>
        <v>30254.2</v>
      </c>
      <c r="K79" s="41">
        <f t="shared" si="23"/>
        <v>30254.2</v>
      </c>
    </row>
    <row r="80" ht="21.6" spans="1:11">
      <c r="A80" s="12">
        <v>84</v>
      </c>
      <c r="B80" s="37" t="s">
        <v>526</v>
      </c>
      <c r="C80" s="42" t="s">
        <v>527</v>
      </c>
      <c r="D80" s="52" t="s">
        <v>528</v>
      </c>
      <c r="E80" s="40" t="s">
        <v>387</v>
      </c>
      <c r="F80" s="41">
        <v>24166.92</v>
      </c>
      <c r="G80" s="41">
        <v>0</v>
      </c>
      <c r="H80" s="41">
        <v>59.94</v>
      </c>
      <c r="I80" s="41">
        <f t="shared" si="21"/>
        <v>0</v>
      </c>
      <c r="J80" s="41">
        <f t="shared" si="22"/>
        <v>1448565.18</v>
      </c>
      <c r="K80" s="41">
        <f t="shared" si="23"/>
        <v>1448565.18</v>
      </c>
    </row>
    <row r="81" ht="21.6" spans="1:11">
      <c r="A81" s="12">
        <v>85</v>
      </c>
      <c r="B81" s="37" t="s">
        <v>529</v>
      </c>
      <c r="C81" s="42" t="s">
        <v>530</v>
      </c>
      <c r="D81" s="52" t="s">
        <v>531</v>
      </c>
      <c r="E81" s="40" t="s">
        <v>387</v>
      </c>
      <c r="F81" s="41">
        <v>75702.5</v>
      </c>
      <c r="G81" s="41">
        <v>0</v>
      </c>
      <c r="H81" s="41">
        <v>48.52</v>
      </c>
      <c r="I81" s="41">
        <f t="shared" si="21"/>
        <v>0</v>
      </c>
      <c r="J81" s="41">
        <f t="shared" si="22"/>
        <v>3673085.3</v>
      </c>
      <c r="K81" s="41">
        <f t="shared" si="23"/>
        <v>3673085.3</v>
      </c>
    </row>
    <row r="82" ht="21.6" spans="1:11">
      <c r="A82" s="12">
        <v>86</v>
      </c>
      <c r="B82" s="37" t="s">
        <v>532</v>
      </c>
      <c r="C82" s="42" t="s">
        <v>533</v>
      </c>
      <c r="D82" s="52" t="s">
        <v>534</v>
      </c>
      <c r="E82" s="40" t="s">
        <v>387</v>
      </c>
      <c r="F82" s="41">
        <v>60.83</v>
      </c>
      <c r="G82" s="41">
        <v>0</v>
      </c>
      <c r="H82" s="41">
        <v>45.19</v>
      </c>
      <c r="I82" s="41">
        <f t="shared" si="21"/>
        <v>0</v>
      </c>
      <c r="J82" s="41">
        <f t="shared" si="22"/>
        <v>2748.91</v>
      </c>
      <c r="K82" s="41">
        <f t="shared" si="23"/>
        <v>2748.91</v>
      </c>
    </row>
    <row r="83" ht="21.6" spans="1:11">
      <c r="A83" s="12">
        <v>87</v>
      </c>
      <c r="B83" s="37" t="s">
        <v>535</v>
      </c>
      <c r="C83" s="38" t="s">
        <v>536</v>
      </c>
      <c r="D83" s="52" t="s">
        <v>537</v>
      </c>
      <c r="E83" s="40" t="s">
        <v>191</v>
      </c>
      <c r="F83" s="54">
        <v>61.379</v>
      </c>
      <c r="G83" s="41">
        <v>0</v>
      </c>
      <c r="H83" s="41">
        <v>7854.77</v>
      </c>
      <c r="I83" s="41">
        <f t="shared" si="21"/>
        <v>0</v>
      </c>
      <c r="J83" s="41">
        <f t="shared" si="22"/>
        <v>482117.93</v>
      </c>
      <c r="K83" s="41">
        <f t="shared" si="23"/>
        <v>482117.93</v>
      </c>
    </row>
    <row r="84" ht="21.6" spans="1:11">
      <c r="A84" s="12">
        <v>88</v>
      </c>
      <c r="B84" s="37" t="s">
        <v>538</v>
      </c>
      <c r="C84" s="38" t="s">
        <v>539</v>
      </c>
      <c r="D84" s="52" t="s">
        <v>540</v>
      </c>
      <c r="E84" s="40" t="s">
        <v>387</v>
      </c>
      <c r="F84" s="41">
        <v>61379.25</v>
      </c>
      <c r="G84" s="41">
        <v>0</v>
      </c>
      <c r="H84" s="41">
        <v>12.56</v>
      </c>
      <c r="I84" s="41">
        <f t="shared" si="21"/>
        <v>0</v>
      </c>
      <c r="J84" s="41">
        <f t="shared" si="22"/>
        <v>770923.38</v>
      </c>
      <c r="K84" s="41">
        <f t="shared" si="23"/>
        <v>770923.38</v>
      </c>
    </row>
    <row r="85" ht="21.6" spans="1:11">
      <c r="A85" s="12">
        <v>89</v>
      </c>
      <c r="B85" s="37" t="s">
        <v>541</v>
      </c>
      <c r="C85" s="38" t="s">
        <v>542</v>
      </c>
      <c r="D85" s="52" t="s">
        <v>543</v>
      </c>
      <c r="E85" s="40" t="s">
        <v>400</v>
      </c>
      <c r="F85" s="41">
        <v>860</v>
      </c>
      <c r="G85" s="41">
        <v>0</v>
      </c>
      <c r="H85" s="41">
        <v>500</v>
      </c>
      <c r="I85" s="41">
        <f t="shared" si="21"/>
        <v>0</v>
      </c>
      <c r="J85" s="41">
        <f t="shared" si="22"/>
        <v>430000</v>
      </c>
      <c r="K85" s="41">
        <f t="shared" si="23"/>
        <v>430000</v>
      </c>
    </row>
    <row r="86" ht="21.6" spans="1:11">
      <c r="A86" s="12">
        <v>90</v>
      </c>
      <c r="B86" s="61" t="s">
        <v>544</v>
      </c>
      <c r="C86" s="62" t="s">
        <v>545</v>
      </c>
      <c r="D86" s="53" t="s">
        <v>546</v>
      </c>
      <c r="E86" s="40" t="s">
        <v>547</v>
      </c>
      <c r="F86" s="41">
        <v>4906</v>
      </c>
      <c r="G86" s="41">
        <v>0</v>
      </c>
      <c r="H86" s="41">
        <v>10</v>
      </c>
      <c r="I86" s="41">
        <f t="shared" si="21"/>
        <v>0</v>
      </c>
      <c r="J86" s="41">
        <f t="shared" si="22"/>
        <v>49060</v>
      </c>
      <c r="K86" s="41">
        <f t="shared" si="23"/>
        <v>49060</v>
      </c>
    </row>
    <row r="87" ht="21.6" spans="1:11">
      <c r="A87" s="12">
        <v>91</v>
      </c>
      <c r="B87" s="37" t="s">
        <v>548</v>
      </c>
      <c r="C87" s="38" t="s">
        <v>549</v>
      </c>
      <c r="D87" s="52" t="s">
        <v>550</v>
      </c>
      <c r="E87" s="40" t="s">
        <v>387</v>
      </c>
      <c r="F87" s="41">
        <v>8750</v>
      </c>
      <c r="G87" s="41">
        <v>0</v>
      </c>
      <c r="H87" s="41">
        <v>20.83</v>
      </c>
      <c r="I87" s="41">
        <f t="shared" si="21"/>
        <v>0</v>
      </c>
      <c r="J87" s="41">
        <f t="shared" si="22"/>
        <v>182262.5</v>
      </c>
      <c r="K87" s="41">
        <f t="shared" si="23"/>
        <v>182262.5</v>
      </c>
    </row>
    <row r="88" ht="21.6" spans="1:11">
      <c r="A88" s="12">
        <v>92</v>
      </c>
      <c r="B88" s="37" t="s">
        <v>551</v>
      </c>
      <c r="C88" s="38" t="s">
        <v>552</v>
      </c>
      <c r="D88" s="52" t="s">
        <v>553</v>
      </c>
      <c r="E88" s="40" t="s">
        <v>191</v>
      </c>
      <c r="F88" s="54">
        <v>3.525</v>
      </c>
      <c r="G88" s="41">
        <v>0</v>
      </c>
      <c r="H88" s="41">
        <v>7537.71</v>
      </c>
      <c r="I88" s="41">
        <f t="shared" si="21"/>
        <v>0</v>
      </c>
      <c r="J88" s="41">
        <f t="shared" si="22"/>
        <v>26570.43</v>
      </c>
      <c r="K88" s="41">
        <f t="shared" si="23"/>
        <v>26570.43</v>
      </c>
    </row>
    <row r="89" ht="32.4" spans="1:11">
      <c r="A89" s="12">
        <v>93</v>
      </c>
      <c r="B89" s="37" t="s">
        <v>554</v>
      </c>
      <c r="C89" s="38" t="s">
        <v>555</v>
      </c>
      <c r="D89" s="52" t="s">
        <v>556</v>
      </c>
      <c r="E89" s="40" t="s">
        <v>191</v>
      </c>
      <c r="F89" s="54">
        <v>8.448</v>
      </c>
      <c r="G89" s="41">
        <v>0</v>
      </c>
      <c r="H89" s="41">
        <v>11676.65</v>
      </c>
      <c r="I89" s="41">
        <f t="shared" si="21"/>
        <v>0</v>
      </c>
      <c r="J89" s="41">
        <f t="shared" si="22"/>
        <v>98644.34</v>
      </c>
      <c r="K89" s="41">
        <f t="shared" si="23"/>
        <v>98644.34</v>
      </c>
    </row>
    <row r="90" ht="32.4" spans="1:11">
      <c r="A90" s="12">
        <v>94</v>
      </c>
      <c r="B90" s="37" t="s">
        <v>557</v>
      </c>
      <c r="C90" s="38" t="s">
        <v>558</v>
      </c>
      <c r="D90" s="52" t="s">
        <v>559</v>
      </c>
      <c r="E90" s="63" t="s">
        <v>387</v>
      </c>
      <c r="F90" s="41">
        <v>8519</v>
      </c>
      <c r="G90" s="41">
        <v>0</v>
      </c>
      <c r="H90" s="41">
        <v>36.36</v>
      </c>
      <c r="I90" s="41">
        <f t="shared" si="21"/>
        <v>0</v>
      </c>
      <c r="J90" s="41">
        <f t="shared" si="22"/>
        <v>309750.84</v>
      </c>
      <c r="K90" s="41">
        <f t="shared" si="23"/>
        <v>309750.84</v>
      </c>
    </row>
    <row r="91" ht="21.6" spans="1:11">
      <c r="A91" s="12">
        <v>95</v>
      </c>
      <c r="B91" s="37" t="s">
        <v>560</v>
      </c>
      <c r="C91" s="38" t="s">
        <v>561</v>
      </c>
      <c r="D91" s="52" t="s">
        <v>562</v>
      </c>
      <c r="E91" s="40" t="s">
        <v>191</v>
      </c>
      <c r="F91" s="54">
        <v>8.85</v>
      </c>
      <c r="G91" s="41">
        <v>0</v>
      </c>
      <c r="H91" s="41">
        <v>8412.37</v>
      </c>
      <c r="I91" s="41">
        <f t="shared" si="21"/>
        <v>0</v>
      </c>
      <c r="J91" s="41">
        <f t="shared" si="22"/>
        <v>74449.47</v>
      </c>
      <c r="K91" s="41">
        <f t="shared" si="23"/>
        <v>74449.47</v>
      </c>
    </row>
    <row r="92" ht="32.4" spans="1:11">
      <c r="A92" s="12">
        <v>96</v>
      </c>
      <c r="B92" s="37" t="s">
        <v>563</v>
      </c>
      <c r="C92" s="38" t="s">
        <v>564</v>
      </c>
      <c r="D92" s="52" t="s">
        <v>565</v>
      </c>
      <c r="E92" s="40" t="s">
        <v>191</v>
      </c>
      <c r="F92" s="54">
        <v>4.475</v>
      </c>
      <c r="G92" s="41">
        <v>0</v>
      </c>
      <c r="H92" s="41">
        <v>8412.37</v>
      </c>
      <c r="I92" s="41">
        <f t="shared" si="21"/>
        <v>0</v>
      </c>
      <c r="J92" s="41">
        <f t="shared" si="22"/>
        <v>37645.36</v>
      </c>
      <c r="K92" s="41">
        <f t="shared" si="23"/>
        <v>37645.36</v>
      </c>
    </row>
    <row r="93" spans="1:11">
      <c r="A93" s="12"/>
      <c r="B93" s="23" t="s">
        <v>242</v>
      </c>
      <c r="C93" s="24" t="s">
        <v>348</v>
      </c>
      <c r="D93" s="58"/>
      <c r="E93" s="23"/>
      <c r="F93" s="59"/>
      <c r="G93" s="27"/>
      <c r="H93" s="27"/>
      <c r="I93" s="27"/>
      <c r="J93" s="27"/>
      <c r="K93" s="27"/>
    </row>
    <row r="94" ht="21.6" spans="1:11">
      <c r="A94" s="40">
        <v>98</v>
      </c>
      <c r="B94" s="37" t="s">
        <v>566</v>
      </c>
      <c r="C94" s="38" t="s">
        <v>376</v>
      </c>
      <c r="D94" s="39"/>
      <c r="E94" s="63" t="s">
        <v>377</v>
      </c>
      <c r="F94" s="41">
        <v>18857.87</v>
      </c>
      <c r="G94" s="41">
        <v>0</v>
      </c>
      <c r="H94" s="41">
        <v>22.94</v>
      </c>
      <c r="I94" s="41">
        <f t="shared" ref="I94:I99" si="24">F94*G94</f>
        <v>0</v>
      </c>
      <c r="J94" s="41">
        <f t="shared" ref="J94:J99" si="25">F94*H94</f>
        <v>432599.54</v>
      </c>
      <c r="K94" s="41">
        <f t="shared" ref="K94:K99" si="26">J94+I94</f>
        <v>432599.54</v>
      </c>
    </row>
    <row r="95" ht="21.6" spans="1:11">
      <c r="A95" s="40">
        <v>99</v>
      </c>
      <c r="B95" s="37" t="s">
        <v>567</v>
      </c>
      <c r="C95" s="38" t="s">
        <v>379</v>
      </c>
      <c r="D95" s="39"/>
      <c r="E95" s="63" t="s">
        <v>377</v>
      </c>
      <c r="F95" s="41">
        <v>18857.87</v>
      </c>
      <c r="G95" s="41">
        <v>0</v>
      </c>
      <c r="H95" s="41">
        <v>18.6</v>
      </c>
      <c r="I95" s="41">
        <f t="shared" si="24"/>
        <v>0</v>
      </c>
      <c r="J95" s="41">
        <f t="shared" si="25"/>
        <v>350756.38</v>
      </c>
      <c r="K95" s="41">
        <f t="shared" si="26"/>
        <v>350756.38</v>
      </c>
    </row>
    <row r="96" ht="21.6" spans="1:11">
      <c r="A96" s="40">
        <v>100</v>
      </c>
      <c r="B96" s="37" t="s">
        <v>568</v>
      </c>
      <c r="C96" s="38" t="s">
        <v>381</v>
      </c>
      <c r="D96" s="39" t="s">
        <v>382</v>
      </c>
      <c r="E96" s="63" t="s">
        <v>383</v>
      </c>
      <c r="F96" s="41">
        <v>30412.64</v>
      </c>
      <c r="G96" s="41">
        <v>0</v>
      </c>
      <c r="H96" s="41">
        <v>18.15</v>
      </c>
      <c r="I96" s="41">
        <f t="shared" si="24"/>
        <v>0</v>
      </c>
      <c r="J96" s="41">
        <f t="shared" si="25"/>
        <v>551989.42</v>
      </c>
      <c r="K96" s="41">
        <f t="shared" si="26"/>
        <v>551989.42</v>
      </c>
    </row>
    <row r="97" ht="21.6" spans="1:11">
      <c r="A97" s="40">
        <v>101</v>
      </c>
      <c r="B97" s="37" t="s">
        <v>569</v>
      </c>
      <c r="C97" s="38" t="s">
        <v>570</v>
      </c>
      <c r="D97" s="60" t="s">
        <v>571</v>
      </c>
      <c r="E97" s="40" t="s">
        <v>387</v>
      </c>
      <c r="F97" s="41">
        <v>75930.02</v>
      </c>
      <c r="G97" s="41">
        <v>0</v>
      </c>
      <c r="H97" s="41">
        <v>28</v>
      </c>
      <c r="I97" s="41">
        <f t="shared" si="24"/>
        <v>0</v>
      </c>
      <c r="J97" s="41">
        <f t="shared" si="25"/>
        <v>2126040.56</v>
      </c>
      <c r="K97" s="41">
        <f t="shared" si="26"/>
        <v>2126040.56</v>
      </c>
    </row>
    <row r="98" ht="21.6" spans="1:11">
      <c r="A98" s="40">
        <v>102</v>
      </c>
      <c r="B98" s="37" t="s">
        <v>572</v>
      </c>
      <c r="C98" s="38" t="s">
        <v>573</v>
      </c>
      <c r="D98" s="60" t="s">
        <v>574</v>
      </c>
      <c r="E98" s="40" t="s">
        <v>443</v>
      </c>
      <c r="F98" s="41">
        <v>85.68</v>
      </c>
      <c r="G98" s="41">
        <v>0</v>
      </c>
      <c r="H98" s="41">
        <v>155.38</v>
      </c>
      <c r="I98" s="41">
        <f t="shared" si="24"/>
        <v>0</v>
      </c>
      <c r="J98" s="41">
        <f t="shared" si="25"/>
        <v>13312.96</v>
      </c>
      <c r="K98" s="41">
        <f t="shared" si="26"/>
        <v>13312.96</v>
      </c>
    </row>
    <row r="99" ht="21.6" spans="1:11">
      <c r="A99" s="40">
        <v>103</v>
      </c>
      <c r="B99" s="37" t="s">
        <v>575</v>
      </c>
      <c r="C99" s="38" t="s">
        <v>576</v>
      </c>
      <c r="D99" s="60" t="s">
        <v>577</v>
      </c>
      <c r="E99" s="40" t="s">
        <v>387</v>
      </c>
      <c r="F99" s="41">
        <v>11245</v>
      </c>
      <c r="G99" s="41">
        <v>0</v>
      </c>
      <c r="H99" s="41">
        <v>22.41</v>
      </c>
      <c r="I99" s="41">
        <f t="shared" si="24"/>
        <v>0</v>
      </c>
      <c r="J99" s="41">
        <f t="shared" si="25"/>
        <v>252000.45</v>
      </c>
      <c r="K99" s="41">
        <f t="shared" si="26"/>
        <v>252000.45</v>
      </c>
    </row>
    <row r="100" spans="1:11">
      <c r="A100" s="12"/>
      <c r="B100" s="23" t="s">
        <v>313</v>
      </c>
      <c r="C100" s="24" t="s">
        <v>578</v>
      </c>
      <c r="D100" s="58"/>
      <c r="E100" s="23"/>
      <c r="F100" s="59"/>
      <c r="G100" s="27"/>
      <c r="H100" s="27"/>
      <c r="I100" s="27"/>
      <c r="J100" s="27"/>
      <c r="K100" s="27"/>
    </row>
    <row r="101" ht="21.6" spans="1:11">
      <c r="A101" s="40">
        <v>105</v>
      </c>
      <c r="B101" s="61" t="s">
        <v>891</v>
      </c>
      <c r="C101" s="62" t="s">
        <v>892</v>
      </c>
      <c r="D101" s="39" t="s">
        <v>893</v>
      </c>
      <c r="E101" s="40" t="s">
        <v>383</v>
      </c>
      <c r="F101" s="41">
        <v>632.1</v>
      </c>
      <c r="G101" s="41">
        <v>0</v>
      </c>
      <c r="H101" s="41">
        <v>350</v>
      </c>
      <c r="I101" s="41">
        <f t="shared" ref="I101:I105" si="27">F101*G101</f>
        <v>0</v>
      </c>
      <c r="J101" s="41">
        <f t="shared" ref="J101:J105" si="28">F101*H101</f>
        <v>221235</v>
      </c>
      <c r="K101" s="41">
        <f t="shared" ref="K101:K105" si="29">J101+I101</f>
        <v>221235</v>
      </c>
    </row>
    <row r="102" spans="1:11">
      <c r="A102" s="12"/>
      <c r="B102" s="64" t="s">
        <v>347</v>
      </c>
      <c r="C102" s="65" t="s">
        <v>335</v>
      </c>
      <c r="D102" s="58"/>
      <c r="E102" s="66"/>
      <c r="F102" s="59"/>
      <c r="G102" s="27"/>
      <c r="H102" s="27"/>
      <c r="I102" s="27"/>
      <c r="J102" s="27"/>
      <c r="K102" s="27"/>
    </row>
    <row r="103" ht="21.6" spans="1:11">
      <c r="A103" s="40">
        <v>107</v>
      </c>
      <c r="B103" s="37" t="s">
        <v>579</v>
      </c>
      <c r="C103" s="38" t="s">
        <v>580</v>
      </c>
      <c r="D103" s="52" t="s">
        <v>581</v>
      </c>
      <c r="E103" s="40" t="s">
        <v>191</v>
      </c>
      <c r="F103" s="54">
        <v>158.665</v>
      </c>
      <c r="G103" s="41">
        <v>0</v>
      </c>
      <c r="H103" s="41">
        <v>94599</v>
      </c>
      <c r="I103" s="41">
        <f t="shared" si="27"/>
        <v>0</v>
      </c>
      <c r="J103" s="41">
        <f t="shared" si="28"/>
        <v>15009550.34</v>
      </c>
      <c r="K103" s="41">
        <f t="shared" si="29"/>
        <v>15009550.34</v>
      </c>
    </row>
    <row r="104" ht="21.6" spans="1:11">
      <c r="A104" s="40">
        <v>108</v>
      </c>
      <c r="B104" s="37" t="s">
        <v>582</v>
      </c>
      <c r="C104" s="38" t="s">
        <v>583</v>
      </c>
      <c r="D104" s="39"/>
      <c r="E104" s="40" t="s">
        <v>191</v>
      </c>
      <c r="F104" s="54">
        <v>3.58</v>
      </c>
      <c r="G104" s="41">
        <v>0</v>
      </c>
      <c r="H104" s="41">
        <v>43545.1</v>
      </c>
      <c r="I104" s="41">
        <f t="shared" si="27"/>
        <v>0</v>
      </c>
      <c r="J104" s="41">
        <f t="shared" si="28"/>
        <v>155891.46</v>
      </c>
      <c r="K104" s="41">
        <f t="shared" si="29"/>
        <v>155891.46</v>
      </c>
    </row>
    <row r="105" ht="21.6" spans="1:11">
      <c r="A105" s="40">
        <v>109</v>
      </c>
      <c r="B105" s="37" t="s">
        <v>584</v>
      </c>
      <c r="C105" s="38" t="s">
        <v>585</v>
      </c>
      <c r="D105" s="39"/>
      <c r="E105" s="40" t="s">
        <v>191</v>
      </c>
      <c r="F105" s="54">
        <v>2.81</v>
      </c>
      <c r="G105" s="41">
        <v>0</v>
      </c>
      <c r="H105" s="41">
        <v>93790.77</v>
      </c>
      <c r="I105" s="41">
        <f t="shared" si="27"/>
        <v>0</v>
      </c>
      <c r="J105" s="41">
        <f t="shared" si="28"/>
        <v>263552.06</v>
      </c>
      <c r="K105" s="41">
        <f t="shared" si="29"/>
        <v>263552.06</v>
      </c>
    </row>
    <row r="106" spans="1:11">
      <c r="A106" s="40">
        <v>110</v>
      </c>
      <c r="B106" s="67" t="s">
        <v>20</v>
      </c>
      <c r="C106" s="67" t="s">
        <v>586</v>
      </c>
      <c r="D106" s="68"/>
      <c r="E106" s="69"/>
      <c r="F106" s="69"/>
      <c r="G106" s="69"/>
      <c r="H106" s="69"/>
      <c r="I106" s="69"/>
      <c r="J106" s="69"/>
      <c r="K106" s="69"/>
    </row>
    <row r="107" spans="1:11">
      <c r="A107" s="12"/>
      <c r="B107" s="23" t="s">
        <v>162</v>
      </c>
      <c r="C107" s="24" t="s">
        <v>261</v>
      </c>
      <c r="D107" s="70"/>
      <c r="E107" s="23"/>
      <c r="F107" s="23"/>
      <c r="G107" s="27"/>
      <c r="H107" s="27"/>
      <c r="I107" s="27"/>
      <c r="J107" s="27"/>
      <c r="K107" s="27"/>
    </row>
    <row r="108" spans="1:11">
      <c r="A108" s="12"/>
      <c r="B108" s="71" t="s">
        <v>22</v>
      </c>
      <c r="C108" s="72" t="s">
        <v>372</v>
      </c>
      <c r="D108" s="73"/>
      <c r="E108" s="74"/>
      <c r="F108" s="74"/>
      <c r="G108" s="51"/>
      <c r="H108" s="51"/>
      <c r="I108" s="51"/>
      <c r="J108" s="51"/>
      <c r="K108" s="51"/>
    </row>
    <row r="109" ht="78" spans="1:11">
      <c r="A109" s="40">
        <v>113</v>
      </c>
      <c r="B109" s="37" t="s">
        <v>587</v>
      </c>
      <c r="C109" s="38" t="s">
        <v>588</v>
      </c>
      <c r="D109" s="75" t="s">
        <v>589</v>
      </c>
      <c r="E109" s="40" t="s">
        <v>590</v>
      </c>
      <c r="F109" s="41">
        <v>1274</v>
      </c>
      <c r="G109" s="41">
        <v>3780</v>
      </c>
      <c r="H109" s="41">
        <v>329</v>
      </c>
      <c r="I109" s="41">
        <f t="shared" ref="I109:I112" si="30">F109*G109</f>
        <v>4815720</v>
      </c>
      <c r="J109" s="41">
        <f t="shared" ref="J109:J112" si="31">F109*H109</f>
        <v>419146</v>
      </c>
      <c r="K109" s="41">
        <f t="shared" ref="K109:K112" si="32">J109+I109</f>
        <v>5234866</v>
      </c>
    </row>
    <row r="110" ht="86.4" spans="1:11">
      <c r="A110" s="40">
        <v>114</v>
      </c>
      <c r="B110" s="37" t="s">
        <v>591</v>
      </c>
      <c r="C110" s="38" t="s">
        <v>592</v>
      </c>
      <c r="D110" s="52" t="s">
        <v>593</v>
      </c>
      <c r="E110" s="40" t="s">
        <v>387</v>
      </c>
      <c r="F110" s="41">
        <v>64322.38</v>
      </c>
      <c r="G110" s="41">
        <v>0</v>
      </c>
      <c r="H110" s="41">
        <v>20</v>
      </c>
      <c r="I110" s="41">
        <f t="shared" si="30"/>
        <v>0</v>
      </c>
      <c r="J110" s="41">
        <f t="shared" si="31"/>
        <v>1286447.6</v>
      </c>
      <c r="K110" s="41">
        <f t="shared" si="32"/>
        <v>1286447.6</v>
      </c>
    </row>
    <row r="111" ht="57.6" spans="1:11">
      <c r="A111" s="40">
        <v>115</v>
      </c>
      <c r="B111" s="37" t="s">
        <v>594</v>
      </c>
      <c r="C111" s="38" t="s">
        <v>595</v>
      </c>
      <c r="D111" s="75" t="s">
        <v>596</v>
      </c>
      <c r="E111" s="40" t="s">
        <v>590</v>
      </c>
      <c r="F111" s="41">
        <v>53</v>
      </c>
      <c r="G111" s="41">
        <v>8060</v>
      </c>
      <c r="H111" s="41">
        <v>702</v>
      </c>
      <c r="I111" s="41">
        <f t="shared" si="30"/>
        <v>427180</v>
      </c>
      <c r="J111" s="41">
        <f t="shared" si="31"/>
        <v>37206</v>
      </c>
      <c r="K111" s="41">
        <f t="shared" si="32"/>
        <v>464386</v>
      </c>
    </row>
    <row r="112" ht="86.4" spans="1:11">
      <c r="A112" s="40">
        <v>116</v>
      </c>
      <c r="B112" s="37" t="s">
        <v>597</v>
      </c>
      <c r="C112" s="38" t="s">
        <v>598</v>
      </c>
      <c r="D112" s="52" t="s">
        <v>599</v>
      </c>
      <c r="E112" s="40" t="s">
        <v>387</v>
      </c>
      <c r="F112" s="41">
        <v>2830.58</v>
      </c>
      <c r="G112" s="41">
        <v>0</v>
      </c>
      <c r="H112" s="41">
        <v>20</v>
      </c>
      <c r="I112" s="41">
        <f t="shared" si="30"/>
        <v>0</v>
      </c>
      <c r="J112" s="41">
        <f t="shared" si="31"/>
        <v>56611.6</v>
      </c>
      <c r="K112" s="41">
        <f t="shared" si="32"/>
        <v>56611.6</v>
      </c>
    </row>
    <row r="113" spans="1:11">
      <c r="A113" s="12"/>
      <c r="B113" s="71" t="s">
        <v>179</v>
      </c>
      <c r="C113" s="72" t="s">
        <v>278</v>
      </c>
      <c r="D113" s="73"/>
      <c r="E113" s="74"/>
      <c r="F113" s="76"/>
      <c r="G113" s="77"/>
      <c r="H113" s="77"/>
      <c r="I113" s="77"/>
      <c r="J113" s="77"/>
      <c r="K113" s="77"/>
    </row>
    <row r="114" ht="183.6" spans="1:11">
      <c r="A114" s="40">
        <v>118</v>
      </c>
      <c r="B114" s="37" t="s">
        <v>600</v>
      </c>
      <c r="C114" s="38" t="s">
        <v>601</v>
      </c>
      <c r="D114" s="53" t="s">
        <v>897</v>
      </c>
      <c r="E114" s="40" t="s">
        <v>67</v>
      </c>
      <c r="F114" s="41">
        <v>38</v>
      </c>
      <c r="G114" s="41">
        <v>17450</v>
      </c>
      <c r="H114" s="41">
        <v>1519</v>
      </c>
      <c r="I114" s="41">
        <f t="shared" ref="I114:I130" si="33">F114*G114</f>
        <v>663100</v>
      </c>
      <c r="J114" s="41">
        <f t="shared" ref="J114:J130" si="34">F114*H114</f>
        <v>57722</v>
      </c>
      <c r="K114" s="41">
        <f t="shared" ref="K114:K130" si="35">J114+I114</f>
        <v>720822</v>
      </c>
    </row>
    <row r="115" ht="216" spans="1:11">
      <c r="A115" s="40">
        <v>119</v>
      </c>
      <c r="B115" s="37" t="s">
        <v>603</v>
      </c>
      <c r="C115" s="38" t="s">
        <v>604</v>
      </c>
      <c r="D115" s="53" t="s">
        <v>898</v>
      </c>
      <c r="E115" s="40" t="s">
        <v>67</v>
      </c>
      <c r="F115" s="41">
        <v>6</v>
      </c>
      <c r="G115" s="41">
        <v>26390</v>
      </c>
      <c r="H115" s="41">
        <v>2296</v>
      </c>
      <c r="I115" s="41">
        <f t="shared" si="33"/>
        <v>158340</v>
      </c>
      <c r="J115" s="41">
        <f t="shared" si="34"/>
        <v>13776</v>
      </c>
      <c r="K115" s="41">
        <f t="shared" si="35"/>
        <v>172116</v>
      </c>
    </row>
    <row r="116" ht="54" spans="1:11">
      <c r="A116" s="40">
        <v>121</v>
      </c>
      <c r="B116" s="37" t="s">
        <v>606</v>
      </c>
      <c r="C116" s="38" t="s">
        <v>607</v>
      </c>
      <c r="D116" s="53" t="s">
        <v>608</v>
      </c>
      <c r="E116" s="40" t="s">
        <v>400</v>
      </c>
      <c r="F116" s="41">
        <v>44</v>
      </c>
      <c r="G116" s="41">
        <v>100</v>
      </c>
      <c r="H116" s="41">
        <v>34</v>
      </c>
      <c r="I116" s="41">
        <f t="shared" si="33"/>
        <v>4400</v>
      </c>
      <c r="J116" s="41">
        <f t="shared" si="34"/>
        <v>1496</v>
      </c>
      <c r="K116" s="41">
        <f t="shared" si="35"/>
        <v>5896</v>
      </c>
    </row>
    <row r="117" ht="21.6" spans="1:11">
      <c r="A117" s="40">
        <v>122</v>
      </c>
      <c r="B117" s="37" t="s">
        <v>609</v>
      </c>
      <c r="C117" s="38" t="s">
        <v>610</v>
      </c>
      <c r="D117" s="53" t="s">
        <v>611</v>
      </c>
      <c r="E117" s="40" t="s">
        <v>27</v>
      </c>
      <c r="F117" s="41">
        <v>44</v>
      </c>
      <c r="G117" s="41">
        <v>2800</v>
      </c>
      <c r="H117" s="41">
        <v>211</v>
      </c>
      <c r="I117" s="41">
        <f t="shared" si="33"/>
        <v>123200</v>
      </c>
      <c r="J117" s="41">
        <f t="shared" si="34"/>
        <v>9284</v>
      </c>
      <c r="K117" s="41">
        <f t="shared" si="35"/>
        <v>132484</v>
      </c>
    </row>
    <row r="118" ht="43.2" spans="1:11">
      <c r="A118" s="40">
        <v>123</v>
      </c>
      <c r="B118" s="37" t="s">
        <v>612</v>
      </c>
      <c r="C118" s="38" t="s">
        <v>613</v>
      </c>
      <c r="D118" s="53" t="s">
        <v>614</v>
      </c>
      <c r="E118" s="40" t="s">
        <v>27</v>
      </c>
      <c r="F118" s="41">
        <v>44</v>
      </c>
      <c r="G118" s="41">
        <v>1790</v>
      </c>
      <c r="H118" s="41">
        <v>156</v>
      </c>
      <c r="I118" s="41">
        <f t="shared" si="33"/>
        <v>78760</v>
      </c>
      <c r="J118" s="41">
        <f t="shared" si="34"/>
        <v>6864</v>
      </c>
      <c r="K118" s="41">
        <f t="shared" si="35"/>
        <v>85624</v>
      </c>
    </row>
    <row r="119" ht="86.4" spans="1:11">
      <c r="A119" s="40">
        <v>124</v>
      </c>
      <c r="B119" s="37" t="s">
        <v>615</v>
      </c>
      <c r="C119" s="38" t="s">
        <v>616</v>
      </c>
      <c r="D119" s="53" t="s">
        <v>617</v>
      </c>
      <c r="E119" s="40" t="s">
        <v>27</v>
      </c>
      <c r="F119" s="41">
        <v>44</v>
      </c>
      <c r="G119" s="41">
        <v>290</v>
      </c>
      <c r="H119" s="41">
        <v>26</v>
      </c>
      <c r="I119" s="41">
        <f t="shared" si="33"/>
        <v>12760</v>
      </c>
      <c r="J119" s="41">
        <f t="shared" si="34"/>
        <v>1144</v>
      </c>
      <c r="K119" s="41">
        <f t="shared" si="35"/>
        <v>13904</v>
      </c>
    </row>
    <row r="120" ht="97.2" spans="1:11">
      <c r="A120" s="40">
        <v>125</v>
      </c>
      <c r="B120" s="37" t="s">
        <v>618</v>
      </c>
      <c r="C120" s="38" t="s">
        <v>619</v>
      </c>
      <c r="D120" s="53" t="s">
        <v>620</v>
      </c>
      <c r="E120" s="40" t="s">
        <v>27</v>
      </c>
      <c r="F120" s="41">
        <v>44</v>
      </c>
      <c r="G120" s="41">
        <v>1620</v>
      </c>
      <c r="H120" s="41">
        <v>141</v>
      </c>
      <c r="I120" s="41">
        <f t="shared" si="33"/>
        <v>71280</v>
      </c>
      <c r="J120" s="41">
        <f t="shared" si="34"/>
        <v>6204</v>
      </c>
      <c r="K120" s="41">
        <f t="shared" si="35"/>
        <v>77484</v>
      </c>
    </row>
    <row r="121" ht="54" spans="1:11">
      <c r="A121" s="40">
        <v>126</v>
      </c>
      <c r="B121" s="37" t="s">
        <v>621</v>
      </c>
      <c r="C121" s="38" t="s">
        <v>622</v>
      </c>
      <c r="D121" s="53" t="s">
        <v>623</v>
      </c>
      <c r="E121" s="40" t="s">
        <v>27</v>
      </c>
      <c r="F121" s="41">
        <v>44</v>
      </c>
      <c r="G121" s="41">
        <v>160</v>
      </c>
      <c r="H121" s="41">
        <v>14</v>
      </c>
      <c r="I121" s="41">
        <f t="shared" si="33"/>
        <v>7040</v>
      </c>
      <c r="J121" s="41">
        <f t="shared" si="34"/>
        <v>616</v>
      </c>
      <c r="K121" s="41">
        <f t="shared" si="35"/>
        <v>7656</v>
      </c>
    </row>
    <row r="122" ht="32.4" spans="1:11">
      <c r="A122" s="40">
        <v>127</v>
      </c>
      <c r="B122" s="37" t="s">
        <v>624</v>
      </c>
      <c r="C122" s="38" t="s">
        <v>625</v>
      </c>
      <c r="D122" s="53" t="s">
        <v>626</v>
      </c>
      <c r="E122" s="40" t="s">
        <v>400</v>
      </c>
      <c r="F122" s="41">
        <v>44</v>
      </c>
      <c r="G122" s="41">
        <v>50</v>
      </c>
      <c r="H122" s="41">
        <v>5</v>
      </c>
      <c r="I122" s="41">
        <f t="shared" si="33"/>
        <v>2200</v>
      </c>
      <c r="J122" s="41">
        <f t="shared" si="34"/>
        <v>220</v>
      </c>
      <c r="K122" s="41">
        <f t="shared" si="35"/>
        <v>2420</v>
      </c>
    </row>
    <row r="123" ht="54" spans="1:11">
      <c r="A123" s="40">
        <v>128</v>
      </c>
      <c r="B123" s="37" t="s">
        <v>627</v>
      </c>
      <c r="C123" s="38" t="s">
        <v>628</v>
      </c>
      <c r="D123" s="53" t="s">
        <v>629</v>
      </c>
      <c r="E123" s="40" t="s">
        <v>27</v>
      </c>
      <c r="F123" s="41">
        <v>44</v>
      </c>
      <c r="G123" s="41">
        <v>170</v>
      </c>
      <c r="H123" s="41">
        <v>15</v>
      </c>
      <c r="I123" s="41">
        <f t="shared" si="33"/>
        <v>7480</v>
      </c>
      <c r="J123" s="41">
        <f t="shared" si="34"/>
        <v>660</v>
      </c>
      <c r="K123" s="41">
        <f t="shared" si="35"/>
        <v>8140</v>
      </c>
    </row>
    <row r="124" ht="43.2" spans="1:11">
      <c r="A124" s="40">
        <v>129</v>
      </c>
      <c r="B124" s="37" t="s">
        <v>630</v>
      </c>
      <c r="C124" s="38" t="s">
        <v>631</v>
      </c>
      <c r="D124" s="53" t="s">
        <v>632</v>
      </c>
      <c r="E124" s="40" t="s">
        <v>27</v>
      </c>
      <c r="F124" s="41">
        <v>44</v>
      </c>
      <c r="G124" s="41">
        <v>50</v>
      </c>
      <c r="H124" s="41">
        <v>5</v>
      </c>
      <c r="I124" s="41">
        <f t="shared" si="33"/>
        <v>2200</v>
      </c>
      <c r="J124" s="41">
        <f t="shared" si="34"/>
        <v>220</v>
      </c>
      <c r="K124" s="41">
        <f t="shared" si="35"/>
        <v>2420</v>
      </c>
    </row>
    <row r="125" ht="32.4" spans="1:11">
      <c r="A125" s="40">
        <v>130</v>
      </c>
      <c r="B125" s="37" t="s">
        <v>633</v>
      </c>
      <c r="C125" s="38" t="s">
        <v>634</v>
      </c>
      <c r="D125" s="53" t="s">
        <v>635</v>
      </c>
      <c r="E125" s="40" t="s">
        <v>443</v>
      </c>
      <c r="F125" s="41">
        <v>44</v>
      </c>
      <c r="G125" s="41">
        <v>60</v>
      </c>
      <c r="H125" s="41">
        <v>6</v>
      </c>
      <c r="I125" s="41">
        <f t="shared" si="33"/>
        <v>2640</v>
      </c>
      <c r="J125" s="41">
        <f t="shared" si="34"/>
        <v>264</v>
      </c>
      <c r="K125" s="41">
        <f t="shared" si="35"/>
        <v>2904</v>
      </c>
    </row>
    <row r="126" ht="108" spans="1:11">
      <c r="A126" s="40">
        <v>131</v>
      </c>
      <c r="B126" s="37" t="s">
        <v>636</v>
      </c>
      <c r="C126" s="38" t="s">
        <v>637</v>
      </c>
      <c r="D126" s="52" t="s">
        <v>638</v>
      </c>
      <c r="E126" s="40" t="s">
        <v>67</v>
      </c>
      <c r="F126" s="41">
        <v>2</v>
      </c>
      <c r="G126" s="41">
        <v>35780</v>
      </c>
      <c r="H126" s="41">
        <v>3113</v>
      </c>
      <c r="I126" s="41">
        <f t="shared" si="33"/>
        <v>71560</v>
      </c>
      <c r="J126" s="41">
        <f t="shared" si="34"/>
        <v>6226</v>
      </c>
      <c r="K126" s="41">
        <f t="shared" si="35"/>
        <v>77786</v>
      </c>
    </row>
    <row r="127" ht="54" spans="1:11">
      <c r="A127" s="40">
        <v>132</v>
      </c>
      <c r="B127" s="37" t="s">
        <v>639</v>
      </c>
      <c r="C127" s="38" t="s">
        <v>640</v>
      </c>
      <c r="D127" s="52" t="s">
        <v>641</v>
      </c>
      <c r="E127" s="40" t="s">
        <v>400</v>
      </c>
      <c r="F127" s="41">
        <v>2</v>
      </c>
      <c r="G127" s="41">
        <v>1260</v>
      </c>
      <c r="H127" s="41">
        <v>110</v>
      </c>
      <c r="I127" s="41">
        <f t="shared" si="33"/>
        <v>2520</v>
      </c>
      <c r="J127" s="41">
        <f t="shared" si="34"/>
        <v>220</v>
      </c>
      <c r="K127" s="41">
        <f t="shared" si="35"/>
        <v>2740</v>
      </c>
    </row>
    <row r="128" ht="108" spans="1:11">
      <c r="A128" s="40">
        <v>133</v>
      </c>
      <c r="B128" s="37" t="s">
        <v>642</v>
      </c>
      <c r="C128" s="38" t="s">
        <v>643</v>
      </c>
      <c r="D128" s="52" t="s">
        <v>644</v>
      </c>
      <c r="E128" s="40" t="s">
        <v>27</v>
      </c>
      <c r="F128" s="41">
        <v>2</v>
      </c>
      <c r="G128" s="41">
        <v>2420</v>
      </c>
      <c r="H128" s="41">
        <v>211</v>
      </c>
      <c r="I128" s="41">
        <f t="shared" si="33"/>
        <v>4840</v>
      </c>
      <c r="J128" s="41">
        <f t="shared" si="34"/>
        <v>422</v>
      </c>
      <c r="K128" s="41">
        <f t="shared" si="35"/>
        <v>5262</v>
      </c>
    </row>
    <row r="129" ht="97.2" spans="1:11">
      <c r="A129" s="40">
        <v>134</v>
      </c>
      <c r="B129" s="37" t="s">
        <v>645</v>
      </c>
      <c r="C129" s="38" t="s">
        <v>646</v>
      </c>
      <c r="D129" s="52" t="s">
        <v>647</v>
      </c>
      <c r="E129" s="40" t="s">
        <v>27</v>
      </c>
      <c r="F129" s="41">
        <v>2</v>
      </c>
      <c r="G129" s="41">
        <v>4030</v>
      </c>
      <c r="H129" s="41">
        <v>351</v>
      </c>
      <c r="I129" s="41">
        <f t="shared" si="33"/>
        <v>8060</v>
      </c>
      <c r="J129" s="41">
        <f t="shared" si="34"/>
        <v>702</v>
      </c>
      <c r="K129" s="41">
        <f t="shared" si="35"/>
        <v>8762</v>
      </c>
    </row>
    <row r="130" ht="54" spans="1:11">
      <c r="A130" s="40">
        <v>136</v>
      </c>
      <c r="B130" s="37" t="s">
        <v>648</v>
      </c>
      <c r="C130" s="38" t="s">
        <v>649</v>
      </c>
      <c r="D130" s="52" t="s">
        <v>650</v>
      </c>
      <c r="E130" s="40" t="s">
        <v>414</v>
      </c>
      <c r="F130" s="41">
        <v>12</v>
      </c>
      <c r="G130" s="41">
        <v>820</v>
      </c>
      <c r="H130" s="41">
        <v>72</v>
      </c>
      <c r="I130" s="41">
        <f t="shared" si="33"/>
        <v>9840</v>
      </c>
      <c r="J130" s="41">
        <f t="shared" si="34"/>
        <v>864</v>
      </c>
      <c r="K130" s="41">
        <f t="shared" si="35"/>
        <v>10704</v>
      </c>
    </row>
    <row r="131" spans="1:11">
      <c r="A131" s="12"/>
      <c r="B131" s="71" t="s">
        <v>463</v>
      </c>
      <c r="C131" s="72" t="s">
        <v>651</v>
      </c>
      <c r="D131" s="73"/>
      <c r="E131" s="74"/>
      <c r="F131" s="76"/>
      <c r="G131" s="77"/>
      <c r="H131" s="77"/>
      <c r="I131" s="77"/>
      <c r="J131" s="77"/>
      <c r="K131" s="77"/>
    </row>
    <row r="132" ht="43.2" spans="1:11">
      <c r="A132" s="40">
        <v>138</v>
      </c>
      <c r="B132" s="37" t="s">
        <v>652</v>
      </c>
      <c r="C132" s="38" t="s">
        <v>653</v>
      </c>
      <c r="D132" s="52" t="s">
        <v>654</v>
      </c>
      <c r="E132" s="40" t="s">
        <v>400</v>
      </c>
      <c r="F132" s="41">
        <v>45</v>
      </c>
      <c r="G132" s="41">
        <v>620</v>
      </c>
      <c r="H132" s="41">
        <v>54</v>
      </c>
      <c r="I132" s="41">
        <f>F132*G132</f>
        <v>27900</v>
      </c>
      <c r="J132" s="41">
        <f>F132*H132</f>
        <v>2430</v>
      </c>
      <c r="K132" s="41">
        <f>J132+I132</f>
        <v>30330</v>
      </c>
    </row>
    <row r="133" ht="118.8" spans="1:11">
      <c r="A133" s="40">
        <v>139</v>
      </c>
      <c r="B133" s="37" t="s">
        <v>655</v>
      </c>
      <c r="C133" s="38" t="s">
        <v>656</v>
      </c>
      <c r="D133" s="52" t="s">
        <v>657</v>
      </c>
      <c r="E133" s="40" t="s">
        <v>400</v>
      </c>
      <c r="F133" s="41">
        <v>258</v>
      </c>
      <c r="G133" s="41">
        <v>13860</v>
      </c>
      <c r="H133" s="41">
        <v>1206</v>
      </c>
      <c r="I133" s="41">
        <f>F133*G133</f>
        <v>3575880</v>
      </c>
      <c r="J133" s="41">
        <f>F133*H133</f>
        <v>311148</v>
      </c>
      <c r="K133" s="41">
        <f>J133+I133</f>
        <v>3887028</v>
      </c>
    </row>
    <row r="134" ht="118.8" spans="1:11">
      <c r="A134" s="40">
        <v>140</v>
      </c>
      <c r="B134" s="37" t="s">
        <v>658</v>
      </c>
      <c r="C134" s="42" t="s">
        <v>659</v>
      </c>
      <c r="D134" s="52" t="s">
        <v>660</v>
      </c>
      <c r="E134" s="40" t="s">
        <v>400</v>
      </c>
      <c r="F134" s="41">
        <v>6</v>
      </c>
      <c r="G134" s="41">
        <v>16310</v>
      </c>
      <c r="H134" s="41">
        <v>1419</v>
      </c>
      <c r="I134" s="41">
        <f>F134*G134</f>
        <v>97860</v>
      </c>
      <c r="J134" s="41">
        <f>F134*H134</f>
        <v>8514</v>
      </c>
      <c r="K134" s="41">
        <f>J134+I134</f>
        <v>106374</v>
      </c>
    </row>
    <row r="135" ht="43.2" spans="1:11">
      <c r="A135" s="40">
        <v>142</v>
      </c>
      <c r="B135" s="61" t="s">
        <v>664</v>
      </c>
      <c r="C135" s="42" t="s">
        <v>665</v>
      </c>
      <c r="D135" s="53" t="s">
        <v>666</v>
      </c>
      <c r="E135" s="40" t="s">
        <v>27</v>
      </c>
      <c r="F135" s="41">
        <v>123</v>
      </c>
      <c r="G135" s="41">
        <v>1150</v>
      </c>
      <c r="H135" s="41">
        <v>101</v>
      </c>
      <c r="I135" s="41">
        <f>F135*G135</f>
        <v>141450</v>
      </c>
      <c r="J135" s="41">
        <f>F135*H135</f>
        <v>12423</v>
      </c>
      <c r="K135" s="41">
        <f>J135+I135</f>
        <v>153873</v>
      </c>
    </row>
    <row r="136" ht="75.6" spans="1:11">
      <c r="A136" s="40">
        <v>143</v>
      </c>
      <c r="B136" s="61" t="s">
        <v>667</v>
      </c>
      <c r="C136" s="42" t="s">
        <v>668</v>
      </c>
      <c r="D136" s="78" t="s">
        <v>669</v>
      </c>
      <c r="E136" s="40" t="s">
        <v>400</v>
      </c>
      <c r="F136" s="41">
        <v>123</v>
      </c>
      <c r="G136" s="41">
        <v>3450</v>
      </c>
      <c r="H136" s="41">
        <v>301</v>
      </c>
      <c r="I136" s="41">
        <f>F136*G136</f>
        <v>424350</v>
      </c>
      <c r="J136" s="41">
        <f>F136*H136</f>
        <v>37023</v>
      </c>
      <c r="K136" s="41">
        <f>J136+I136</f>
        <v>461373</v>
      </c>
    </row>
    <row r="137" spans="1:11">
      <c r="A137" s="12"/>
      <c r="B137" s="71" t="s">
        <v>469</v>
      </c>
      <c r="C137" s="72" t="s">
        <v>286</v>
      </c>
      <c r="D137" s="73"/>
      <c r="E137" s="74"/>
      <c r="F137" s="76"/>
      <c r="G137" s="77"/>
      <c r="H137" s="77"/>
      <c r="I137" s="77"/>
      <c r="J137" s="77"/>
      <c r="K137" s="77"/>
    </row>
    <row r="138" ht="108" spans="1:11">
      <c r="A138" s="40">
        <v>145</v>
      </c>
      <c r="B138" s="37" t="s">
        <v>670</v>
      </c>
      <c r="C138" s="38" t="s">
        <v>671</v>
      </c>
      <c r="D138" s="52" t="s">
        <v>672</v>
      </c>
      <c r="E138" s="40" t="s">
        <v>67</v>
      </c>
      <c r="F138" s="41">
        <v>3</v>
      </c>
      <c r="G138" s="41">
        <v>8060</v>
      </c>
      <c r="H138" s="41">
        <v>702</v>
      </c>
      <c r="I138" s="41">
        <f t="shared" ref="I138:I151" si="36">F138*G138</f>
        <v>24180</v>
      </c>
      <c r="J138" s="41">
        <f t="shared" ref="J138:J151" si="37">F138*H138</f>
        <v>2106</v>
      </c>
      <c r="K138" s="41">
        <f t="shared" ref="K138:K151" si="38">J138+I138</f>
        <v>26286</v>
      </c>
    </row>
    <row r="139" ht="21.6" spans="1:11">
      <c r="A139" s="40">
        <v>146</v>
      </c>
      <c r="B139" s="37" t="s">
        <v>673</v>
      </c>
      <c r="C139" s="38" t="s">
        <v>674</v>
      </c>
      <c r="D139" s="53" t="s">
        <v>675</v>
      </c>
      <c r="E139" s="40" t="s">
        <v>67</v>
      </c>
      <c r="F139" s="41">
        <v>3</v>
      </c>
      <c r="G139" s="41">
        <v>300</v>
      </c>
      <c r="H139" s="41">
        <v>27</v>
      </c>
      <c r="I139" s="41">
        <f t="shared" si="36"/>
        <v>900</v>
      </c>
      <c r="J139" s="41">
        <f t="shared" si="37"/>
        <v>81</v>
      </c>
      <c r="K139" s="41">
        <f t="shared" si="38"/>
        <v>981</v>
      </c>
    </row>
    <row r="140" ht="43.2" spans="1:11">
      <c r="A140" s="40">
        <v>147</v>
      </c>
      <c r="B140" s="37" t="s">
        <v>676</v>
      </c>
      <c r="C140" s="38" t="s">
        <v>677</v>
      </c>
      <c r="D140" s="53" t="s">
        <v>678</v>
      </c>
      <c r="E140" s="40" t="s">
        <v>27</v>
      </c>
      <c r="F140" s="41">
        <v>3</v>
      </c>
      <c r="G140" s="41">
        <v>1200</v>
      </c>
      <c r="H140" s="41">
        <v>74</v>
      </c>
      <c r="I140" s="41">
        <f t="shared" si="36"/>
        <v>3600</v>
      </c>
      <c r="J140" s="41">
        <f t="shared" si="37"/>
        <v>222</v>
      </c>
      <c r="K140" s="41">
        <f t="shared" si="38"/>
        <v>3822</v>
      </c>
    </row>
    <row r="141" ht="172.8" spans="1:11">
      <c r="A141" s="40">
        <v>148</v>
      </c>
      <c r="B141" s="37" t="s">
        <v>679</v>
      </c>
      <c r="C141" s="38" t="s">
        <v>680</v>
      </c>
      <c r="D141" s="52" t="s">
        <v>681</v>
      </c>
      <c r="E141" s="40" t="s">
        <v>67</v>
      </c>
      <c r="F141" s="41">
        <v>3</v>
      </c>
      <c r="G141" s="41">
        <v>370</v>
      </c>
      <c r="H141" s="41">
        <v>33</v>
      </c>
      <c r="I141" s="41">
        <f t="shared" si="36"/>
        <v>1110</v>
      </c>
      <c r="J141" s="41">
        <f t="shared" si="37"/>
        <v>99</v>
      </c>
      <c r="K141" s="41">
        <f t="shared" si="38"/>
        <v>1209</v>
      </c>
    </row>
    <row r="142" ht="97.2" spans="1:11">
      <c r="A142" s="40">
        <v>149</v>
      </c>
      <c r="B142" s="37" t="s">
        <v>682</v>
      </c>
      <c r="C142" s="38" t="s">
        <v>683</v>
      </c>
      <c r="D142" s="52" t="s">
        <v>684</v>
      </c>
      <c r="E142" s="40" t="s">
        <v>67</v>
      </c>
      <c r="F142" s="41">
        <v>3</v>
      </c>
      <c r="G142" s="41">
        <v>370</v>
      </c>
      <c r="H142" s="41">
        <v>33</v>
      </c>
      <c r="I142" s="41">
        <f t="shared" si="36"/>
        <v>1110</v>
      </c>
      <c r="J142" s="41">
        <f t="shared" si="37"/>
        <v>99</v>
      </c>
      <c r="K142" s="41">
        <f t="shared" si="38"/>
        <v>1209</v>
      </c>
    </row>
    <row r="143" ht="64.8" spans="1:11">
      <c r="A143" s="40">
        <v>150</v>
      </c>
      <c r="B143" s="37" t="s">
        <v>685</v>
      </c>
      <c r="C143" s="38" t="s">
        <v>686</v>
      </c>
      <c r="D143" s="52" t="s">
        <v>687</v>
      </c>
      <c r="E143" s="40" t="s">
        <v>443</v>
      </c>
      <c r="F143" s="41">
        <v>3</v>
      </c>
      <c r="G143" s="41">
        <v>40</v>
      </c>
      <c r="H143" s="41">
        <v>4</v>
      </c>
      <c r="I143" s="41">
        <f t="shared" si="36"/>
        <v>120</v>
      </c>
      <c r="J143" s="41">
        <f t="shared" si="37"/>
        <v>12</v>
      </c>
      <c r="K143" s="41">
        <f t="shared" si="38"/>
        <v>132</v>
      </c>
    </row>
    <row r="144" ht="21.6" spans="1:11">
      <c r="A144" s="40">
        <v>151</v>
      </c>
      <c r="B144" s="37" t="s">
        <v>688</v>
      </c>
      <c r="C144" s="38" t="s">
        <v>689</v>
      </c>
      <c r="D144" s="53" t="s">
        <v>690</v>
      </c>
      <c r="E144" s="40" t="s">
        <v>27</v>
      </c>
      <c r="F144" s="41">
        <v>3</v>
      </c>
      <c r="G144" s="41">
        <v>490</v>
      </c>
      <c r="H144" s="41">
        <v>43</v>
      </c>
      <c r="I144" s="41">
        <f t="shared" si="36"/>
        <v>1470</v>
      </c>
      <c r="J144" s="41">
        <f t="shared" si="37"/>
        <v>129</v>
      </c>
      <c r="K144" s="41">
        <f t="shared" si="38"/>
        <v>1599</v>
      </c>
    </row>
    <row r="145" ht="54" spans="1:11">
      <c r="A145" s="40">
        <v>152</v>
      </c>
      <c r="B145" s="37" t="s">
        <v>691</v>
      </c>
      <c r="C145" s="38" t="s">
        <v>692</v>
      </c>
      <c r="D145" s="52" t="s">
        <v>693</v>
      </c>
      <c r="E145" s="40" t="s">
        <v>27</v>
      </c>
      <c r="F145" s="41">
        <v>3</v>
      </c>
      <c r="G145" s="41">
        <v>630</v>
      </c>
      <c r="H145" s="41">
        <v>55</v>
      </c>
      <c r="I145" s="41">
        <f t="shared" si="36"/>
        <v>1890</v>
      </c>
      <c r="J145" s="41">
        <f t="shared" si="37"/>
        <v>165</v>
      </c>
      <c r="K145" s="41">
        <f t="shared" si="38"/>
        <v>2055</v>
      </c>
    </row>
    <row r="146" ht="43.2" spans="1:11">
      <c r="A146" s="40">
        <v>153</v>
      </c>
      <c r="B146" s="37" t="s">
        <v>694</v>
      </c>
      <c r="C146" s="38" t="s">
        <v>695</v>
      </c>
      <c r="D146" s="52" t="s">
        <v>696</v>
      </c>
      <c r="E146" s="40" t="s">
        <v>27</v>
      </c>
      <c r="F146" s="41">
        <v>3</v>
      </c>
      <c r="G146" s="41">
        <v>220</v>
      </c>
      <c r="H146" s="41">
        <v>20</v>
      </c>
      <c r="I146" s="41">
        <f t="shared" si="36"/>
        <v>660</v>
      </c>
      <c r="J146" s="41">
        <f t="shared" si="37"/>
        <v>60</v>
      </c>
      <c r="K146" s="41">
        <f t="shared" si="38"/>
        <v>720</v>
      </c>
    </row>
    <row r="147" ht="43.2" spans="1:11">
      <c r="A147" s="40">
        <v>154</v>
      </c>
      <c r="B147" s="37" t="s">
        <v>697</v>
      </c>
      <c r="C147" s="38" t="s">
        <v>631</v>
      </c>
      <c r="D147" s="52" t="s">
        <v>698</v>
      </c>
      <c r="E147" s="40" t="s">
        <v>27</v>
      </c>
      <c r="F147" s="41">
        <v>3</v>
      </c>
      <c r="G147" s="41">
        <v>50</v>
      </c>
      <c r="H147" s="41">
        <v>5</v>
      </c>
      <c r="I147" s="41">
        <f t="shared" si="36"/>
        <v>150</v>
      </c>
      <c r="J147" s="41">
        <f t="shared" si="37"/>
        <v>15</v>
      </c>
      <c r="K147" s="41">
        <f t="shared" si="38"/>
        <v>165</v>
      </c>
    </row>
    <row r="148" ht="21.6" spans="1:11">
      <c r="A148" s="40">
        <v>155</v>
      </c>
      <c r="B148" s="37" t="s">
        <v>699</v>
      </c>
      <c r="C148" s="38" t="s">
        <v>634</v>
      </c>
      <c r="D148" s="52" t="s">
        <v>700</v>
      </c>
      <c r="E148" s="40" t="s">
        <v>443</v>
      </c>
      <c r="F148" s="41">
        <v>3</v>
      </c>
      <c r="G148" s="41">
        <v>60</v>
      </c>
      <c r="H148" s="41">
        <v>6</v>
      </c>
      <c r="I148" s="41">
        <f t="shared" si="36"/>
        <v>180</v>
      </c>
      <c r="J148" s="41">
        <f t="shared" si="37"/>
        <v>18</v>
      </c>
      <c r="K148" s="41">
        <f t="shared" si="38"/>
        <v>198</v>
      </c>
    </row>
    <row r="149" ht="54" spans="1:11">
      <c r="A149" s="40">
        <v>156</v>
      </c>
      <c r="B149" s="37" t="s">
        <v>701</v>
      </c>
      <c r="C149" s="38" t="s">
        <v>702</v>
      </c>
      <c r="D149" s="52" t="s">
        <v>703</v>
      </c>
      <c r="E149" s="40" t="s">
        <v>27</v>
      </c>
      <c r="F149" s="41">
        <v>3</v>
      </c>
      <c r="G149" s="41">
        <v>470</v>
      </c>
      <c r="H149" s="41">
        <v>41</v>
      </c>
      <c r="I149" s="41">
        <f t="shared" si="36"/>
        <v>1410</v>
      </c>
      <c r="J149" s="41">
        <f t="shared" si="37"/>
        <v>123</v>
      </c>
      <c r="K149" s="41">
        <f t="shared" si="38"/>
        <v>1533</v>
      </c>
    </row>
    <row r="150" ht="21.6" spans="1:11">
      <c r="A150" s="40">
        <v>157</v>
      </c>
      <c r="B150" s="37" t="s">
        <v>704</v>
      </c>
      <c r="C150" s="38" t="s">
        <v>705</v>
      </c>
      <c r="D150" s="52" t="s">
        <v>706</v>
      </c>
      <c r="E150" s="40" t="s">
        <v>707</v>
      </c>
      <c r="F150" s="41">
        <v>30</v>
      </c>
      <c r="G150" s="41"/>
      <c r="H150" s="41">
        <v>1700</v>
      </c>
      <c r="I150" s="41">
        <f t="shared" si="36"/>
        <v>0</v>
      </c>
      <c r="J150" s="41">
        <f t="shared" si="37"/>
        <v>51000</v>
      </c>
      <c r="K150" s="41">
        <f t="shared" si="38"/>
        <v>51000</v>
      </c>
    </row>
    <row r="151" ht="97.2" spans="1:11">
      <c r="A151" s="40">
        <v>159</v>
      </c>
      <c r="B151" s="37" t="s">
        <v>708</v>
      </c>
      <c r="C151" s="38" t="s">
        <v>709</v>
      </c>
      <c r="D151" s="75" t="s">
        <v>710</v>
      </c>
      <c r="E151" s="40" t="s">
        <v>400</v>
      </c>
      <c r="F151" s="41">
        <v>118</v>
      </c>
      <c r="G151" s="41">
        <v>1260</v>
      </c>
      <c r="H151" s="41">
        <v>110</v>
      </c>
      <c r="I151" s="41">
        <f t="shared" si="36"/>
        <v>148680</v>
      </c>
      <c r="J151" s="41">
        <f t="shared" si="37"/>
        <v>12980</v>
      </c>
      <c r="K151" s="41">
        <f t="shared" si="38"/>
        <v>161660</v>
      </c>
    </row>
    <row r="152" spans="1:11">
      <c r="A152" s="12"/>
      <c r="B152" s="23" t="s">
        <v>222</v>
      </c>
      <c r="C152" s="24" t="s">
        <v>342</v>
      </c>
      <c r="D152" s="70"/>
      <c r="E152" s="23"/>
      <c r="F152" s="64"/>
      <c r="G152" s="79"/>
      <c r="H152" s="79"/>
      <c r="I152" s="79"/>
      <c r="J152" s="79"/>
      <c r="K152" s="79"/>
    </row>
    <row r="153" spans="1:11">
      <c r="A153" s="12"/>
      <c r="B153" s="71" t="s">
        <v>22</v>
      </c>
      <c r="C153" s="72" t="s">
        <v>711</v>
      </c>
      <c r="D153" s="73"/>
      <c r="E153" s="74"/>
      <c r="F153" s="76"/>
      <c r="G153" s="77"/>
      <c r="H153" s="77"/>
      <c r="I153" s="77"/>
      <c r="J153" s="77"/>
      <c r="K153" s="77"/>
    </row>
    <row r="154" ht="183.6" spans="1:11">
      <c r="A154" s="40">
        <v>163</v>
      </c>
      <c r="B154" s="37" t="s">
        <v>712</v>
      </c>
      <c r="C154" s="38" t="s">
        <v>713</v>
      </c>
      <c r="D154" s="80" t="s">
        <v>714</v>
      </c>
      <c r="E154" s="40" t="s">
        <v>715</v>
      </c>
      <c r="F154" s="41">
        <v>122</v>
      </c>
      <c r="G154" s="41">
        <v>5790</v>
      </c>
      <c r="H154" s="41">
        <v>504</v>
      </c>
      <c r="I154" s="41">
        <f t="shared" ref="I154:I160" si="39">F154*G154</f>
        <v>706380</v>
      </c>
      <c r="J154" s="41">
        <f t="shared" ref="J154:J160" si="40">F154*H154</f>
        <v>61488</v>
      </c>
      <c r="K154" s="41">
        <f t="shared" ref="K154:K160" si="41">J154+I154</f>
        <v>767868</v>
      </c>
    </row>
    <row r="155" ht="140.4" spans="1:11">
      <c r="A155" s="40">
        <v>164</v>
      </c>
      <c r="B155" s="37" t="s">
        <v>716</v>
      </c>
      <c r="C155" s="38" t="s">
        <v>717</v>
      </c>
      <c r="D155" s="81" t="s">
        <v>718</v>
      </c>
      <c r="E155" s="40" t="s">
        <v>715</v>
      </c>
      <c r="F155" s="41">
        <v>7</v>
      </c>
      <c r="G155" s="41">
        <v>6820</v>
      </c>
      <c r="H155" s="41">
        <v>594</v>
      </c>
      <c r="I155" s="41">
        <f t="shared" si="39"/>
        <v>47740</v>
      </c>
      <c r="J155" s="41">
        <f t="shared" si="40"/>
        <v>4158</v>
      </c>
      <c r="K155" s="41">
        <f t="shared" si="41"/>
        <v>51898</v>
      </c>
    </row>
    <row r="156" ht="162" spans="1:11">
      <c r="A156" s="40">
        <v>165</v>
      </c>
      <c r="B156" s="37" t="s">
        <v>719</v>
      </c>
      <c r="C156" s="38" t="s">
        <v>720</v>
      </c>
      <c r="D156" s="75" t="s">
        <v>721</v>
      </c>
      <c r="E156" s="40" t="s">
        <v>715</v>
      </c>
      <c r="F156" s="41">
        <v>112</v>
      </c>
      <c r="G156" s="41">
        <v>1690</v>
      </c>
      <c r="H156" s="41">
        <v>148</v>
      </c>
      <c r="I156" s="41">
        <f t="shared" si="39"/>
        <v>189280</v>
      </c>
      <c r="J156" s="41">
        <f t="shared" si="40"/>
        <v>16576</v>
      </c>
      <c r="K156" s="41">
        <f t="shared" si="41"/>
        <v>205856</v>
      </c>
    </row>
    <row r="157" ht="32.4" spans="1:11">
      <c r="A157" s="40">
        <v>166</v>
      </c>
      <c r="B157" s="37" t="s">
        <v>722</v>
      </c>
      <c r="C157" s="38" t="s">
        <v>723</v>
      </c>
      <c r="D157" s="52" t="s">
        <v>724</v>
      </c>
      <c r="E157" s="40" t="s">
        <v>715</v>
      </c>
      <c r="F157" s="41">
        <v>48</v>
      </c>
      <c r="G157" s="41">
        <v>2680</v>
      </c>
      <c r="H157" s="41">
        <v>234</v>
      </c>
      <c r="I157" s="41">
        <f t="shared" si="39"/>
        <v>128640</v>
      </c>
      <c r="J157" s="41">
        <f t="shared" si="40"/>
        <v>11232</v>
      </c>
      <c r="K157" s="41">
        <f t="shared" si="41"/>
        <v>139872</v>
      </c>
    </row>
    <row r="158" ht="240" customHeight="1" spans="1:11">
      <c r="A158" s="40">
        <v>167</v>
      </c>
      <c r="B158" s="37" t="s">
        <v>725</v>
      </c>
      <c r="C158" s="38" t="s">
        <v>726</v>
      </c>
      <c r="D158" s="52" t="s">
        <v>727</v>
      </c>
      <c r="E158" s="40" t="s">
        <v>67</v>
      </c>
      <c r="F158" s="41">
        <v>248</v>
      </c>
      <c r="G158" s="41">
        <v>1970</v>
      </c>
      <c r="H158" s="41">
        <v>172</v>
      </c>
      <c r="I158" s="41">
        <f t="shared" si="39"/>
        <v>488560</v>
      </c>
      <c r="J158" s="41">
        <f t="shared" si="40"/>
        <v>42656</v>
      </c>
      <c r="K158" s="41">
        <f t="shared" si="41"/>
        <v>531216</v>
      </c>
    </row>
    <row r="159" ht="43.2" spans="1:11">
      <c r="A159" s="40">
        <v>168</v>
      </c>
      <c r="B159" s="37" t="s">
        <v>728</v>
      </c>
      <c r="C159" s="38" t="s">
        <v>729</v>
      </c>
      <c r="D159" s="52" t="s">
        <v>730</v>
      </c>
      <c r="E159" s="40" t="s">
        <v>67</v>
      </c>
      <c r="F159" s="41">
        <v>248</v>
      </c>
      <c r="G159" s="41">
        <v>845.48</v>
      </c>
      <c r="H159" s="41">
        <v>73.52</v>
      </c>
      <c r="I159" s="41">
        <f t="shared" si="39"/>
        <v>209679.04</v>
      </c>
      <c r="J159" s="41">
        <f t="shared" si="40"/>
        <v>18232.96</v>
      </c>
      <c r="K159" s="41">
        <f t="shared" si="41"/>
        <v>227912</v>
      </c>
    </row>
    <row r="160" ht="97.2" spans="1:11">
      <c r="A160" s="40">
        <v>169</v>
      </c>
      <c r="B160" s="37" t="s">
        <v>731</v>
      </c>
      <c r="C160" s="38" t="s">
        <v>732</v>
      </c>
      <c r="D160" s="52" t="s">
        <v>733</v>
      </c>
      <c r="E160" s="40" t="s">
        <v>400</v>
      </c>
      <c r="F160" s="41">
        <v>942</v>
      </c>
      <c r="G160" s="41">
        <v>330</v>
      </c>
      <c r="H160" s="41">
        <v>29</v>
      </c>
      <c r="I160" s="41">
        <f t="shared" si="39"/>
        <v>310860</v>
      </c>
      <c r="J160" s="41">
        <f t="shared" si="40"/>
        <v>27318</v>
      </c>
      <c r="K160" s="41">
        <f t="shared" si="41"/>
        <v>338178</v>
      </c>
    </row>
    <row r="161" spans="1:11">
      <c r="A161" s="12"/>
      <c r="B161" s="71" t="s">
        <v>179</v>
      </c>
      <c r="C161" s="72" t="s">
        <v>734</v>
      </c>
      <c r="D161" s="73"/>
      <c r="E161" s="74"/>
      <c r="F161" s="76"/>
      <c r="G161" s="77"/>
      <c r="H161" s="77"/>
      <c r="I161" s="77"/>
      <c r="J161" s="77"/>
      <c r="K161" s="77"/>
    </row>
    <row r="162" ht="140.4" spans="1:11">
      <c r="A162" s="40">
        <v>171</v>
      </c>
      <c r="B162" s="37" t="s">
        <v>735</v>
      </c>
      <c r="C162" s="38" t="s">
        <v>736</v>
      </c>
      <c r="D162" s="75" t="s">
        <v>737</v>
      </c>
      <c r="E162" s="40" t="s">
        <v>715</v>
      </c>
      <c r="F162" s="41">
        <v>166</v>
      </c>
      <c r="G162" s="41">
        <v>590</v>
      </c>
      <c r="H162" s="41">
        <v>52</v>
      </c>
      <c r="I162" s="41">
        <f t="shared" ref="I162:I164" si="42">F162*G162</f>
        <v>97940</v>
      </c>
      <c r="J162" s="41">
        <f t="shared" ref="J162:J164" si="43">F162*H162</f>
        <v>8632</v>
      </c>
      <c r="K162" s="41">
        <f t="shared" ref="K162:K164" si="44">J162+I162</f>
        <v>106572</v>
      </c>
    </row>
    <row r="163" ht="21.6" spans="1:11">
      <c r="A163" s="40">
        <v>172</v>
      </c>
      <c r="B163" s="37" t="s">
        <v>738</v>
      </c>
      <c r="C163" s="38" t="s">
        <v>739</v>
      </c>
      <c r="D163" s="60" t="s">
        <v>740</v>
      </c>
      <c r="E163" s="40" t="s">
        <v>27</v>
      </c>
      <c r="F163" s="41">
        <v>62</v>
      </c>
      <c r="G163" s="41">
        <v>1520</v>
      </c>
      <c r="H163" s="41"/>
      <c r="I163" s="41">
        <f t="shared" si="42"/>
        <v>94240</v>
      </c>
      <c r="J163" s="41">
        <f t="shared" si="43"/>
        <v>0</v>
      </c>
      <c r="K163" s="41">
        <f t="shared" si="44"/>
        <v>94240</v>
      </c>
    </row>
    <row r="164" ht="216" spans="1:11">
      <c r="A164" s="40">
        <v>173</v>
      </c>
      <c r="B164" s="37" t="s">
        <v>741</v>
      </c>
      <c r="C164" s="38" t="s">
        <v>742</v>
      </c>
      <c r="D164" s="82" t="s">
        <v>743</v>
      </c>
      <c r="E164" s="40" t="s">
        <v>715</v>
      </c>
      <c r="F164" s="41">
        <v>104</v>
      </c>
      <c r="G164" s="41">
        <v>1530</v>
      </c>
      <c r="H164" s="41">
        <v>134</v>
      </c>
      <c r="I164" s="41">
        <f t="shared" si="42"/>
        <v>159120</v>
      </c>
      <c r="J164" s="41">
        <f t="shared" si="43"/>
        <v>13936</v>
      </c>
      <c r="K164" s="41">
        <f t="shared" si="44"/>
        <v>173056</v>
      </c>
    </row>
    <row r="165" spans="1:11">
      <c r="A165" s="12"/>
      <c r="B165" s="23" t="s">
        <v>242</v>
      </c>
      <c r="C165" s="24" t="s">
        <v>290</v>
      </c>
      <c r="D165" s="70"/>
      <c r="E165" s="23"/>
      <c r="F165" s="64"/>
      <c r="G165" s="79"/>
      <c r="H165" s="79"/>
      <c r="I165" s="79"/>
      <c r="J165" s="79"/>
      <c r="K165" s="79"/>
    </row>
    <row r="166" spans="1:11">
      <c r="A166" s="12"/>
      <c r="B166" s="71" t="s">
        <v>22</v>
      </c>
      <c r="C166" s="72" t="s">
        <v>744</v>
      </c>
      <c r="D166" s="73"/>
      <c r="E166" s="74"/>
      <c r="F166" s="76"/>
      <c r="G166" s="77"/>
      <c r="H166" s="77"/>
      <c r="I166" s="77"/>
      <c r="J166" s="77"/>
      <c r="K166" s="77"/>
    </row>
    <row r="167" ht="118.8" spans="1:11">
      <c r="A167" s="40">
        <v>177</v>
      </c>
      <c r="B167" s="37" t="s">
        <v>745</v>
      </c>
      <c r="C167" s="38" t="s">
        <v>746</v>
      </c>
      <c r="D167" s="82" t="s">
        <v>747</v>
      </c>
      <c r="E167" s="40" t="s">
        <v>590</v>
      </c>
      <c r="F167" s="41">
        <v>61</v>
      </c>
      <c r="G167" s="41">
        <v>8630</v>
      </c>
      <c r="H167" s="41">
        <v>751</v>
      </c>
      <c r="I167" s="41">
        <f t="shared" ref="I167:I175" si="45">F167*G167</f>
        <v>526430</v>
      </c>
      <c r="J167" s="41">
        <f t="shared" ref="J167:J175" si="46">F167*H167</f>
        <v>45811</v>
      </c>
      <c r="K167" s="41">
        <f t="shared" ref="K167:K175" si="47">J167+I167</f>
        <v>572241</v>
      </c>
    </row>
    <row r="168" ht="162" spans="1:11">
      <c r="A168" s="40">
        <v>178</v>
      </c>
      <c r="B168" s="37" t="s">
        <v>748</v>
      </c>
      <c r="C168" s="38" t="s">
        <v>749</v>
      </c>
      <c r="D168" s="60" t="s">
        <v>750</v>
      </c>
      <c r="E168" s="40" t="s">
        <v>67</v>
      </c>
      <c r="F168" s="41">
        <v>2</v>
      </c>
      <c r="G168" s="41">
        <v>6280</v>
      </c>
      <c r="H168" s="41">
        <v>547</v>
      </c>
      <c r="I168" s="41">
        <f t="shared" si="45"/>
        <v>12560</v>
      </c>
      <c r="J168" s="41">
        <f t="shared" si="46"/>
        <v>1094</v>
      </c>
      <c r="K168" s="41">
        <f t="shared" si="47"/>
        <v>13654</v>
      </c>
    </row>
    <row r="169" ht="97.2" spans="1:11">
      <c r="A169" s="40">
        <v>179</v>
      </c>
      <c r="B169" s="37" t="s">
        <v>751</v>
      </c>
      <c r="C169" s="38" t="s">
        <v>752</v>
      </c>
      <c r="D169" s="82" t="s">
        <v>753</v>
      </c>
      <c r="E169" s="40" t="s">
        <v>590</v>
      </c>
      <c r="F169" s="41">
        <v>62</v>
      </c>
      <c r="G169" s="41">
        <v>1890</v>
      </c>
      <c r="H169" s="41">
        <v>165</v>
      </c>
      <c r="I169" s="41">
        <f t="shared" si="45"/>
        <v>117180</v>
      </c>
      <c r="J169" s="41">
        <f t="shared" si="46"/>
        <v>10230</v>
      </c>
      <c r="K169" s="41">
        <f t="shared" si="47"/>
        <v>127410</v>
      </c>
    </row>
    <row r="170" ht="108" spans="1:11">
      <c r="A170" s="40">
        <v>182</v>
      </c>
      <c r="B170" s="37" t="s">
        <v>754</v>
      </c>
      <c r="C170" s="38" t="s">
        <v>755</v>
      </c>
      <c r="D170" s="60" t="s">
        <v>756</v>
      </c>
      <c r="E170" s="40" t="s">
        <v>414</v>
      </c>
      <c r="F170" s="41">
        <v>63</v>
      </c>
      <c r="G170" s="41">
        <v>1030</v>
      </c>
      <c r="H170" s="41">
        <v>90</v>
      </c>
      <c r="I170" s="41">
        <f t="shared" si="45"/>
        <v>64890</v>
      </c>
      <c r="J170" s="41">
        <f t="shared" si="46"/>
        <v>5670</v>
      </c>
      <c r="K170" s="41">
        <f t="shared" si="47"/>
        <v>70560</v>
      </c>
    </row>
    <row r="171" ht="54" spans="1:11">
      <c r="A171" s="40">
        <v>183</v>
      </c>
      <c r="B171" s="37" t="s">
        <v>757</v>
      </c>
      <c r="C171" s="38" t="s">
        <v>758</v>
      </c>
      <c r="D171" s="60" t="s">
        <v>759</v>
      </c>
      <c r="E171" s="40" t="s">
        <v>400</v>
      </c>
      <c r="F171" s="41">
        <v>63</v>
      </c>
      <c r="G171" s="41">
        <v>50</v>
      </c>
      <c r="H171" s="41">
        <v>5</v>
      </c>
      <c r="I171" s="41">
        <f t="shared" si="45"/>
        <v>3150</v>
      </c>
      <c r="J171" s="41">
        <f t="shared" si="46"/>
        <v>315</v>
      </c>
      <c r="K171" s="41">
        <f t="shared" si="47"/>
        <v>3465</v>
      </c>
    </row>
    <row r="172" ht="216" spans="1:11">
      <c r="A172" s="40">
        <v>184</v>
      </c>
      <c r="B172" s="37" t="s">
        <v>760</v>
      </c>
      <c r="C172" s="38" t="s">
        <v>761</v>
      </c>
      <c r="D172" s="75" t="s">
        <v>762</v>
      </c>
      <c r="E172" s="40" t="s">
        <v>67</v>
      </c>
      <c r="F172" s="41">
        <v>278</v>
      </c>
      <c r="G172" s="41">
        <v>9810</v>
      </c>
      <c r="H172" s="41">
        <v>854</v>
      </c>
      <c r="I172" s="41">
        <f t="shared" si="45"/>
        <v>2727180</v>
      </c>
      <c r="J172" s="41">
        <f t="shared" si="46"/>
        <v>237412</v>
      </c>
      <c r="K172" s="41">
        <f t="shared" si="47"/>
        <v>2964592</v>
      </c>
    </row>
    <row r="173" ht="86.4" spans="1:11">
      <c r="A173" s="40">
        <v>185</v>
      </c>
      <c r="B173" s="37" t="s">
        <v>763</v>
      </c>
      <c r="C173" s="38" t="s">
        <v>764</v>
      </c>
      <c r="D173" s="60" t="s">
        <v>765</v>
      </c>
      <c r="E173" s="40" t="s">
        <v>766</v>
      </c>
      <c r="F173" s="41">
        <v>355</v>
      </c>
      <c r="G173" s="41">
        <v>1280</v>
      </c>
      <c r="H173" s="41">
        <v>112</v>
      </c>
      <c r="I173" s="41">
        <f t="shared" si="45"/>
        <v>454400</v>
      </c>
      <c r="J173" s="41">
        <f t="shared" si="46"/>
        <v>39760</v>
      </c>
      <c r="K173" s="41">
        <f t="shared" si="47"/>
        <v>494160</v>
      </c>
    </row>
    <row r="174" ht="21.6" spans="1:11">
      <c r="A174" s="40">
        <v>186</v>
      </c>
      <c r="B174" s="37" t="s">
        <v>767</v>
      </c>
      <c r="C174" s="38" t="s">
        <v>768</v>
      </c>
      <c r="D174" s="60" t="s">
        <v>769</v>
      </c>
      <c r="E174" s="40" t="s">
        <v>27</v>
      </c>
      <c r="F174" s="41">
        <v>355</v>
      </c>
      <c r="G174" s="41">
        <v>30</v>
      </c>
      <c r="H174" s="41">
        <v>3</v>
      </c>
      <c r="I174" s="41">
        <f t="shared" si="45"/>
        <v>10650</v>
      </c>
      <c r="J174" s="41">
        <f t="shared" si="46"/>
        <v>1065</v>
      </c>
      <c r="K174" s="41">
        <f t="shared" si="47"/>
        <v>11715</v>
      </c>
    </row>
    <row r="175" ht="32.4" spans="1:11">
      <c r="A175" s="40">
        <v>191</v>
      </c>
      <c r="B175" s="37" t="s">
        <v>773</v>
      </c>
      <c r="C175" s="38" t="s">
        <v>774</v>
      </c>
      <c r="D175" s="52" t="s">
        <v>775</v>
      </c>
      <c r="E175" s="40" t="s">
        <v>414</v>
      </c>
      <c r="F175" s="41">
        <v>1490</v>
      </c>
      <c r="G175" s="41">
        <v>90</v>
      </c>
      <c r="H175" s="41">
        <v>8</v>
      </c>
      <c r="I175" s="41">
        <f t="shared" si="45"/>
        <v>134100</v>
      </c>
      <c r="J175" s="41">
        <f t="shared" si="46"/>
        <v>11920</v>
      </c>
      <c r="K175" s="41">
        <f t="shared" si="47"/>
        <v>146020</v>
      </c>
    </row>
    <row r="176" spans="1:11">
      <c r="A176" s="12"/>
      <c r="B176" s="71" t="s">
        <v>179</v>
      </c>
      <c r="C176" s="72" t="s">
        <v>776</v>
      </c>
      <c r="D176" s="73"/>
      <c r="E176" s="74"/>
      <c r="F176" s="83"/>
      <c r="G176" s="77"/>
      <c r="H176" s="77"/>
      <c r="I176" s="77"/>
      <c r="J176" s="77"/>
      <c r="K176" s="77"/>
    </row>
    <row r="177" ht="21.6" spans="1:11">
      <c r="A177" s="12"/>
      <c r="B177" s="84" t="s">
        <v>373</v>
      </c>
      <c r="C177" s="38" t="s">
        <v>777</v>
      </c>
      <c r="D177" s="85"/>
      <c r="E177" s="40"/>
      <c r="F177" s="86"/>
      <c r="G177" s="87"/>
      <c r="H177" s="87"/>
      <c r="I177" s="87"/>
      <c r="J177" s="87"/>
      <c r="K177" s="41"/>
    </row>
    <row r="178" ht="75.6" spans="1:11">
      <c r="A178" s="40">
        <v>194</v>
      </c>
      <c r="B178" s="37" t="s">
        <v>778</v>
      </c>
      <c r="C178" s="38" t="s">
        <v>779</v>
      </c>
      <c r="D178" s="52" t="s">
        <v>780</v>
      </c>
      <c r="E178" s="40" t="s">
        <v>27</v>
      </c>
      <c r="F178" s="41">
        <v>355</v>
      </c>
      <c r="G178" s="41">
        <v>1788.48</v>
      </c>
      <c r="H178" s="41">
        <v>155.52</v>
      </c>
      <c r="I178" s="41">
        <f t="shared" ref="I178:I182" si="48">F178*G178</f>
        <v>634910.4</v>
      </c>
      <c r="J178" s="41">
        <f t="shared" ref="J178:J182" si="49">F178*H178</f>
        <v>55209.6</v>
      </c>
      <c r="K178" s="41">
        <f t="shared" ref="K178:K182" si="50">J178+I178</f>
        <v>690120</v>
      </c>
    </row>
    <row r="179" ht="54" spans="1:11">
      <c r="A179" s="40">
        <v>195</v>
      </c>
      <c r="B179" s="37" t="s">
        <v>781</v>
      </c>
      <c r="C179" s="38" t="s">
        <v>695</v>
      </c>
      <c r="D179" s="52" t="s">
        <v>782</v>
      </c>
      <c r="E179" s="40" t="s">
        <v>27</v>
      </c>
      <c r="F179" s="41">
        <v>355</v>
      </c>
      <c r="G179" s="41">
        <v>422.28</v>
      </c>
      <c r="H179" s="41">
        <v>36.72</v>
      </c>
      <c r="I179" s="41">
        <f t="shared" si="48"/>
        <v>149909.4</v>
      </c>
      <c r="J179" s="41">
        <f t="shared" si="49"/>
        <v>13035.6</v>
      </c>
      <c r="K179" s="41">
        <f t="shared" si="50"/>
        <v>162945</v>
      </c>
    </row>
    <row r="180" ht="32.4" spans="1:11">
      <c r="A180" s="40">
        <v>196</v>
      </c>
      <c r="B180" s="37" t="s">
        <v>783</v>
      </c>
      <c r="C180" s="38" t="s">
        <v>631</v>
      </c>
      <c r="D180" s="52" t="s">
        <v>784</v>
      </c>
      <c r="E180" s="40" t="s">
        <v>27</v>
      </c>
      <c r="F180" s="41">
        <v>355</v>
      </c>
      <c r="G180" s="41">
        <v>67.95</v>
      </c>
      <c r="H180" s="41">
        <v>5.91</v>
      </c>
      <c r="I180" s="41">
        <f t="shared" si="48"/>
        <v>24122.25</v>
      </c>
      <c r="J180" s="41">
        <f t="shared" si="49"/>
        <v>2098.05</v>
      </c>
      <c r="K180" s="41">
        <f t="shared" si="50"/>
        <v>26220.3</v>
      </c>
    </row>
    <row r="181" ht="21.6" spans="1:11">
      <c r="A181" s="40">
        <v>197</v>
      </c>
      <c r="B181" s="37" t="s">
        <v>785</v>
      </c>
      <c r="C181" s="38" t="s">
        <v>634</v>
      </c>
      <c r="D181" s="52" t="s">
        <v>786</v>
      </c>
      <c r="E181" s="40" t="s">
        <v>443</v>
      </c>
      <c r="F181" s="41">
        <v>355</v>
      </c>
      <c r="G181" s="41">
        <v>72.16</v>
      </c>
      <c r="H181" s="41">
        <v>6.28</v>
      </c>
      <c r="I181" s="41">
        <f t="shared" si="48"/>
        <v>25616.8</v>
      </c>
      <c r="J181" s="41">
        <f t="shared" si="49"/>
        <v>2229.4</v>
      </c>
      <c r="K181" s="41">
        <f t="shared" si="50"/>
        <v>27846.2</v>
      </c>
    </row>
    <row r="182" ht="64.8" spans="1:11">
      <c r="A182" s="40">
        <v>198</v>
      </c>
      <c r="B182" s="37" t="s">
        <v>787</v>
      </c>
      <c r="C182" s="38" t="s">
        <v>450</v>
      </c>
      <c r="D182" s="52" t="s">
        <v>788</v>
      </c>
      <c r="E182" s="40" t="s">
        <v>27</v>
      </c>
      <c r="F182" s="41">
        <v>355</v>
      </c>
      <c r="G182" s="41">
        <v>248.4</v>
      </c>
      <c r="H182" s="41">
        <v>21.6</v>
      </c>
      <c r="I182" s="41">
        <f t="shared" si="48"/>
        <v>88182</v>
      </c>
      <c r="J182" s="41">
        <f t="shared" si="49"/>
        <v>7668</v>
      </c>
      <c r="K182" s="41">
        <f t="shared" si="50"/>
        <v>95850</v>
      </c>
    </row>
    <row r="183" ht="21.6" spans="1:11">
      <c r="A183" s="12"/>
      <c r="B183" s="37" t="s">
        <v>401</v>
      </c>
      <c r="C183" s="38" t="s">
        <v>789</v>
      </c>
      <c r="D183" s="60"/>
      <c r="E183" s="40"/>
      <c r="F183" s="86"/>
      <c r="G183" s="41"/>
      <c r="H183" s="41"/>
      <c r="I183" s="41"/>
      <c r="J183" s="41"/>
      <c r="K183" s="41"/>
    </row>
    <row r="184" ht="75.6" spans="1:11">
      <c r="A184" s="40">
        <v>200</v>
      </c>
      <c r="B184" s="37" t="s">
        <v>790</v>
      </c>
      <c r="C184" s="38" t="s">
        <v>779</v>
      </c>
      <c r="D184" s="52" t="s">
        <v>791</v>
      </c>
      <c r="E184" s="40" t="s">
        <v>27</v>
      </c>
      <c r="F184" s="41">
        <v>132</v>
      </c>
      <c r="G184" s="41">
        <v>1490.4</v>
      </c>
      <c r="H184" s="41">
        <v>129.6</v>
      </c>
      <c r="I184" s="41">
        <f t="shared" ref="I184:I187" si="51">F184*G184</f>
        <v>196732.8</v>
      </c>
      <c r="J184" s="41">
        <f t="shared" ref="J184:J187" si="52">F184*H184</f>
        <v>17107.2</v>
      </c>
      <c r="K184" s="41">
        <f t="shared" ref="K184:K187" si="53">J184+I184</f>
        <v>213840</v>
      </c>
    </row>
    <row r="185" ht="32.4" spans="1:11">
      <c r="A185" s="40">
        <v>201</v>
      </c>
      <c r="B185" s="37" t="s">
        <v>792</v>
      </c>
      <c r="C185" s="38" t="s">
        <v>631</v>
      </c>
      <c r="D185" s="52" t="s">
        <v>784</v>
      </c>
      <c r="E185" s="40" t="s">
        <v>27</v>
      </c>
      <c r="F185" s="41">
        <v>132</v>
      </c>
      <c r="G185" s="41">
        <v>67.95</v>
      </c>
      <c r="H185" s="41">
        <v>5.91</v>
      </c>
      <c r="I185" s="41">
        <f t="shared" si="51"/>
        <v>8969.4</v>
      </c>
      <c r="J185" s="41">
        <f t="shared" si="52"/>
        <v>780.12</v>
      </c>
      <c r="K185" s="41">
        <f t="shared" si="53"/>
        <v>9749.52</v>
      </c>
    </row>
    <row r="186" ht="21.6" spans="1:11">
      <c r="A186" s="40">
        <v>202</v>
      </c>
      <c r="B186" s="37" t="s">
        <v>793</v>
      </c>
      <c r="C186" s="38" t="s">
        <v>634</v>
      </c>
      <c r="D186" s="52" t="s">
        <v>786</v>
      </c>
      <c r="E186" s="40" t="s">
        <v>443</v>
      </c>
      <c r="F186" s="41">
        <v>132</v>
      </c>
      <c r="G186" s="41">
        <v>72.16</v>
      </c>
      <c r="H186" s="41">
        <v>6.28</v>
      </c>
      <c r="I186" s="41">
        <f t="shared" si="51"/>
        <v>9525.12</v>
      </c>
      <c r="J186" s="41">
        <f t="shared" si="52"/>
        <v>828.96</v>
      </c>
      <c r="K186" s="41">
        <f t="shared" si="53"/>
        <v>10354.08</v>
      </c>
    </row>
    <row r="187" ht="64.8" spans="1:11">
      <c r="A187" s="40">
        <v>203</v>
      </c>
      <c r="B187" s="37" t="s">
        <v>794</v>
      </c>
      <c r="C187" s="38" t="s">
        <v>450</v>
      </c>
      <c r="D187" s="52" t="s">
        <v>788</v>
      </c>
      <c r="E187" s="40" t="s">
        <v>27</v>
      </c>
      <c r="F187" s="41">
        <v>132</v>
      </c>
      <c r="G187" s="41">
        <v>248.4</v>
      </c>
      <c r="H187" s="41">
        <v>21.6</v>
      </c>
      <c r="I187" s="41">
        <f t="shared" si="51"/>
        <v>32788.8</v>
      </c>
      <c r="J187" s="41">
        <f t="shared" si="52"/>
        <v>2851.2</v>
      </c>
      <c r="K187" s="41">
        <f t="shared" si="53"/>
        <v>35640</v>
      </c>
    </row>
    <row r="188" ht="21.6" spans="1:11">
      <c r="A188" s="12"/>
      <c r="B188" s="37" t="s">
        <v>795</v>
      </c>
      <c r="C188" s="38" t="s">
        <v>796</v>
      </c>
      <c r="D188" s="60"/>
      <c r="E188" s="40"/>
      <c r="F188" s="86"/>
      <c r="G188" s="41"/>
      <c r="H188" s="41"/>
      <c r="I188" s="41"/>
      <c r="J188" s="41"/>
      <c r="K188" s="41"/>
    </row>
    <row r="189" ht="75.6" spans="1:11">
      <c r="A189" s="40">
        <v>205</v>
      </c>
      <c r="B189" s="37" t="s">
        <v>797</v>
      </c>
      <c r="C189" s="38" t="s">
        <v>779</v>
      </c>
      <c r="D189" s="52" t="s">
        <v>798</v>
      </c>
      <c r="E189" s="40" t="s">
        <v>27</v>
      </c>
      <c r="F189" s="41">
        <v>2</v>
      </c>
      <c r="G189" s="41">
        <v>1468.32</v>
      </c>
      <c r="H189" s="41">
        <v>127.68</v>
      </c>
      <c r="I189" s="41">
        <f t="shared" ref="I189:I192" si="54">F189*G189</f>
        <v>2936.64</v>
      </c>
      <c r="J189" s="41">
        <f t="shared" ref="J189:J192" si="55">F189*H189</f>
        <v>255.36</v>
      </c>
      <c r="K189" s="41">
        <f t="shared" ref="K189:K192" si="56">J189+I189</f>
        <v>3192</v>
      </c>
    </row>
    <row r="190" ht="32.4" spans="1:11">
      <c r="A190" s="40">
        <v>206</v>
      </c>
      <c r="B190" s="37" t="s">
        <v>799</v>
      </c>
      <c r="C190" s="38" t="s">
        <v>631</v>
      </c>
      <c r="D190" s="52" t="s">
        <v>784</v>
      </c>
      <c r="E190" s="40" t="s">
        <v>27</v>
      </c>
      <c r="F190" s="41">
        <v>2</v>
      </c>
      <c r="G190" s="41">
        <v>67.95</v>
      </c>
      <c r="H190" s="41">
        <v>5.91</v>
      </c>
      <c r="I190" s="41">
        <f t="shared" si="54"/>
        <v>135.9</v>
      </c>
      <c r="J190" s="41">
        <f t="shared" si="55"/>
        <v>11.82</v>
      </c>
      <c r="K190" s="41">
        <f t="shared" si="56"/>
        <v>147.72</v>
      </c>
    </row>
    <row r="191" ht="21.6" spans="1:11">
      <c r="A191" s="40">
        <v>207</v>
      </c>
      <c r="B191" s="37" t="s">
        <v>800</v>
      </c>
      <c r="C191" s="38" t="s">
        <v>634</v>
      </c>
      <c r="D191" s="52" t="s">
        <v>786</v>
      </c>
      <c r="E191" s="40" t="s">
        <v>443</v>
      </c>
      <c r="F191" s="41">
        <v>2</v>
      </c>
      <c r="G191" s="41">
        <v>72.16</v>
      </c>
      <c r="H191" s="41">
        <v>6.28</v>
      </c>
      <c r="I191" s="41">
        <f t="shared" si="54"/>
        <v>144.32</v>
      </c>
      <c r="J191" s="41">
        <f t="shared" si="55"/>
        <v>12.56</v>
      </c>
      <c r="K191" s="41">
        <f t="shared" si="56"/>
        <v>156.88</v>
      </c>
    </row>
    <row r="192" ht="64.8" spans="1:11">
      <c r="A192" s="40">
        <v>208</v>
      </c>
      <c r="B192" s="37" t="s">
        <v>801</v>
      </c>
      <c r="C192" s="38" t="s">
        <v>450</v>
      </c>
      <c r="D192" s="52" t="s">
        <v>788</v>
      </c>
      <c r="E192" s="40" t="s">
        <v>27</v>
      </c>
      <c r="F192" s="41">
        <v>2</v>
      </c>
      <c r="G192" s="41">
        <v>248.4</v>
      </c>
      <c r="H192" s="41">
        <v>21.6</v>
      </c>
      <c r="I192" s="41">
        <f t="shared" si="54"/>
        <v>496.8</v>
      </c>
      <c r="J192" s="41">
        <f t="shared" si="55"/>
        <v>43.2</v>
      </c>
      <c r="K192" s="41">
        <f t="shared" si="56"/>
        <v>540</v>
      </c>
    </row>
    <row r="193" spans="1:11">
      <c r="A193" s="12"/>
      <c r="B193" s="23" t="s">
        <v>313</v>
      </c>
      <c r="C193" s="24" t="s">
        <v>348</v>
      </c>
      <c r="D193" s="70"/>
      <c r="E193" s="23"/>
      <c r="F193" s="64"/>
      <c r="G193" s="79"/>
      <c r="H193" s="79"/>
      <c r="I193" s="79"/>
      <c r="J193" s="79"/>
      <c r="K193" s="79"/>
    </row>
    <row r="194" ht="162" spans="1:11">
      <c r="A194" s="40">
        <v>211</v>
      </c>
      <c r="B194" s="37" t="s">
        <v>802</v>
      </c>
      <c r="C194" s="38" t="s">
        <v>803</v>
      </c>
      <c r="D194" s="60" t="s">
        <v>804</v>
      </c>
      <c r="E194" s="40" t="s">
        <v>67</v>
      </c>
      <c r="F194" s="41">
        <v>62</v>
      </c>
      <c r="G194" s="41">
        <v>230</v>
      </c>
      <c r="H194" s="41">
        <v>21</v>
      </c>
      <c r="I194" s="41">
        <f t="shared" ref="I194:I197" si="57">F194*G194</f>
        <v>14260</v>
      </c>
      <c r="J194" s="41">
        <f t="shared" ref="J194:J197" si="58">F194*H194</f>
        <v>1302</v>
      </c>
      <c r="K194" s="41">
        <f t="shared" ref="K194:K197" si="59">J194+I194</f>
        <v>15562</v>
      </c>
    </row>
    <row r="195" ht="183.6" spans="1:11">
      <c r="A195" s="40">
        <v>212</v>
      </c>
      <c r="B195" s="37" t="s">
        <v>805</v>
      </c>
      <c r="C195" s="38" t="s">
        <v>806</v>
      </c>
      <c r="D195" s="60" t="s">
        <v>807</v>
      </c>
      <c r="E195" s="40" t="s">
        <v>67</v>
      </c>
      <c r="F195" s="41">
        <v>355</v>
      </c>
      <c r="G195" s="41">
        <v>390</v>
      </c>
      <c r="H195" s="41">
        <v>34</v>
      </c>
      <c r="I195" s="41">
        <f t="shared" si="57"/>
        <v>138450</v>
      </c>
      <c r="J195" s="41">
        <f t="shared" si="58"/>
        <v>12070</v>
      </c>
      <c r="K195" s="41">
        <f t="shared" si="59"/>
        <v>150520</v>
      </c>
    </row>
    <row r="196" ht="172.8" spans="1:11">
      <c r="A196" s="40">
        <v>213</v>
      </c>
      <c r="B196" s="37" t="s">
        <v>808</v>
      </c>
      <c r="C196" s="38" t="s">
        <v>809</v>
      </c>
      <c r="D196" s="52" t="s">
        <v>810</v>
      </c>
      <c r="E196" s="40" t="s">
        <v>67</v>
      </c>
      <c r="F196" s="41">
        <v>63</v>
      </c>
      <c r="G196" s="41">
        <v>370</v>
      </c>
      <c r="H196" s="41">
        <v>32</v>
      </c>
      <c r="I196" s="41">
        <f t="shared" si="57"/>
        <v>23310</v>
      </c>
      <c r="J196" s="41">
        <f t="shared" si="58"/>
        <v>2016</v>
      </c>
      <c r="K196" s="41">
        <f t="shared" si="59"/>
        <v>25326</v>
      </c>
    </row>
    <row r="197" ht="97.2" spans="1:11">
      <c r="A197" s="40">
        <v>214</v>
      </c>
      <c r="B197" s="37" t="s">
        <v>811</v>
      </c>
      <c r="C197" s="38" t="s">
        <v>812</v>
      </c>
      <c r="D197" s="52" t="s">
        <v>813</v>
      </c>
      <c r="E197" s="40" t="s">
        <v>67</v>
      </c>
      <c r="F197" s="41">
        <v>440</v>
      </c>
      <c r="G197" s="41">
        <v>370</v>
      </c>
      <c r="H197" s="41">
        <v>32</v>
      </c>
      <c r="I197" s="41">
        <f t="shared" si="57"/>
        <v>162800</v>
      </c>
      <c r="J197" s="41">
        <f t="shared" si="58"/>
        <v>14080</v>
      </c>
      <c r="K197" s="41">
        <f t="shared" si="59"/>
        <v>176880</v>
      </c>
    </row>
    <row r="198" spans="1:11">
      <c r="A198" s="12"/>
      <c r="B198" s="23" t="s">
        <v>347</v>
      </c>
      <c r="C198" s="24" t="s">
        <v>303</v>
      </c>
      <c r="D198" s="70"/>
      <c r="E198" s="23"/>
      <c r="F198" s="64"/>
      <c r="G198" s="79"/>
      <c r="H198" s="79"/>
      <c r="I198" s="79"/>
      <c r="J198" s="79"/>
      <c r="K198" s="79"/>
    </row>
    <row r="199" ht="226.8" spans="1:11">
      <c r="A199" s="40">
        <v>217</v>
      </c>
      <c r="B199" s="37" t="s">
        <v>814</v>
      </c>
      <c r="C199" s="38" t="s">
        <v>815</v>
      </c>
      <c r="D199" s="60" t="s">
        <v>816</v>
      </c>
      <c r="E199" s="40" t="s">
        <v>400</v>
      </c>
      <c r="F199" s="41">
        <v>214</v>
      </c>
      <c r="G199" s="41">
        <v>19910</v>
      </c>
      <c r="H199" s="41">
        <v>1733</v>
      </c>
      <c r="I199" s="41">
        <f t="shared" ref="I199:I217" si="60">F199*G199</f>
        <v>4260740</v>
      </c>
      <c r="J199" s="41">
        <f t="shared" ref="J199:J217" si="61">F199*H199</f>
        <v>370862</v>
      </c>
      <c r="K199" s="41">
        <f t="shared" ref="K199:K217" si="62">J199+I199</f>
        <v>4631602</v>
      </c>
    </row>
    <row r="200" ht="43.2" spans="1:11">
      <c r="A200" s="40">
        <v>218</v>
      </c>
      <c r="B200" s="37" t="s">
        <v>817</v>
      </c>
      <c r="C200" s="38" t="s">
        <v>818</v>
      </c>
      <c r="D200" s="52" t="s">
        <v>819</v>
      </c>
      <c r="E200" s="40" t="s">
        <v>67</v>
      </c>
      <c r="F200" s="41">
        <v>214</v>
      </c>
      <c r="G200" s="41">
        <v>531.76</v>
      </c>
      <c r="H200" s="41">
        <v>46.24</v>
      </c>
      <c r="I200" s="41">
        <f t="shared" si="60"/>
        <v>113796.64</v>
      </c>
      <c r="J200" s="41">
        <f t="shared" si="61"/>
        <v>9895.36</v>
      </c>
      <c r="K200" s="41">
        <f t="shared" si="62"/>
        <v>123692</v>
      </c>
    </row>
    <row r="201" ht="64.8" spans="1:11">
      <c r="A201" s="40">
        <v>219</v>
      </c>
      <c r="B201" s="37" t="s">
        <v>820</v>
      </c>
      <c r="C201" s="38" t="s">
        <v>821</v>
      </c>
      <c r="D201" s="60" t="s">
        <v>822</v>
      </c>
      <c r="E201" s="40" t="s">
        <v>67</v>
      </c>
      <c r="F201" s="41">
        <v>429</v>
      </c>
      <c r="G201" s="41">
        <v>60</v>
      </c>
      <c r="H201" s="41">
        <v>6</v>
      </c>
      <c r="I201" s="41">
        <f t="shared" si="60"/>
        <v>25740</v>
      </c>
      <c r="J201" s="41">
        <f t="shared" si="61"/>
        <v>2574</v>
      </c>
      <c r="K201" s="41">
        <f t="shared" si="62"/>
        <v>28314</v>
      </c>
    </row>
    <row r="202" ht="108" spans="1:11">
      <c r="A202" s="40">
        <v>220</v>
      </c>
      <c r="B202" s="37" t="s">
        <v>823</v>
      </c>
      <c r="C202" s="38" t="s">
        <v>824</v>
      </c>
      <c r="D202" s="60" t="s">
        <v>825</v>
      </c>
      <c r="E202" s="40" t="s">
        <v>67</v>
      </c>
      <c r="F202" s="41">
        <v>278</v>
      </c>
      <c r="G202" s="41">
        <v>360</v>
      </c>
      <c r="H202" s="41">
        <v>32</v>
      </c>
      <c r="I202" s="41">
        <f t="shared" si="60"/>
        <v>100080</v>
      </c>
      <c r="J202" s="41">
        <f t="shared" si="61"/>
        <v>8896</v>
      </c>
      <c r="K202" s="41">
        <f t="shared" si="62"/>
        <v>108976</v>
      </c>
    </row>
    <row r="203" ht="64.8" spans="1:11">
      <c r="A203" s="40">
        <v>221</v>
      </c>
      <c r="B203" s="37" t="s">
        <v>826</v>
      </c>
      <c r="C203" s="38" t="s">
        <v>827</v>
      </c>
      <c r="D203" s="60" t="s">
        <v>828</v>
      </c>
      <c r="E203" s="40" t="s">
        <v>67</v>
      </c>
      <c r="F203" s="41">
        <v>58</v>
      </c>
      <c r="G203" s="41">
        <v>50</v>
      </c>
      <c r="H203" s="41">
        <v>5</v>
      </c>
      <c r="I203" s="41">
        <f t="shared" si="60"/>
        <v>2900</v>
      </c>
      <c r="J203" s="41">
        <f t="shared" si="61"/>
        <v>290</v>
      </c>
      <c r="K203" s="41">
        <f t="shared" si="62"/>
        <v>3190</v>
      </c>
    </row>
    <row r="204" ht="64.8" spans="1:11">
      <c r="A204" s="40">
        <v>222</v>
      </c>
      <c r="B204" s="37" t="s">
        <v>829</v>
      </c>
      <c r="C204" s="38" t="s">
        <v>830</v>
      </c>
      <c r="D204" s="60" t="s">
        <v>831</v>
      </c>
      <c r="E204" s="40" t="s">
        <v>67</v>
      </c>
      <c r="F204" s="41">
        <v>355</v>
      </c>
      <c r="G204" s="41">
        <v>40</v>
      </c>
      <c r="H204" s="41">
        <v>4</v>
      </c>
      <c r="I204" s="41">
        <f t="shared" si="60"/>
        <v>14200</v>
      </c>
      <c r="J204" s="41">
        <f t="shared" si="61"/>
        <v>1420</v>
      </c>
      <c r="K204" s="41">
        <f t="shared" si="62"/>
        <v>15620</v>
      </c>
    </row>
    <row r="205" ht="118.8" spans="1:11">
      <c r="A205" s="40">
        <v>223</v>
      </c>
      <c r="B205" s="37" t="s">
        <v>832</v>
      </c>
      <c r="C205" s="38" t="s">
        <v>833</v>
      </c>
      <c r="D205" s="60" t="s">
        <v>834</v>
      </c>
      <c r="E205" s="40" t="s">
        <v>67</v>
      </c>
      <c r="F205" s="41">
        <v>287</v>
      </c>
      <c r="G205" s="41">
        <v>110</v>
      </c>
      <c r="H205" s="41">
        <v>10</v>
      </c>
      <c r="I205" s="41">
        <f t="shared" si="60"/>
        <v>31570</v>
      </c>
      <c r="J205" s="41">
        <f t="shared" si="61"/>
        <v>2870</v>
      </c>
      <c r="K205" s="41">
        <f t="shared" si="62"/>
        <v>34440</v>
      </c>
    </row>
    <row r="206" ht="21.6" spans="1:11">
      <c r="A206" s="40">
        <v>224</v>
      </c>
      <c r="B206" s="37" t="s">
        <v>835</v>
      </c>
      <c r="C206" s="38" t="s">
        <v>836</v>
      </c>
      <c r="D206" s="53" t="s">
        <v>837</v>
      </c>
      <c r="E206" s="40" t="s">
        <v>414</v>
      </c>
      <c r="F206" s="41">
        <v>185</v>
      </c>
      <c r="G206" s="41">
        <v>730</v>
      </c>
      <c r="H206" s="41">
        <v>64</v>
      </c>
      <c r="I206" s="41">
        <f t="shared" si="60"/>
        <v>135050</v>
      </c>
      <c r="J206" s="41">
        <f t="shared" si="61"/>
        <v>11840</v>
      </c>
      <c r="K206" s="41">
        <f t="shared" si="62"/>
        <v>146890</v>
      </c>
    </row>
    <row r="207" ht="32.4" spans="1:11">
      <c r="A207" s="40">
        <v>225</v>
      </c>
      <c r="B207" s="37" t="s">
        <v>838</v>
      </c>
      <c r="C207" s="38" t="s">
        <v>839</v>
      </c>
      <c r="D207" s="53" t="s">
        <v>840</v>
      </c>
      <c r="E207" s="40" t="s">
        <v>27</v>
      </c>
      <c r="F207" s="41">
        <v>185</v>
      </c>
      <c r="G207" s="41">
        <v>1700</v>
      </c>
      <c r="H207" s="41">
        <v>94</v>
      </c>
      <c r="I207" s="41">
        <f t="shared" si="60"/>
        <v>314500</v>
      </c>
      <c r="J207" s="41">
        <f t="shared" si="61"/>
        <v>17390</v>
      </c>
      <c r="K207" s="41">
        <f t="shared" si="62"/>
        <v>331890</v>
      </c>
    </row>
    <row r="208" ht="54" spans="1:11">
      <c r="A208" s="40">
        <v>226</v>
      </c>
      <c r="B208" s="37" t="s">
        <v>841</v>
      </c>
      <c r="C208" s="38" t="s">
        <v>842</v>
      </c>
      <c r="D208" s="60" t="s">
        <v>843</v>
      </c>
      <c r="E208" s="40" t="s">
        <v>67</v>
      </c>
      <c r="F208" s="41">
        <v>185</v>
      </c>
      <c r="G208" s="41">
        <v>300</v>
      </c>
      <c r="H208" s="41">
        <v>27</v>
      </c>
      <c r="I208" s="41">
        <f t="shared" si="60"/>
        <v>55500</v>
      </c>
      <c r="J208" s="41">
        <f t="shared" si="61"/>
        <v>4995</v>
      </c>
      <c r="K208" s="41">
        <f t="shared" si="62"/>
        <v>60495</v>
      </c>
    </row>
    <row r="209" ht="21.6" spans="1:11">
      <c r="A209" s="40">
        <v>227</v>
      </c>
      <c r="B209" s="37" t="s">
        <v>844</v>
      </c>
      <c r="C209" s="38" t="s">
        <v>845</v>
      </c>
      <c r="D209" s="53" t="s">
        <v>846</v>
      </c>
      <c r="E209" s="40" t="s">
        <v>414</v>
      </c>
      <c r="F209" s="41">
        <v>7</v>
      </c>
      <c r="G209" s="41">
        <v>975</v>
      </c>
      <c r="H209" s="41">
        <v>85</v>
      </c>
      <c r="I209" s="41">
        <f t="shared" si="60"/>
        <v>6825</v>
      </c>
      <c r="J209" s="41">
        <f t="shared" si="61"/>
        <v>595</v>
      </c>
      <c r="K209" s="41">
        <f t="shared" si="62"/>
        <v>7420</v>
      </c>
    </row>
    <row r="210" ht="54" spans="1:11">
      <c r="A210" s="40">
        <v>228</v>
      </c>
      <c r="B210" s="37" t="s">
        <v>847</v>
      </c>
      <c r="C210" s="38" t="s">
        <v>848</v>
      </c>
      <c r="D210" s="53" t="s">
        <v>849</v>
      </c>
      <c r="E210" s="40" t="s">
        <v>27</v>
      </c>
      <c r="F210" s="41">
        <v>7</v>
      </c>
      <c r="G210" s="41">
        <v>2200</v>
      </c>
      <c r="H210" s="41">
        <v>128</v>
      </c>
      <c r="I210" s="41">
        <f t="shared" si="60"/>
        <v>15400</v>
      </c>
      <c r="J210" s="41">
        <f t="shared" si="61"/>
        <v>896</v>
      </c>
      <c r="K210" s="41">
        <f t="shared" si="62"/>
        <v>16296</v>
      </c>
    </row>
    <row r="211" ht="21.6" spans="1:11">
      <c r="A211" s="40">
        <v>229</v>
      </c>
      <c r="B211" s="37" t="s">
        <v>850</v>
      </c>
      <c r="C211" s="38" t="s">
        <v>851</v>
      </c>
      <c r="D211" s="53" t="s">
        <v>852</v>
      </c>
      <c r="E211" s="40" t="s">
        <v>67</v>
      </c>
      <c r="F211" s="41">
        <v>7</v>
      </c>
      <c r="G211" s="41">
        <v>300</v>
      </c>
      <c r="H211" s="41">
        <v>27</v>
      </c>
      <c r="I211" s="41">
        <f t="shared" si="60"/>
        <v>2100</v>
      </c>
      <c r="J211" s="41">
        <f t="shared" si="61"/>
        <v>189</v>
      </c>
      <c r="K211" s="41">
        <f t="shared" si="62"/>
        <v>2289</v>
      </c>
    </row>
    <row r="212" ht="21.6" spans="1:11">
      <c r="A212" s="40">
        <v>230</v>
      </c>
      <c r="B212" s="37" t="s">
        <v>853</v>
      </c>
      <c r="C212" s="38" t="s">
        <v>854</v>
      </c>
      <c r="D212" s="53" t="s">
        <v>690</v>
      </c>
      <c r="E212" s="40" t="s">
        <v>414</v>
      </c>
      <c r="F212" s="41">
        <v>164</v>
      </c>
      <c r="G212" s="41">
        <v>490</v>
      </c>
      <c r="H212" s="41">
        <v>43</v>
      </c>
      <c r="I212" s="41">
        <f t="shared" si="60"/>
        <v>80360</v>
      </c>
      <c r="J212" s="41">
        <f t="shared" si="61"/>
        <v>7052</v>
      </c>
      <c r="K212" s="41">
        <f t="shared" si="62"/>
        <v>87412</v>
      </c>
    </row>
    <row r="213" ht="32.4" spans="1:11">
      <c r="A213" s="40">
        <v>231</v>
      </c>
      <c r="B213" s="37" t="s">
        <v>855</v>
      </c>
      <c r="C213" s="38" t="s">
        <v>856</v>
      </c>
      <c r="D213" s="53" t="s">
        <v>857</v>
      </c>
      <c r="E213" s="40" t="s">
        <v>27</v>
      </c>
      <c r="F213" s="41">
        <v>164</v>
      </c>
      <c r="G213" s="41">
        <v>1200</v>
      </c>
      <c r="H213" s="41">
        <v>77</v>
      </c>
      <c r="I213" s="41">
        <f t="shared" si="60"/>
        <v>196800</v>
      </c>
      <c r="J213" s="41">
        <f t="shared" si="61"/>
        <v>12628</v>
      </c>
      <c r="K213" s="41">
        <f t="shared" si="62"/>
        <v>209428</v>
      </c>
    </row>
    <row r="214" ht="21.6" spans="1:11">
      <c r="A214" s="40">
        <v>232</v>
      </c>
      <c r="B214" s="37" t="s">
        <v>858</v>
      </c>
      <c r="C214" s="38" t="s">
        <v>859</v>
      </c>
      <c r="D214" s="53" t="s">
        <v>675</v>
      </c>
      <c r="E214" s="40" t="s">
        <v>67</v>
      </c>
      <c r="F214" s="41">
        <v>164</v>
      </c>
      <c r="G214" s="41">
        <v>300</v>
      </c>
      <c r="H214" s="41">
        <v>27</v>
      </c>
      <c r="I214" s="41">
        <f t="shared" si="60"/>
        <v>49200</v>
      </c>
      <c r="J214" s="41">
        <f t="shared" si="61"/>
        <v>4428</v>
      </c>
      <c r="K214" s="41">
        <f t="shared" si="62"/>
        <v>53628</v>
      </c>
    </row>
    <row r="215" ht="21.6" spans="1:11">
      <c r="A215" s="40">
        <v>233</v>
      </c>
      <c r="B215" s="37" t="s">
        <v>860</v>
      </c>
      <c r="C215" s="38" t="s">
        <v>861</v>
      </c>
      <c r="D215" s="60" t="s">
        <v>862</v>
      </c>
      <c r="E215" s="40" t="s">
        <v>766</v>
      </c>
      <c r="F215" s="41">
        <v>167</v>
      </c>
      <c r="G215" s="41">
        <v>410</v>
      </c>
      <c r="H215" s="41">
        <v>36</v>
      </c>
      <c r="I215" s="41">
        <f t="shared" si="60"/>
        <v>68470</v>
      </c>
      <c r="J215" s="41">
        <f t="shared" si="61"/>
        <v>6012</v>
      </c>
      <c r="K215" s="41">
        <f t="shared" si="62"/>
        <v>74482</v>
      </c>
    </row>
    <row r="216" ht="86.4" spans="1:11">
      <c r="A216" s="40">
        <v>234</v>
      </c>
      <c r="B216" s="37" t="s">
        <v>863</v>
      </c>
      <c r="C216" s="38" t="s">
        <v>864</v>
      </c>
      <c r="D216" s="82" t="s">
        <v>865</v>
      </c>
      <c r="E216" s="40" t="s">
        <v>766</v>
      </c>
      <c r="F216" s="41">
        <v>214</v>
      </c>
      <c r="G216" s="41">
        <v>3270</v>
      </c>
      <c r="H216" s="41">
        <v>285</v>
      </c>
      <c r="I216" s="41">
        <f t="shared" si="60"/>
        <v>699780</v>
      </c>
      <c r="J216" s="41">
        <f t="shared" si="61"/>
        <v>60990</v>
      </c>
      <c r="K216" s="41">
        <f t="shared" si="62"/>
        <v>760770</v>
      </c>
    </row>
    <row r="217" ht="21.6" spans="1:11">
      <c r="A217" s="40">
        <v>235</v>
      </c>
      <c r="B217" s="37" t="s">
        <v>866</v>
      </c>
      <c r="C217" s="38" t="s">
        <v>867</v>
      </c>
      <c r="D217" s="60" t="s">
        <v>868</v>
      </c>
      <c r="E217" s="40" t="s">
        <v>715</v>
      </c>
      <c r="F217" s="41">
        <v>655</v>
      </c>
      <c r="G217" s="41">
        <v>190</v>
      </c>
      <c r="H217" s="41">
        <v>17</v>
      </c>
      <c r="I217" s="41">
        <f t="shared" si="60"/>
        <v>124450</v>
      </c>
      <c r="J217" s="41">
        <f t="shared" si="61"/>
        <v>11135</v>
      </c>
      <c r="K217" s="41">
        <f t="shared" si="62"/>
        <v>135585</v>
      </c>
    </row>
    <row r="218" spans="1:11">
      <c r="A218" s="12"/>
      <c r="B218" s="23" t="s">
        <v>351</v>
      </c>
      <c r="C218" s="24" t="s">
        <v>314</v>
      </c>
      <c r="D218" s="70"/>
      <c r="E218" s="23"/>
      <c r="F218" s="64"/>
      <c r="G218" s="79"/>
      <c r="H218" s="79"/>
      <c r="I218" s="79"/>
      <c r="J218" s="79"/>
      <c r="K218" s="79"/>
    </row>
    <row r="219" ht="162" spans="1:11">
      <c r="A219" s="40">
        <v>241</v>
      </c>
      <c r="B219" s="37" t="s">
        <v>869</v>
      </c>
      <c r="C219" s="38" t="s">
        <v>870</v>
      </c>
      <c r="D219" s="82" t="s">
        <v>871</v>
      </c>
      <c r="E219" s="40" t="s">
        <v>715</v>
      </c>
      <c r="F219" s="41">
        <v>281</v>
      </c>
      <c r="G219" s="41">
        <v>2090</v>
      </c>
      <c r="H219" s="41">
        <v>182</v>
      </c>
      <c r="I219" s="41">
        <f t="shared" ref="I219:I222" si="63">F219*G219</f>
        <v>587290</v>
      </c>
      <c r="J219" s="41">
        <f t="shared" ref="J219:J222" si="64">F219*H219</f>
        <v>51142</v>
      </c>
      <c r="K219" s="41">
        <f t="shared" ref="K219:K222" si="65">J219+I219</f>
        <v>638432</v>
      </c>
    </row>
    <row r="220" ht="97.2" spans="1:11">
      <c r="A220" s="40">
        <v>247</v>
      </c>
      <c r="B220" s="37" t="s">
        <v>872</v>
      </c>
      <c r="C220" s="38" t="s">
        <v>873</v>
      </c>
      <c r="D220" s="60" t="s">
        <v>874</v>
      </c>
      <c r="E220" s="40" t="s">
        <v>27</v>
      </c>
      <c r="F220" s="41">
        <v>379</v>
      </c>
      <c r="G220" s="41">
        <v>500</v>
      </c>
      <c r="H220" s="41">
        <v>44</v>
      </c>
      <c r="I220" s="41">
        <f t="shared" si="63"/>
        <v>189500</v>
      </c>
      <c r="J220" s="41">
        <f t="shared" si="64"/>
        <v>16676</v>
      </c>
      <c r="K220" s="41">
        <f t="shared" si="65"/>
        <v>206176</v>
      </c>
    </row>
    <row r="221" ht="64.8" spans="1:11">
      <c r="A221" s="40">
        <v>248</v>
      </c>
      <c r="B221" s="37" t="s">
        <v>875</v>
      </c>
      <c r="C221" s="38" t="s">
        <v>876</v>
      </c>
      <c r="D221" s="82" t="s">
        <v>877</v>
      </c>
      <c r="E221" s="40" t="s">
        <v>766</v>
      </c>
      <c r="F221" s="41">
        <v>265</v>
      </c>
      <c r="G221" s="41">
        <v>820</v>
      </c>
      <c r="H221" s="41">
        <v>72</v>
      </c>
      <c r="I221" s="41">
        <f t="shared" si="63"/>
        <v>217300</v>
      </c>
      <c r="J221" s="41">
        <f t="shared" si="64"/>
        <v>19080</v>
      </c>
      <c r="K221" s="41">
        <f t="shared" si="65"/>
        <v>236380</v>
      </c>
    </row>
    <row r="222" ht="64.8" spans="1:11">
      <c r="A222" s="40">
        <v>249</v>
      </c>
      <c r="B222" s="37" t="s">
        <v>878</v>
      </c>
      <c r="C222" s="38" t="s">
        <v>879</v>
      </c>
      <c r="D222" s="60" t="s">
        <v>880</v>
      </c>
      <c r="E222" s="40" t="s">
        <v>27</v>
      </c>
      <c r="F222" s="41">
        <v>16</v>
      </c>
      <c r="G222" s="41">
        <v>8180</v>
      </c>
      <c r="H222" s="41">
        <v>712</v>
      </c>
      <c r="I222" s="41">
        <f t="shared" si="63"/>
        <v>130880</v>
      </c>
      <c r="J222" s="41">
        <f t="shared" si="64"/>
        <v>11392</v>
      </c>
      <c r="K222" s="41">
        <f t="shared" si="65"/>
        <v>142272</v>
      </c>
    </row>
    <row r="223" spans="1:11">
      <c r="A223" s="12"/>
      <c r="B223" s="22" t="s">
        <v>99</v>
      </c>
      <c r="C223" s="22" t="s">
        <v>365</v>
      </c>
      <c r="D223" s="88"/>
      <c r="E223" s="22"/>
      <c r="F223" s="22"/>
      <c r="G223" s="22"/>
      <c r="H223" s="22"/>
      <c r="I223" s="22"/>
      <c r="J223" s="22"/>
      <c r="K223" s="22"/>
    </row>
    <row r="224" s="3" customFormat="1" ht="21.6" spans="1:11">
      <c r="A224" s="89"/>
      <c r="B224" s="61" t="s">
        <v>881</v>
      </c>
      <c r="C224" s="38" t="s">
        <v>882</v>
      </c>
      <c r="D224" s="53" t="s">
        <v>901</v>
      </c>
      <c r="E224" s="40" t="s">
        <v>19</v>
      </c>
      <c r="F224" s="90">
        <v>1</v>
      </c>
      <c r="G224" s="41"/>
      <c r="H224" s="41">
        <f t="shared" ref="H224:H227" si="66">J224</f>
        <v>1068500</v>
      </c>
      <c r="I224" s="41"/>
      <c r="J224" s="41">
        <f>106.85*10000</f>
        <v>1068500</v>
      </c>
      <c r="K224" s="41">
        <f t="shared" ref="K224:K227" si="67">J224+I224</f>
        <v>1068500</v>
      </c>
    </row>
    <row r="225" ht="21.6" spans="1:11">
      <c r="A225" s="12"/>
      <c r="B225" s="61" t="s">
        <v>884</v>
      </c>
      <c r="C225" s="38" t="s">
        <v>885</v>
      </c>
      <c r="D225" s="53"/>
      <c r="E225" s="40" t="s">
        <v>19</v>
      </c>
      <c r="F225" s="90">
        <v>1</v>
      </c>
      <c r="G225" s="91"/>
      <c r="H225" s="41">
        <f t="shared" si="66"/>
        <v>1434800</v>
      </c>
      <c r="I225" s="91"/>
      <c r="J225" s="41">
        <v>1434800</v>
      </c>
      <c r="K225" s="41">
        <f t="shared" si="67"/>
        <v>1434800</v>
      </c>
    </row>
    <row r="226" ht="21.6" spans="1:11">
      <c r="A226" s="12"/>
      <c r="B226" s="61" t="s">
        <v>886</v>
      </c>
      <c r="C226" s="38" t="s">
        <v>367</v>
      </c>
      <c r="D226" s="53"/>
      <c r="E226" s="40" t="s">
        <v>19</v>
      </c>
      <c r="F226" s="90">
        <v>1</v>
      </c>
      <c r="G226" s="91"/>
      <c r="H226" s="41">
        <f t="shared" si="66"/>
        <v>688661.14</v>
      </c>
      <c r="I226" s="91"/>
      <c r="J226" s="41">
        <f>(SUM(J8:J225)-J224)*0.015</f>
        <v>688661.14</v>
      </c>
      <c r="K226" s="41">
        <f t="shared" si="67"/>
        <v>688661.14</v>
      </c>
    </row>
    <row r="227" ht="21.6" spans="1:11">
      <c r="A227" s="12"/>
      <c r="B227" s="92" t="s">
        <v>887</v>
      </c>
      <c r="C227" s="38" t="s">
        <v>368</v>
      </c>
      <c r="D227" s="53"/>
      <c r="E227" s="40" t="s">
        <v>19</v>
      </c>
      <c r="F227" s="90">
        <v>1</v>
      </c>
      <c r="G227" s="91"/>
      <c r="H227" s="41">
        <f t="shared" si="66"/>
        <v>465994.04</v>
      </c>
      <c r="I227" s="91"/>
      <c r="J227" s="41">
        <f>(SUM(J8:J226)-J224)*0.01</f>
        <v>465994.04</v>
      </c>
      <c r="K227" s="41">
        <f t="shared" si="67"/>
        <v>465994.04</v>
      </c>
    </row>
    <row r="228" s="4" customFormat="1" ht="45" customHeight="1" spans="1:11">
      <c r="A228" s="93"/>
      <c r="B228" s="94" t="s">
        <v>369</v>
      </c>
      <c r="C228" s="94"/>
      <c r="D228" s="94"/>
      <c r="E228" s="94"/>
      <c r="F228" s="94"/>
      <c r="G228" s="94"/>
      <c r="H228" s="94"/>
      <c r="I228" s="94"/>
      <c r="J228" s="94"/>
      <c r="K228" s="94"/>
    </row>
    <row r="229" customHeight="1" spans="1:11">
      <c r="A229" s="12"/>
      <c r="B229" s="95"/>
      <c r="C229" s="95"/>
      <c r="D229" s="96"/>
      <c r="E229" s="12"/>
      <c r="F229" s="12"/>
      <c r="G229" s="12"/>
      <c r="H229" s="12"/>
      <c r="I229" s="12"/>
      <c r="J229" s="97"/>
      <c r="K229" s="97"/>
    </row>
  </sheetData>
  <autoFilter ref="A1:K228">
    <extLst/>
  </autoFilter>
  <mergeCells count="10">
    <mergeCell ref="B1:K1"/>
    <mergeCell ref="G2:H2"/>
    <mergeCell ref="I2:J2"/>
    <mergeCell ref="B228:K228"/>
    <mergeCell ref="B2:B3"/>
    <mergeCell ref="C2:C3"/>
    <mergeCell ref="D2:D3"/>
    <mergeCell ref="E2:E3"/>
    <mergeCell ref="F2:F3"/>
    <mergeCell ref="K2:K3"/>
  </mergeCells>
  <printOptions horizontalCentered="1"/>
  <pageMargins left="0.393055555555556" right="0.393055555555556" top="0.751388888888889" bottom="0.751388888888889" header="0.298611111111111" footer="0.298611111111111"/>
  <pageSetup paperSize="9" scale="6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K235"/>
  <sheetViews>
    <sheetView tabSelected="1" view="pageBreakPreview" zoomScale="115" zoomScaleNormal="70" workbookViewId="0">
      <pane ySplit="3" topLeftCell="A215" activePane="bottomLeft" state="frozen"/>
      <selection/>
      <selection pane="bottomLeft" activeCell="M229" sqref="M229"/>
    </sheetView>
  </sheetViews>
  <sheetFormatPr defaultColWidth="9" defaultRowHeight="24.95" customHeight="1"/>
  <cols>
    <col min="1" max="1" width="9.12962962962963" style="5" hidden="1" customWidth="1"/>
    <col min="2" max="2" width="7.25" style="6" customWidth="1"/>
    <col min="3" max="3" width="31.1296296296296" style="6" customWidth="1"/>
    <col min="4" max="4" width="63.6296296296296" style="7" customWidth="1"/>
    <col min="5" max="5" width="4.62962962962963" style="5" customWidth="1"/>
    <col min="6" max="6" width="11.5" style="5" customWidth="1"/>
    <col min="7" max="7" width="10.3796296296296" style="5" customWidth="1"/>
    <col min="8" max="8" width="16.6111111111111" style="5" customWidth="1"/>
    <col min="9" max="9" width="15.3796296296296" style="5" customWidth="1"/>
    <col min="10" max="11" width="15.3796296296296" style="8" customWidth="1"/>
    <col min="12" max="16384" width="9" style="6"/>
  </cols>
  <sheetData>
    <row r="1" s="1" customFormat="1" ht="14.4" spans="1:11">
      <c r="A1" s="9"/>
      <c r="B1" s="10" t="s">
        <v>902</v>
      </c>
      <c r="C1" s="10"/>
      <c r="D1" s="11"/>
      <c r="E1" s="10"/>
      <c r="F1" s="10"/>
      <c r="G1" s="10"/>
      <c r="H1" s="10"/>
      <c r="I1" s="10"/>
      <c r="J1" s="10"/>
      <c r="K1" s="10"/>
    </row>
    <row r="2" s="2" customFormat="1" ht="14.4" spans="1:11">
      <c r="A2" s="12"/>
      <c r="B2" s="13" t="s">
        <v>1</v>
      </c>
      <c r="C2" s="13" t="s">
        <v>2</v>
      </c>
      <c r="D2" s="14" t="s">
        <v>3</v>
      </c>
      <c r="E2" s="13" t="s">
        <v>4</v>
      </c>
      <c r="F2" s="14" t="s">
        <v>5</v>
      </c>
      <c r="G2" s="15" t="s">
        <v>6</v>
      </c>
      <c r="H2" s="16"/>
      <c r="I2" s="55" t="s">
        <v>7</v>
      </c>
      <c r="J2" s="55"/>
      <c r="K2" s="56" t="s">
        <v>7</v>
      </c>
    </row>
    <row r="3" s="2" customFormat="1" ht="14.4" spans="1:11">
      <c r="A3" s="12" t="s">
        <v>8</v>
      </c>
      <c r="B3" s="17"/>
      <c r="C3" s="17"/>
      <c r="D3" s="18"/>
      <c r="E3" s="17"/>
      <c r="F3" s="18"/>
      <c r="G3" s="19" t="s">
        <v>9</v>
      </c>
      <c r="H3" s="19" t="s">
        <v>10</v>
      </c>
      <c r="I3" s="19" t="s">
        <v>11</v>
      </c>
      <c r="J3" s="57" t="s">
        <v>12</v>
      </c>
      <c r="K3" s="56"/>
    </row>
    <row r="4" spans="1:11">
      <c r="A4" s="12"/>
      <c r="B4" s="20"/>
      <c r="C4" s="20" t="s">
        <v>13</v>
      </c>
      <c r="D4" s="21"/>
      <c r="E4" s="20"/>
      <c r="F4" s="20"/>
      <c r="G4" s="22"/>
      <c r="H4" s="22"/>
      <c r="I4" s="22">
        <f>SUM(I9:I234)</f>
        <v>26056223.11</v>
      </c>
      <c r="J4" s="22">
        <f>SUM(J9:J234)</f>
        <v>39916950.99</v>
      </c>
      <c r="K4" s="22">
        <f>SUM(K9:K234)</f>
        <v>65973174.1</v>
      </c>
    </row>
    <row r="5" spans="1:11">
      <c r="A5" s="12"/>
      <c r="B5" s="20" t="s">
        <v>14</v>
      </c>
      <c r="C5" s="20" t="s">
        <v>371</v>
      </c>
      <c r="D5" s="21"/>
      <c r="E5" s="20"/>
      <c r="F5" s="20"/>
      <c r="G5" s="22"/>
      <c r="H5" s="22"/>
      <c r="I5" s="22"/>
      <c r="J5" s="22"/>
      <c r="K5" s="22"/>
    </row>
    <row r="6" spans="1:11">
      <c r="A6" s="12"/>
      <c r="B6" s="23" t="s">
        <v>162</v>
      </c>
      <c r="C6" s="24" t="s">
        <v>261</v>
      </c>
      <c r="D6" s="25"/>
      <c r="E6" s="23"/>
      <c r="F6" s="26"/>
      <c r="G6" s="27"/>
      <c r="H6" s="27"/>
      <c r="I6" s="27"/>
      <c r="J6" s="27"/>
      <c r="K6" s="27"/>
    </row>
    <row r="7" spans="1:11">
      <c r="A7" s="12"/>
      <c r="B7" s="28" t="s">
        <v>22</v>
      </c>
      <c r="C7" s="29" t="s">
        <v>372</v>
      </c>
      <c r="D7" s="30"/>
      <c r="E7" s="28"/>
      <c r="F7" s="31"/>
      <c r="G7" s="32"/>
      <c r="H7" s="32"/>
      <c r="I7" s="32"/>
      <c r="J7" s="32"/>
      <c r="K7" s="32"/>
    </row>
    <row r="8" spans="1:11">
      <c r="A8" s="12"/>
      <c r="B8" s="33" t="s">
        <v>373</v>
      </c>
      <c r="C8" s="34" t="s">
        <v>374</v>
      </c>
      <c r="D8" s="35"/>
      <c r="E8" s="33"/>
      <c r="F8" s="36"/>
      <c r="G8" s="36"/>
      <c r="H8" s="36"/>
      <c r="I8" s="36"/>
      <c r="J8" s="36"/>
      <c r="K8" s="36"/>
    </row>
    <row r="9" ht="21.6" spans="1:11">
      <c r="A9" s="12">
        <v>4</v>
      </c>
      <c r="B9" s="37" t="s">
        <v>375</v>
      </c>
      <c r="C9" s="38" t="s">
        <v>376</v>
      </c>
      <c r="D9" s="39"/>
      <c r="E9" s="40" t="s">
        <v>377</v>
      </c>
      <c r="F9" s="41">
        <v>3439.45</v>
      </c>
      <c r="G9" s="41">
        <v>0</v>
      </c>
      <c r="H9" s="41">
        <v>22.94</v>
      </c>
      <c r="I9" s="41">
        <f t="shared" ref="I9:I19" si="0">F9*G9</f>
        <v>0</v>
      </c>
      <c r="J9" s="41">
        <f t="shared" ref="J9:J19" si="1">F9*H9</f>
        <v>78900.98</v>
      </c>
      <c r="K9" s="41">
        <f t="shared" ref="K9:K19" si="2">J9+I9</f>
        <v>78900.98</v>
      </c>
    </row>
    <row r="10" ht="21.6" spans="1:11">
      <c r="A10" s="12">
        <v>5</v>
      </c>
      <c r="B10" s="37" t="s">
        <v>378</v>
      </c>
      <c r="C10" s="38" t="s">
        <v>379</v>
      </c>
      <c r="D10" s="39"/>
      <c r="E10" s="40" t="s">
        <v>377</v>
      </c>
      <c r="F10" s="41">
        <v>3391.24</v>
      </c>
      <c r="G10" s="41">
        <v>0</v>
      </c>
      <c r="H10" s="41">
        <v>18.6</v>
      </c>
      <c r="I10" s="41">
        <f t="shared" si="0"/>
        <v>0</v>
      </c>
      <c r="J10" s="41">
        <f t="shared" si="1"/>
        <v>63077.06</v>
      </c>
      <c r="K10" s="41">
        <f t="shared" si="2"/>
        <v>63077.06</v>
      </c>
    </row>
    <row r="11" ht="21.6" spans="1:11">
      <c r="A11" s="12">
        <v>6</v>
      </c>
      <c r="B11" s="37" t="s">
        <v>380</v>
      </c>
      <c r="C11" s="38" t="s">
        <v>381</v>
      </c>
      <c r="D11" s="39" t="s">
        <v>382</v>
      </c>
      <c r="E11" s="40" t="s">
        <v>383</v>
      </c>
      <c r="F11" s="41">
        <v>6629.98</v>
      </c>
      <c r="G11" s="41">
        <v>0</v>
      </c>
      <c r="H11" s="41">
        <v>18.15</v>
      </c>
      <c r="I11" s="41">
        <f t="shared" si="0"/>
        <v>0</v>
      </c>
      <c r="J11" s="41">
        <f t="shared" si="1"/>
        <v>120334.14</v>
      </c>
      <c r="K11" s="41">
        <f t="shared" si="2"/>
        <v>120334.14</v>
      </c>
    </row>
    <row r="12" ht="21.6" spans="1:11">
      <c r="A12" s="12">
        <v>7</v>
      </c>
      <c r="B12" s="37" t="s">
        <v>384</v>
      </c>
      <c r="C12" s="38" t="s">
        <v>385</v>
      </c>
      <c r="D12" s="39" t="s">
        <v>386</v>
      </c>
      <c r="E12" s="40" t="s">
        <v>387</v>
      </c>
      <c r="F12" s="41">
        <v>8521.43</v>
      </c>
      <c r="G12" s="41">
        <v>0</v>
      </c>
      <c r="H12" s="41">
        <v>392.16</v>
      </c>
      <c r="I12" s="41">
        <f t="shared" si="0"/>
        <v>0</v>
      </c>
      <c r="J12" s="41">
        <f t="shared" si="1"/>
        <v>3341763.99</v>
      </c>
      <c r="K12" s="41">
        <f t="shared" si="2"/>
        <v>3341763.99</v>
      </c>
    </row>
    <row r="13" ht="21.6" spans="1:11">
      <c r="A13" s="12">
        <v>8</v>
      </c>
      <c r="B13" s="37" t="s">
        <v>388</v>
      </c>
      <c r="C13" s="38" t="s">
        <v>389</v>
      </c>
      <c r="D13" s="39"/>
      <c r="E13" s="40" t="s">
        <v>387</v>
      </c>
      <c r="F13" s="41">
        <v>260.1</v>
      </c>
      <c r="G13" s="41">
        <v>0</v>
      </c>
      <c r="H13" s="41">
        <v>65.13</v>
      </c>
      <c r="I13" s="41">
        <f t="shared" si="0"/>
        <v>0</v>
      </c>
      <c r="J13" s="41">
        <f t="shared" si="1"/>
        <v>16940.31</v>
      </c>
      <c r="K13" s="41">
        <f t="shared" si="2"/>
        <v>16940.31</v>
      </c>
    </row>
    <row r="14" ht="21.6" spans="1:11">
      <c r="A14" s="12">
        <v>9</v>
      </c>
      <c r="B14" s="37" t="s">
        <v>889</v>
      </c>
      <c r="C14" s="38" t="s">
        <v>890</v>
      </c>
      <c r="D14" s="39"/>
      <c r="E14" s="40" t="s">
        <v>387</v>
      </c>
      <c r="F14" s="41">
        <v>163.2</v>
      </c>
      <c r="G14" s="41">
        <v>0</v>
      </c>
      <c r="H14" s="41">
        <v>126.24</v>
      </c>
      <c r="I14" s="41">
        <f t="shared" si="0"/>
        <v>0</v>
      </c>
      <c r="J14" s="41">
        <f t="shared" si="1"/>
        <v>20602.37</v>
      </c>
      <c r="K14" s="41">
        <f t="shared" si="2"/>
        <v>20602.37</v>
      </c>
    </row>
    <row r="15" ht="21.6" spans="1:11">
      <c r="A15" s="12">
        <v>10</v>
      </c>
      <c r="B15" s="37" t="s">
        <v>390</v>
      </c>
      <c r="C15" s="42" t="s">
        <v>391</v>
      </c>
      <c r="D15" s="39"/>
      <c r="E15" s="40" t="s">
        <v>387</v>
      </c>
      <c r="F15" s="41">
        <v>13138.79</v>
      </c>
      <c r="G15" s="41">
        <v>0</v>
      </c>
      <c r="H15" s="41">
        <v>59.94</v>
      </c>
      <c r="I15" s="41">
        <f t="shared" si="0"/>
        <v>0</v>
      </c>
      <c r="J15" s="41">
        <f t="shared" si="1"/>
        <v>787539.07</v>
      </c>
      <c r="K15" s="41">
        <f t="shared" si="2"/>
        <v>787539.07</v>
      </c>
    </row>
    <row r="16" ht="21.6" spans="1:11">
      <c r="A16" s="12">
        <v>11</v>
      </c>
      <c r="B16" s="37" t="s">
        <v>392</v>
      </c>
      <c r="C16" s="42" t="s">
        <v>393</v>
      </c>
      <c r="D16" s="39"/>
      <c r="E16" s="40" t="s">
        <v>387</v>
      </c>
      <c r="F16" s="41">
        <v>1040.4</v>
      </c>
      <c r="G16" s="41">
        <v>0</v>
      </c>
      <c r="H16" s="41">
        <v>45.19</v>
      </c>
      <c r="I16" s="41">
        <f t="shared" si="0"/>
        <v>0</v>
      </c>
      <c r="J16" s="41">
        <f t="shared" si="1"/>
        <v>47015.68</v>
      </c>
      <c r="K16" s="41">
        <f t="shared" si="2"/>
        <v>47015.68</v>
      </c>
    </row>
    <row r="17" ht="21.6" spans="1:11">
      <c r="A17" s="12">
        <v>12</v>
      </c>
      <c r="B17" s="37" t="s">
        <v>394</v>
      </c>
      <c r="C17" s="38" t="s">
        <v>395</v>
      </c>
      <c r="D17" s="39"/>
      <c r="E17" s="40" t="s">
        <v>377</v>
      </c>
      <c r="F17" s="41">
        <v>208.18</v>
      </c>
      <c r="G17" s="41">
        <v>0</v>
      </c>
      <c r="H17" s="41">
        <v>564.62</v>
      </c>
      <c r="I17" s="41">
        <f t="shared" si="0"/>
        <v>0</v>
      </c>
      <c r="J17" s="41">
        <f t="shared" si="1"/>
        <v>117542.59</v>
      </c>
      <c r="K17" s="41">
        <f t="shared" si="2"/>
        <v>117542.59</v>
      </c>
    </row>
    <row r="18" ht="21.6" spans="1:11">
      <c r="A18" s="12">
        <v>13</v>
      </c>
      <c r="B18" s="37" t="s">
        <v>396</v>
      </c>
      <c r="C18" s="38" t="s">
        <v>397</v>
      </c>
      <c r="D18" s="39"/>
      <c r="E18" s="40" t="s">
        <v>383</v>
      </c>
      <c r="F18" s="41">
        <v>1560.6</v>
      </c>
      <c r="G18" s="41">
        <v>0</v>
      </c>
      <c r="H18" s="41">
        <v>75.83</v>
      </c>
      <c r="I18" s="41">
        <f t="shared" si="0"/>
        <v>0</v>
      </c>
      <c r="J18" s="41">
        <f t="shared" si="1"/>
        <v>118340.3</v>
      </c>
      <c r="K18" s="41">
        <f t="shared" si="2"/>
        <v>118340.3</v>
      </c>
    </row>
    <row r="19" ht="21.6" spans="1:11">
      <c r="A19" s="12">
        <v>14</v>
      </c>
      <c r="B19" s="37" t="s">
        <v>398</v>
      </c>
      <c r="C19" s="38" t="s">
        <v>399</v>
      </c>
      <c r="D19" s="39"/>
      <c r="E19" s="40" t="s">
        <v>400</v>
      </c>
      <c r="F19" s="41">
        <v>870</v>
      </c>
      <c r="G19" s="41">
        <v>0</v>
      </c>
      <c r="H19" s="41">
        <v>500</v>
      </c>
      <c r="I19" s="41">
        <f t="shared" si="0"/>
        <v>0</v>
      </c>
      <c r="J19" s="41">
        <f t="shared" si="1"/>
        <v>435000</v>
      </c>
      <c r="K19" s="41">
        <f t="shared" si="2"/>
        <v>435000</v>
      </c>
    </row>
    <row r="20" spans="1:11">
      <c r="A20" s="12"/>
      <c r="B20" s="43" t="s">
        <v>401</v>
      </c>
      <c r="C20" s="44" t="s">
        <v>402</v>
      </c>
      <c r="D20" s="45"/>
      <c r="E20" s="46"/>
      <c r="F20" s="47"/>
      <c r="G20" s="48"/>
      <c r="H20" s="48"/>
      <c r="I20" s="48"/>
      <c r="J20" s="48"/>
      <c r="K20" s="48"/>
    </row>
    <row r="21" ht="21.6" spans="1:11">
      <c r="A21" s="40">
        <v>16</v>
      </c>
      <c r="B21" s="37" t="s">
        <v>403</v>
      </c>
      <c r="C21" s="38" t="s">
        <v>376</v>
      </c>
      <c r="D21" s="39"/>
      <c r="E21" s="40" t="s">
        <v>377</v>
      </c>
      <c r="F21" s="41">
        <v>590.57</v>
      </c>
      <c r="G21" s="41">
        <v>0</v>
      </c>
      <c r="H21" s="41">
        <v>22.94</v>
      </c>
      <c r="I21" s="41">
        <f t="shared" ref="I21:I37" si="3">F21*G21</f>
        <v>0</v>
      </c>
      <c r="J21" s="41">
        <f t="shared" ref="J21:J37" si="4">F21*H21</f>
        <v>13547.68</v>
      </c>
      <c r="K21" s="41">
        <f t="shared" ref="K21:K37" si="5">J21+I21</f>
        <v>13547.68</v>
      </c>
    </row>
    <row r="22" ht="21.6" spans="1:11">
      <c r="A22" s="40">
        <v>17</v>
      </c>
      <c r="B22" s="37" t="s">
        <v>404</v>
      </c>
      <c r="C22" s="38" t="s">
        <v>379</v>
      </c>
      <c r="D22" s="39"/>
      <c r="E22" s="40" t="s">
        <v>377</v>
      </c>
      <c r="F22" s="41">
        <v>262.1</v>
      </c>
      <c r="G22" s="41">
        <v>0</v>
      </c>
      <c r="H22" s="41">
        <v>18.6</v>
      </c>
      <c r="I22" s="41">
        <f t="shared" si="3"/>
        <v>0</v>
      </c>
      <c r="J22" s="41">
        <f t="shared" si="4"/>
        <v>4875.06</v>
      </c>
      <c r="K22" s="41">
        <f t="shared" si="5"/>
        <v>4875.06</v>
      </c>
    </row>
    <row r="23" ht="21.6" spans="1:11">
      <c r="A23" s="40">
        <v>18</v>
      </c>
      <c r="B23" s="37" t="s">
        <v>405</v>
      </c>
      <c r="C23" s="38" t="s">
        <v>381</v>
      </c>
      <c r="D23" s="39" t="s">
        <v>382</v>
      </c>
      <c r="E23" s="40" t="s">
        <v>383</v>
      </c>
      <c r="F23" s="41">
        <v>267</v>
      </c>
      <c r="G23" s="41">
        <v>0</v>
      </c>
      <c r="H23" s="41">
        <v>18.15</v>
      </c>
      <c r="I23" s="41">
        <f t="shared" si="3"/>
        <v>0</v>
      </c>
      <c r="J23" s="41">
        <f t="shared" si="4"/>
        <v>4846.05</v>
      </c>
      <c r="K23" s="41">
        <f t="shared" si="5"/>
        <v>4846.05</v>
      </c>
    </row>
    <row r="24" ht="21.6" spans="1:11">
      <c r="A24" s="40">
        <v>19</v>
      </c>
      <c r="B24" s="37" t="s">
        <v>406</v>
      </c>
      <c r="C24" s="38" t="s">
        <v>407</v>
      </c>
      <c r="D24" s="39"/>
      <c r="E24" s="40" t="s">
        <v>377</v>
      </c>
      <c r="F24" s="41">
        <v>26</v>
      </c>
      <c r="G24" s="41">
        <v>0</v>
      </c>
      <c r="H24" s="41">
        <v>237.28</v>
      </c>
      <c r="I24" s="41">
        <f t="shared" si="3"/>
        <v>0</v>
      </c>
      <c r="J24" s="41">
        <f t="shared" si="4"/>
        <v>6169.28</v>
      </c>
      <c r="K24" s="41">
        <f t="shared" si="5"/>
        <v>6169.28</v>
      </c>
    </row>
    <row r="25" ht="21.6" spans="1:11">
      <c r="A25" s="40">
        <v>20</v>
      </c>
      <c r="B25" s="37" t="s">
        <v>408</v>
      </c>
      <c r="C25" s="38" t="s">
        <v>409</v>
      </c>
      <c r="D25" s="39"/>
      <c r="E25" s="40" t="s">
        <v>377</v>
      </c>
      <c r="F25" s="41">
        <v>268.66</v>
      </c>
      <c r="G25" s="41">
        <v>0</v>
      </c>
      <c r="H25" s="41">
        <v>564.62</v>
      </c>
      <c r="I25" s="41">
        <f t="shared" si="3"/>
        <v>0</v>
      </c>
      <c r="J25" s="41">
        <f t="shared" si="4"/>
        <v>151690.81</v>
      </c>
      <c r="K25" s="41">
        <f t="shared" si="5"/>
        <v>151690.81</v>
      </c>
    </row>
    <row r="26" ht="21.6" spans="1:11">
      <c r="A26" s="40">
        <v>21</v>
      </c>
      <c r="B26" s="37" t="s">
        <v>410</v>
      </c>
      <c r="C26" s="38" t="s">
        <v>411</v>
      </c>
      <c r="D26" s="39"/>
      <c r="E26" s="40" t="s">
        <v>387</v>
      </c>
      <c r="F26" s="41">
        <v>5.2</v>
      </c>
      <c r="G26" s="41">
        <v>0</v>
      </c>
      <c r="H26" s="41">
        <v>30</v>
      </c>
      <c r="I26" s="41">
        <f t="shared" si="3"/>
        <v>0</v>
      </c>
      <c r="J26" s="41">
        <f t="shared" si="4"/>
        <v>156</v>
      </c>
      <c r="K26" s="41">
        <f t="shared" si="5"/>
        <v>156</v>
      </c>
    </row>
    <row r="27" ht="21.6" spans="1:11">
      <c r="A27" s="40">
        <v>22</v>
      </c>
      <c r="B27" s="37" t="s">
        <v>412</v>
      </c>
      <c r="C27" s="38" t="s">
        <v>413</v>
      </c>
      <c r="D27" s="49"/>
      <c r="E27" s="40" t="s">
        <v>414</v>
      </c>
      <c r="F27" s="41">
        <v>2</v>
      </c>
      <c r="G27" s="41">
        <v>0</v>
      </c>
      <c r="H27" s="41">
        <v>424</v>
      </c>
      <c r="I27" s="41">
        <f t="shared" si="3"/>
        <v>0</v>
      </c>
      <c r="J27" s="41">
        <f t="shared" si="4"/>
        <v>848</v>
      </c>
      <c r="K27" s="41">
        <f t="shared" si="5"/>
        <v>848</v>
      </c>
    </row>
    <row r="28" ht="21.6" spans="1:11">
      <c r="A28" s="40">
        <v>23</v>
      </c>
      <c r="B28" s="37" t="s">
        <v>415</v>
      </c>
      <c r="C28" s="38" t="s">
        <v>416</v>
      </c>
      <c r="D28" s="49"/>
      <c r="E28" s="40" t="s">
        <v>414</v>
      </c>
      <c r="F28" s="41">
        <v>23</v>
      </c>
      <c r="G28" s="41">
        <v>0</v>
      </c>
      <c r="H28" s="41">
        <v>628</v>
      </c>
      <c r="I28" s="41">
        <f t="shared" si="3"/>
        <v>0</v>
      </c>
      <c r="J28" s="41">
        <f t="shared" si="4"/>
        <v>14444</v>
      </c>
      <c r="K28" s="41">
        <f t="shared" si="5"/>
        <v>14444</v>
      </c>
    </row>
    <row r="29" ht="21.6" spans="1:11">
      <c r="A29" s="40">
        <v>24</v>
      </c>
      <c r="B29" s="37" t="s">
        <v>417</v>
      </c>
      <c r="C29" s="38" t="s">
        <v>418</v>
      </c>
      <c r="D29" s="49"/>
      <c r="E29" s="40" t="s">
        <v>414</v>
      </c>
      <c r="F29" s="41">
        <v>1</v>
      </c>
      <c r="G29" s="41">
        <v>0</v>
      </c>
      <c r="H29" s="41">
        <v>880</v>
      </c>
      <c r="I29" s="41">
        <f t="shared" si="3"/>
        <v>0</v>
      </c>
      <c r="J29" s="41">
        <f t="shared" si="4"/>
        <v>880</v>
      </c>
      <c r="K29" s="41">
        <f t="shared" si="5"/>
        <v>880</v>
      </c>
    </row>
    <row r="30" ht="21.6" spans="1:11">
      <c r="A30" s="40">
        <v>25</v>
      </c>
      <c r="B30" s="37" t="s">
        <v>419</v>
      </c>
      <c r="C30" s="38" t="s">
        <v>420</v>
      </c>
      <c r="D30" s="39"/>
      <c r="E30" s="40" t="s">
        <v>414</v>
      </c>
      <c r="F30" s="41">
        <v>26</v>
      </c>
      <c r="G30" s="41">
        <v>0</v>
      </c>
      <c r="H30" s="41">
        <v>1070</v>
      </c>
      <c r="I30" s="41">
        <f t="shared" si="3"/>
        <v>0</v>
      </c>
      <c r="J30" s="41">
        <f t="shared" si="4"/>
        <v>27820</v>
      </c>
      <c r="K30" s="41">
        <f t="shared" si="5"/>
        <v>27820</v>
      </c>
    </row>
    <row r="31" ht="21.6" spans="1:11">
      <c r="A31" s="40">
        <v>26</v>
      </c>
      <c r="B31" s="37" t="s">
        <v>421</v>
      </c>
      <c r="C31" s="38" t="s">
        <v>422</v>
      </c>
      <c r="D31" s="39"/>
      <c r="E31" s="40" t="s">
        <v>414</v>
      </c>
      <c r="F31" s="41">
        <v>3</v>
      </c>
      <c r="G31" s="41">
        <v>0</v>
      </c>
      <c r="H31" s="41">
        <v>80</v>
      </c>
      <c r="I31" s="41">
        <f t="shared" si="3"/>
        <v>0</v>
      </c>
      <c r="J31" s="41">
        <f t="shared" si="4"/>
        <v>240</v>
      </c>
      <c r="K31" s="41">
        <f t="shared" si="5"/>
        <v>240</v>
      </c>
    </row>
    <row r="32" ht="21.6" spans="1:11">
      <c r="A32" s="40">
        <v>27</v>
      </c>
      <c r="B32" s="37" t="s">
        <v>423</v>
      </c>
      <c r="C32" s="38" t="s">
        <v>424</v>
      </c>
      <c r="D32" s="39"/>
      <c r="E32" s="40" t="s">
        <v>414</v>
      </c>
      <c r="F32" s="41">
        <v>22</v>
      </c>
      <c r="G32" s="41">
        <v>0</v>
      </c>
      <c r="H32" s="41">
        <v>110</v>
      </c>
      <c r="I32" s="41">
        <f t="shared" si="3"/>
        <v>0</v>
      </c>
      <c r="J32" s="41">
        <f t="shared" si="4"/>
        <v>2420</v>
      </c>
      <c r="K32" s="41">
        <f t="shared" si="5"/>
        <v>2420</v>
      </c>
    </row>
    <row r="33" ht="21.6" spans="1:11">
      <c r="A33" s="40">
        <v>28</v>
      </c>
      <c r="B33" s="37" t="s">
        <v>425</v>
      </c>
      <c r="C33" s="38" t="s">
        <v>426</v>
      </c>
      <c r="D33" s="39"/>
      <c r="E33" s="40" t="s">
        <v>414</v>
      </c>
      <c r="F33" s="41">
        <v>1</v>
      </c>
      <c r="G33" s="41">
        <v>0</v>
      </c>
      <c r="H33" s="41">
        <v>150</v>
      </c>
      <c r="I33" s="41">
        <f t="shared" si="3"/>
        <v>0</v>
      </c>
      <c r="J33" s="41">
        <f t="shared" si="4"/>
        <v>150</v>
      </c>
      <c r="K33" s="41">
        <f t="shared" si="5"/>
        <v>150</v>
      </c>
    </row>
    <row r="34" ht="21.6" spans="1:11">
      <c r="A34" s="40">
        <v>29</v>
      </c>
      <c r="B34" s="37" t="s">
        <v>427</v>
      </c>
      <c r="C34" s="42" t="s">
        <v>391</v>
      </c>
      <c r="D34" s="39"/>
      <c r="E34" s="40" t="s">
        <v>387</v>
      </c>
      <c r="F34" s="41">
        <v>534.03</v>
      </c>
      <c r="G34" s="41">
        <v>0</v>
      </c>
      <c r="H34" s="41">
        <v>59.94</v>
      </c>
      <c r="I34" s="41">
        <f t="shared" si="3"/>
        <v>0</v>
      </c>
      <c r="J34" s="41">
        <f t="shared" si="4"/>
        <v>32009.76</v>
      </c>
      <c r="K34" s="41">
        <f t="shared" si="5"/>
        <v>32009.76</v>
      </c>
    </row>
    <row r="35" ht="21.6" spans="1:11">
      <c r="A35" s="40">
        <v>30</v>
      </c>
      <c r="B35" s="37" t="s">
        <v>428</v>
      </c>
      <c r="C35" s="38" t="s">
        <v>429</v>
      </c>
      <c r="D35" s="39"/>
      <c r="E35" s="40" t="s">
        <v>377</v>
      </c>
      <c r="F35" s="41">
        <v>12.36</v>
      </c>
      <c r="G35" s="41">
        <v>0</v>
      </c>
      <c r="H35" s="41">
        <v>564.62</v>
      </c>
      <c r="I35" s="41">
        <f t="shared" si="3"/>
        <v>0</v>
      </c>
      <c r="J35" s="41">
        <f t="shared" si="4"/>
        <v>6978.7</v>
      </c>
      <c r="K35" s="41">
        <f t="shared" si="5"/>
        <v>6978.7</v>
      </c>
    </row>
    <row r="36" ht="21.6" spans="1:11">
      <c r="A36" s="40">
        <v>31</v>
      </c>
      <c r="B36" s="37" t="s">
        <v>430</v>
      </c>
      <c r="C36" s="38" t="s">
        <v>397</v>
      </c>
      <c r="D36" s="39"/>
      <c r="E36" s="40" t="s">
        <v>383</v>
      </c>
      <c r="F36" s="41">
        <v>1116.94</v>
      </c>
      <c r="G36" s="41">
        <v>0</v>
      </c>
      <c r="H36" s="41">
        <v>75.83</v>
      </c>
      <c r="I36" s="41">
        <f t="shared" si="3"/>
        <v>0</v>
      </c>
      <c r="J36" s="41">
        <f t="shared" si="4"/>
        <v>84697.56</v>
      </c>
      <c r="K36" s="41">
        <f t="shared" si="5"/>
        <v>84697.56</v>
      </c>
    </row>
    <row r="37" ht="21.6" spans="1:11">
      <c r="A37" s="40">
        <v>32</v>
      </c>
      <c r="B37" s="37" t="s">
        <v>431</v>
      </c>
      <c r="C37" s="38" t="s">
        <v>432</v>
      </c>
      <c r="D37" s="39"/>
      <c r="E37" s="40" t="s">
        <v>414</v>
      </c>
      <c r="F37" s="41">
        <v>26</v>
      </c>
      <c r="G37" s="41">
        <v>0</v>
      </c>
      <c r="H37" s="41">
        <v>15</v>
      </c>
      <c r="I37" s="41">
        <f t="shared" si="3"/>
        <v>0</v>
      </c>
      <c r="J37" s="41">
        <f t="shared" si="4"/>
        <v>390</v>
      </c>
      <c r="K37" s="41">
        <f t="shared" si="5"/>
        <v>390</v>
      </c>
    </row>
    <row r="38" spans="1:11">
      <c r="A38" s="12"/>
      <c r="B38" s="28" t="s">
        <v>179</v>
      </c>
      <c r="C38" s="29" t="s">
        <v>278</v>
      </c>
      <c r="D38" s="30"/>
      <c r="E38" s="28"/>
      <c r="F38" s="50"/>
      <c r="G38" s="51"/>
      <c r="H38" s="51"/>
      <c r="I38" s="51"/>
      <c r="J38" s="51"/>
      <c r="K38" s="51"/>
    </row>
    <row r="39" ht="21.6" spans="1:11">
      <c r="A39" s="40">
        <v>34</v>
      </c>
      <c r="B39" s="37" t="s">
        <v>433</v>
      </c>
      <c r="C39" s="38" t="s">
        <v>434</v>
      </c>
      <c r="D39" s="52" t="s">
        <v>434</v>
      </c>
      <c r="E39" s="40" t="s">
        <v>400</v>
      </c>
      <c r="F39" s="41">
        <v>1387</v>
      </c>
      <c r="G39" s="41">
        <v>0</v>
      </c>
      <c r="H39" s="41">
        <v>63</v>
      </c>
      <c r="I39" s="41">
        <f t="shared" ref="I39:I52" si="6">F39*G39</f>
        <v>0</v>
      </c>
      <c r="J39" s="41">
        <f t="shared" ref="J39:J52" si="7">F39*H39</f>
        <v>87381</v>
      </c>
      <c r="K39" s="41">
        <f t="shared" ref="K39:K52" si="8">J39+I39</f>
        <v>87381</v>
      </c>
    </row>
    <row r="40" ht="21.6" spans="1:11">
      <c r="A40" s="40">
        <v>35</v>
      </c>
      <c r="B40" s="37" t="s">
        <v>435</v>
      </c>
      <c r="C40" s="38" t="s">
        <v>436</v>
      </c>
      <c r="D40" s="52" t="s">
        <v>437</v>
      </c>
      <c r="E40" s="40" t="s">
        <v>400</v>
      </c>
      <c r="F40" s="41">
        <v>580</v>
      </c>
      <c r="G40" s="41">
        <v>0</v>
      </c>
      <c r="H40" s="41">
        <v>350</v>
      </c>
      <c r="I40" s="41">
        <f t="shared" si="6"/>
        <v>0</v>
      </c>
      <c r="J40" s="41">
        <f t="shared" si="7"/>
        <v>203000</v>
      </c>
      <c r="K40" s="41">
        <f t="shared" si="8"/>
        <v>203000</v>
      </c>
    </row>
    <row r="41" ht="21.6" spans="1:11">
      <c r="A41" s="40">
        <v>36</v>
      </c>
      <c r="B41" s="37" t="s">
        <v>438</v>
      </c>
      <c r="C41" s="38" t="s">
        <v>439</v>
      </c>
      <c r="D41" s="52" t="s">
        <v>437</v>
      </c>
      <c r="E41" s="40" t="s">
        <v>400</v>
      </c>
      <c r="F41" s="41">
        <v>483</v>
      </c>
      <c r="G41" s="41">
        <v>0</v>
      </c>
      <c r="H41" s="41">
        <v>350</v>
      </c>
      <c r="I41" s="41">
        <f t="shared" si="6"/>
        <v>0</v>
      </c>
      <c r="J41" s="41">
        <f t="shared" si="7"/>
        <v>169050</v>
      </c>
      <c r="K41" s="41">
        <f t="shared" si="8"/>
        <v>169050</v>
      </c>
    </row>
    <row r="42" ht="43.2" spans="1:11">
      <c r="A42" s="40">
        <v>37</v>
      </c>
      <c r="B42" s="37" t="s">
        <v>440</v>
      </c>
      <c r="C42" s="38" t="s">
        <v>441</v>
      </c>
      <c r="D42" s="53" t="s">
        <v>442</v>
      </c>
      <c r="E42" s="40" t="s">
        <v>443</v>
      </c>
      <c r="F42" s="41">
        <v>45</v>
      </c>
      <c r="G42" s="41">
        <v>0</v>
      </c>
      <c r="H42" s="41">
        <v>300</v>
      </c>
      <c r="I42" s="41">
        <f t="shared" si="6"/>
        <v>0</v>
      </c>
      <c r="J42" s="41">
        <f t="shared" si="7"/>
        <v>13500</v>
      </c>
      <c r="K42" s="41">
        <f t="shared" si="8"/>
        <v>13500</v>
      </c>
    </row>
    <row r="43" ht="21.6" spans="1:11">
      <c r="A43" s="40">
        <v>38</v>
      </c>
      <c r="B43" s="37" t="s">
        <v>444</v>
      </c>
      <c r="C43" s="38" t="s">
        <v>445</v>
      </c>
      <c r="D43" s="39"/>
      <c r="E43" s="40" t="s">
        <v>377</v>
      </c>
      <c r="F43" s="41">
        <v>2922.97</v>
      </c>
      <c r="G43" s="41">
        <v>0</v>
      </c>
      <c r="H43" s="41">
        <v>24.01</v>
      </c>
      <c r="I43" s="41">
        <f t="shared" si="6"/>
        <v>0</v>
      </c>
      <c r="J43" s="41">
        <f t="shared" si="7"/>
        <v>70180.51</v>
      </c>
      <c r="K43" s="41">
        <f t="shared" si="8"/>
        <v>70180.51</v>
      </c>
    </row>
    <row r="44" ht="21.6" spans="1:11">
      <c r="A44" s="40">
        <v>39</v>
      </c>
      <c r="B44" s="37" t="s">
        <v>446</v>
      </c>
      <c r="C44" s="38" t="s">
        <v>379</v>
      </c>
      <c r="D44" s="39"/>
      <c r="E44" s="40" t="s">
        <v>377</v>
      </c>
      <c r="F44" s="41">
        <v>1404.59</v>
      </c>
      <c r="G44" s="41">
        <v>0</v>
      </c>
      <c r="H44" s="41">
        <v>18.6</v>
      </c>
      <c r="I44" s="41">
        <f t="shared" si="6"/>
        <v>0</v>
      </c>
      <c r="J44" s="41">
        <f t="shared" si="7"/>
        <v>26125.37</v>
      </c>
      <c r="K44" s="41">
        <f t="shared" si="8"/>
        <v>26125.37</v>
      </c>
    </row>
    <row r="45" ht="32.4" spans="1:11">
      <c r="A45" s="40">
        <v>40</v>
      </c>
      <c r="B45" s="37" t="s">
        <v>903</v>
      </c>
      <c r="C45" s="38" t="s">
        <v>904</v>
      </c>
      <c r="D45" s="39"/>
      <c r="E45" s="40" t="s">
        <v>400</v>
      </c>
      <c r="F45" s="41">
        <v>3</v>
      </c>
      <c r="G45" s="41">
        <v>0</v>
      </c>
      <c r="H45" s="41">
        <v>450</v>
      </c>
      <c r="I45" s="41">
        <f t="shared" si="6"/>
        <v>0</v>
      </c>
      <c r="J45" s="41">
        <f t="shared" si="7"/>
        <v>1350</v>
      </c>
      <c r="K45" s="41">
        <f t="shared" si="8"/>
        <v>1350</v>
      </c>
    </row>
    <row r="46" ht="21.6" spans="1:11">
      <c r="A46" s="40">
        <v>41</v>
      </c>
      <c r="B46" s="37" t="s">
        <v>447</v>
      </c>
      <c r="C46" s="38" t="s">
        <v>448</v>
      </c>
      <c r="D46" s="39"/>
      <c r="E46" s="40" t="s">
        <v>377</v>
      </c>
      <c r="F46" s="41">
        <v>1186.22</v>
      </c>
      <c r="G46" s="41">
        <v>0</v>
      </c>
      <c r="H46" s="41">
        <v>561.22</v>
      </c>
      <c r="I46" s="41">
        <f t="shared" si="6"/>
        <v>0</v>
      </c>
      <c r="J46" s="41">
        <f t="shared" si="7"/>
        <v>665730.39</v>
      </c>
      <c r="K46" s="41">
        <f t="shared" si="8"/>
        <v>665730.39</v>
      </c>
    </row>
    <row r="47" ht="21.6" spans="1:11">
      <c r="A47" s="40">
        <v>42</v>
      </c>
      <c r="B47" s="37" t="s">
        <v>449</v>
      </c>
      <c r="C47" s="38" t="s">
        <v>450</v>
      </c>
      <c r="D47" s="39"/>
      <c r="E47" s="40" t="s">
        <v>451</v>
      </c>
      <c r="F47" s="54">
        <v>35.42</v>
      </c>
      <c r="G47" s="41">
        <v>0</v>
      </c>
      <c r="H47" s="41">
        <v>7268.56</v>
      </c>
      <c r="I47" s="41">
        <f t="shared" si="6"/>
        <v>0</v>
      </c>
      <c r="J47" s="41">
        <f t="shared" si="7"/>
        <v>257452.4</v>
      </c>
      <c r="K47" s="41">
        <f t="shared" si="8"/>
        <v>257452.4</v>
      </c>
    </row>
    <row r="48" ht="21.6" spans="1:11">
      <c r="A48" s="40">
        <v>43</v>
      </c>
      <c r="B48" s="37" t="s">
        <v>452</v>
      </c>
      <c r="C48" s="38" t="s">
        <v>397</v>
      </c>
      <c r="D48" s="39"/>
      <c r="E48" s="40" t="s">
        <v>383</v>
      </c>
      <c r="F48" s="41">
        <v>6544.04</v>
      </c>
      <c r="G48" s="41">
        <v>0</v>
      </c>
      <c r="H48" s="41">
        <v>75.83</v>
      </c>
      <c r="I48" s="41">
        <f t="shared" si="6"/>
        <v>0</v>
      </c>
      <c r="J48" s="41">
        <f t="shared" si="7"/>
        <v>496234.55</v>
      </c>
      <c r="K48" s="41">
        <f t="shared" si="8"/>
        <v>496234.55</v>
      </c>
    </row>
    <row r="49" ht="21.6" spans="1:11">
      <c r="A49" s="40">
        <v>44</v>
      </c>
      <c r="B49" s="37" t="s">
        <v>453</v>
      </c>
      <c r="C49" s="38" t="s">
        <v>432</v>
      </c>
      <c r="D49" s="39"/>
      <c r="E49" s="40" t="s">
        <v>414</v>
      </c>
      <c r="F49" s="41">
        <v>1387</v>
      </c>
      <c r="G49" s="41">
        <v>0</v>
      </c>
      <c r="H49" s="41">
        <v>15</v>
      </c>
      <c r="I49" s="41">
        <f t="shared" si="6"/>
        <v>0</v>
      </c>
      <c r="J49" s="41">
        <f t="shared" si="7"/>
        <v>20805</v>
      </c>
      <c r="K49" s="41">
        <f t="shared" si="8"/>
        <v>20805</v>
      </c>
    </row>
    <row r="50" ht="21.6" spans="1:11">
      <c r="A50" s="40">
        <v>45</v>
      </c>
      <c r="B50" s="37" t="s">
        <v>454</v>
      </c>
      <c r="C50" s="38" t="s">
        <v>455</v>
      </c>
      <c r="D50" s="52" t="s">
        <v>456</v>
      </c>
      <c r="E50" s="40" t="s">
        <v>265</v>
      </c>
      <c r="F50" s="41">
        <v>234</v>
      </c>
      <c r="G50" s="41">
        <v>0</v>
      </c>
      <c r="H50" s="41">
        <v>2000</v>
      </c>
      <c r="I50" s="41">
        <f t="shared" si="6"/>
        <v>0</v>
      </c>
      <c r="J50" s="41">
        <f t="shared" si="7"/>
        <v>468000</v>
      </c>
      <c r="K50" s="41">
        <f t="shared" si="8"/>
        <v>468000</v>
      </c>
    </row>
    <row r="51" ht="21.6" spans="1:11">
      <c r="A51" s="40">
        <v>46</v>
      </c>
      <c r="B51" s="37" t="s">
        <v>457</v>
      </c>
      <c r="C51" s="38" t="s">
        <v>458</v>
      </c>
      <c r="D51" s="52" t="s">
        <v>459</v>
      </c>
      <c r="E51" s="40" t="s">
        <v>265</v>
      </c>
      <c r="F51" s="41">
        <v>234</v>
      </c>
      <c r="G51" s="41">
        <v>0</v>
      </c>
      <c r="H51" s="41">
        <v>1000</v>
      </c>
      <c r="I51" s="41">
        <f t="shared" si="6"/>
        <v>0</v>
      </c>
      <c r="J51" s="41">
        <f t="shared" si="7"/>
        <v>234000</v>
      </c>
      <c r="K51" s="41">
        <f t="shared" si="8"/>
        <v>234000</v>
      </c>
    </row>
    <row r="52" ht="21.6" spans="1:11">
      <c r="A52" s="40">
        <v>47</v>
      </c>
      <c r="B52" s="37" t="s">
        <v>460</v>
      </c>
      <c r="C52" s="38" t="s">
        <v>461</v>
      </c>
      <c r="D52" s="52" t="s">
        <v>462</v>
      </c>
      <c r="E52" s="40" t="s">
        <v>265</v>
      </c>
      <c r="F52" s="41">
        <v>234</v>
      </c>
      <c r="G52" s="41">
        <v>0</v>
      </c>
      <c r="H52" s="41">
        <v>2000</v>
      </c>
      <c r="I52" s="41">
        <f t="shared" si="6"/>
        <v>0</v>
      </c>
      <c r="J52" s="41">
        <f t="shared" si="7"/>
        <v>468000</v>
      </c>
      <c r="K52" s="41">
        <f t="shared" si="8"/>
        <v>468000</v>
      </c>
    </row>
    <row r="53" spans="1:11">
      <c r="A53" s="12"/>
      <c r="B53" s="28" t="s">
        <v>463</v>
      </c>
      <c r="C53" s="29" t="s">
        <v>464</v>
      </c>
      <c r="D53" s="30"/>
      <c r="E53" s="28"/>
      <c r="F53" s="50"/>
      <c r="G53" s="51"/>
      <c r="H53" s="51"/>
      <c r="I53" s="51"/>
      <c r="J53" s="51"/>
      <c r="K53" s="51"/>
    </row>
    <row r="54" ht="21.6" spans="1:11">
      <c r="A54" s="40">
        <v>51</v>
      </c>
      <c r="B54" s="37" t="s">
        <v>465</v>
      </c>
      <c r="C54" s="38" t="s">
        <v>376</v>
      </c>
      <c r="D54" s="39"/>
      <c r="E54" s="40" t="s">
        <v>377</v>
      </c>
      <c r="F54" s="41">
        <v>31.08</v>
      </c>
      <c r="G54" s="41">
        <v>0</v>
      </c>
      <c r="H54" s="41">
        <v>22.94</v>
      </c>
      <c r="I54" s="41">
        <f t="shared" ref="I54:I56" si="9">F54*G54</f>
        <v>0</v>
      </c>
      <c r="J54" s="41">
        <f t="shared" ref="J54:J56" si="10">F54*H54</f>
        <v>712.98</v>
      </c>
      <c r="K54" s="41">
        <f t="shared" ref="K54:K56" si="11">J54+I54</f>
        <v>712.98</v>
      </c>
    </row>
    <row r="55" ht="21.6" spans="1:11">
      <c r="A55" s="40">
        <v>52</v>
      </c>
      <c r="B55" s="37" t="s">
        <v>466</v>
      </c>
      <c r="C55" s="38" t="s">
        <v>467</v>
      </c>
      <c r="D55" s="39"/>
      <c r="E55" s="40" t="s">
        <v>377</v>
      </c>
      <c r="F55" s="41">
        <v>46.62</v>
      </c>
      <c r="G55" s="41">
        <v>0</v>
      </c>
      <c r="H55" s="41">
        <v>564.62</v>
      </c>
      <c r="I55" s="41">
        <f t="shared" si="9"/>
        <v>0</v>
      </c>
      <c r="J55" s="41">
        <f t="shared" si="10"/>
        <v>26322.58</v>
      </c>
      <c r="K55" s="41">
        <f t="shared" si="11"/>
        <v>26322.58</v>
      </c>
    </row>
    <row r="56" ht="21.6" spans="1:11">
      <c r="A56" s="40">
        <v>53</v>
      </c>
      <c r="B56" s="37" t="s">
        <v>468</v>
      </c>
      <c r="C56" s="38" t="s">
        <v>397</v>
      </c>
      <c r="D56" s="39"/>
      <c r="E56" s="40" t="s">
        <v>383</v>
      </c>
      <c r="F56" s="41">
        <v>319.68</v>
      </c>
      <c r="G56" s="41">
        <v>0</v>
      </c>
      <c r="H56" s="41">
        <v>75.83</v>
      </c>
      <c r="I56" s="41">
        <f t="shared" si="9"/>
        <v>0</v>
      </c>
      <c r="J56" s="41">
        <f t="shared" si="10"/>
        <v>24241.33</v>
      </c>
      <c r="K56" s="41">
        <f t="shared" si="11"/>
        <v>24241.33</v>
      </c>
    </row>
    <row r="57" spans="1:11">
      <c r="A57" s="12"/>
      <c r="B57" s="28" t="s">
        <v>469</v>
      </c>
      <c r="C57" s="29" t="s">
        <v>470</v>
      </c>
      <c r="D57" s="30"/>
      <c r="E57" s="28"/>
      <c r="F57" s="50"/>
      <c r="G57" s="51"/>
      <c r="H57" s="51"/>
      <c r="I57" s="51"/>
      <c r="J57" s="51"/>
      <c r="K57" s="51"/>
    </row>
    <row r="58" ht="21.6" spans="1:11">
      <c r="A58" s="12">
        <v>55</v>
      </c>
      <c r="B58" s="37" t="s">
        <v>471</v>
      </c>
      <c r="C58" s="38" t="s">
        <v>445</v>
      </c>
      <c r="D58" s="39"/>
      <c r="E58" s="40" t="s">
        <v>377</v>
      </c>
      <c r="F58" s="41">
        <v>10898.86</v>
      </c>
      <c r="G58" s="41">
        <v>0</v>
      </c>
      <c r="H58" s="41">
        <v>24.01</v>
      </c>
      <c r="I58" s="41">
        <f t="shared" ref="I58:I71" si="12">F58*G58</f>
        <v>0</v>
      </c>
      <c r="J58" s="41">
        <f t="shared" ref="J58:J71" si="13">F58*H58</f>
        <v>261681.63</v>
      </c>
      <c r="K58" s="41">
        <f t="shared" ref="K58:K71" si="14">J58+I58</f>
        <v>261681.63</v>
      </c>
    </row>
    <row r="59" ht="21.6" spans="1:11">
      <c r="A59" s="12">
        <v>56</v>
      </c>
      <c r="B59" s="37" t="s">
        <v>472</v>
      </c>
      <c r="C59" s="38" t="s">
        <v>379</v>
      </c>
      <c r="D59" s="39"/>
      <c r="E59" s="40" t="s">
        <v>377</v>
      </c>
      <c r="F59" s="41">
        <v>9170.8</v>
      </c>
      <c r="G59" s="41">
        <v>0</v>
      </c>
      <c r="H59" s="41">
        <v>18.6</v>
      </c>
      <c r="I59" s="41">
        <f t="shared" si="12"/>
        <v>0</v>
      </c>
      <c r="J59" s="41">
        <f t="shared" si="13"/>
        <v>170576.88</v>
      </c>
      <c r="K59" s="41">
        <f t="shared" si="14"/>
        <v>170576.88</v>
      </c>
    </row>
    <row r="60" ht="21.6" spans="1:11">
      <c r="A60" s="12">
        <v>57</v>
      </c>
      <c r="B60" s="37" t="s">
        <v>473</v>
      </c>
      <c r="C60" s="38" t="s">
        <v>474</v>
      </c>
      <c r="D60" s="39"/>
      <c r="E60" s="40" t="s">
        <v>377</v>
      </c>
      <c r="F60" s="41">
        <v>903.71</v>
      </c>
      <c r="G60" s="41">
        <v>0</v>
      </c>
      <c r="H60" s="41">
        <v>558.53</v>
      </c>
      <c r="I60" s="41">
        <f t="shared" si="12"/>
        <v>0</v>
      </c>
      <c r="J60" s="41">
        <f t="shared" si="13"/>
        <v>504749.15</v>
      </c>
      <c r="K60" s="41">
        <f t="shared" si="14"/>
        <v>504749.15</v>
      </c>
    </row>
    <row r="61" ht="21.6" spans="1:11">
      <c r="A61" s="12">
        <v>58</v>
      </c>
      <c r="B61" s="37" t="s">
        <v>475</v>
      </c>
      <c r="C61" s="38" t="s">
        <v>476</v>
      </c>
      <c r="D61" s="39"/>
      <c r="E61" s="40" t="s">
        <v>383</v>
      </c>
      <c r="F61" s="41">
        <v>8532.34</v>
      </c>
      <c r="G61" s="41">
        <v>0</v>
      </c>
      <c r="H61" s="41">
        <v>22.62</v>
      </c>
      <c r="I61" s="41">
        <f t="shared" si="12"/>
        <v>0</v>
      </c>
      <c r="J61" s="41">
        <f t="shared" si="13"/>
        <v>193001.53</v>
      </c>
      <c r="K61" s="41">
        <f t="shared" si="14"/>
        <v>193001.53</v>
      </c>
    </row>
    <row r="62" ht="21.6" spans="1:11">
      <c r="A62" s="12">
        <v>59</v>
      </c>
      <c r="B62" s="37" t="s">
        <v>477</v>
      </c>
      <c r="C62" s="38" t="s">
        <v>478</v>
      </c>
      <c r="D62" s="39"/>
      <c r="E62" s="40" t="s">
        <v>377</v>
      </c>
      <c r="F62" s="41">
        <v>255.42</v>
      </c>
      <c r="G62" s="41">
        <v>0</v>
      </c>
      <c r="H62" s="41">
        <v>198.41</v>
      </c>
      <c r="I62" s="41">
        <f t="shared" si="12"/>
        <v>0</v>
      </c>
      <c r="J62" s="41">
        <f t="shared" si="13"/>
        <v>50677.88</v>
      </c>
      <c r="K62" s="41">
        <f t="shared" si="14"/>
        <v>50677.88</v>
      </c>
    </row>
    <row r="63" ht="21.6" spans="1:11">
      <c r="A63" s="12">
        <v>60</v>
      </c>
      <c r="B63" s="37" t="s">
        <v>479</v>
      </c>
      <c r="C63" s="42" t="s">
        <v>480</v>
      </c>
      <c r="D63" s="39"/>
      <c r="E63" s="40" t="s">
        <v>387</v>
      </c>
      <c r="F63" s="41">
        <v>1362</v>
      </c>
      <c r="G63" s="41">
        <v>0</v>
      </c>
      <c r="H63" s="41">
        <v>65.13</v>
      </c>
      <c r="I63" s="41">
        <f t="shared" si="12"/>
        <v>0</v>
      </c>
      <c r="J63" s="41">
        <f t="shared" si="13"/>
        <v>88707.06</v>
      </c>
      <c r="K63" s="41">
        <f t="shared" si="14"/>
        <v>88707.06</v>
      </c>
    </row>
    <row r="64" ht="21.6" spans="1:11">
      <c r="A64" s="12">
        <v>61</v>
      </c>
      <c r="B64" s="37" t="s">
        <v>481</v>
      </c>
      <c r="C64" s="38" t="s">
        <v>482</v>
      </c>
      <c r="D64" s="39"/>
      <c r="E64" s="40" t="s">
        <v>383</v>
      </c>
      <c r="F64" s="41">
        <v>245.16</v>
      </c>
      <c r="G64" s="41">
        <v>0</v>
      </c>
      <c r="H64" s="41">
        <v>11.14</v>
      </c>
      <c r="I64" s="41">
        <f t="shared" si="12"/>
        <v>0</v>
      </c>
      <c r="J64" s="41">
        <f t="shared" si="13"/>
        <v>2731.08</v>
      </c>
      <c r="K64" s="41">
        <f t="shared" si="14"/>
        <v>2731.08</v>
      </c>
    </row>
    <row r="65" ht="21.6" spans="1:11">
      <c r="A65" s="12">
        <v>62</v>
      </c>
      <c r="B65" s="37" t="s">
        <v>483</v>
      </c>
      <c r="C65" s="38" t="s">
        <v>484</v>
      </c>
      <c r="D65" s="39"/>
      <c r="E65" s="40" t="s">
        <v>414</v>
      </c>
      <c r="F65" s="41">
        <v>681</v>
      </c>
      <c r="G65" s="41">
        <v>0</v>
      </c>
      <c r="H65" s="41">
        <v>60</v>
      </c>
      <c r="I65" s="41">
        <f t="shared" si="12"/>
        <v>0</v>
      </c>
      <c r="J65" s="41">
        <f t="shared" si="13"/>
        <v>40860</v>
      </c>
      <c r="K65" s="41">
        <f t="shared" si="14"/>
        <v>40860</v>
      </c>
    </row>
    <row r="66" ht="21.6" spans="1:11">
      <c r="A66" s="12">
        <v>63</v>
      </c>
      <c r="B66" s="37" t="s">
        <v>485</v>
      </c>
      <c r="C66" s="38" t="s">
        <v>486</v>
      </c>
      <c r="D66" s="39" t="s">
        <v>905</v>
      </c>
      <c r="E66" s="40" t="s">
        <v>377</v>
      </c>
      <c r="F66" s="41">
        <v>54.48</v>
      </c>
      <c r="G66" s="41">
        <v>0</v>
      </c>
      <c r="H66" s="41">
        <v>957.99</v>
      </c>
      <c r="I66" s="41">
        <f t="shared" si="12"/>
        <v>0</v>
      </c>
      <c r="J66" s="41">
        <f t="shared" si="13"/>
        <v>52191.3</v>
      </c>
      <c r="K66" s="41">
        <f t="shared" si="14"/>
        <v>52191.3</v>
      </c>
    </row>
    <row r="67" ht="21.6" spans="1:11">
      <c r="A67" s="12">
        <v>64</v>
      </c>
      <c r="B67" s="37" t="s">
        <v>487</v>
      </c>
      <c r="C67" s="38" t="s">
        <v>488</v>
      </c>
      <c r="D67" s="39"/>
      <c r="E67" s="40" t="s">
        <v>400</v>
      </c>
      <c r="F67" s="41">
        <v>681</v>
      </c>
      <c r="G67" s="41">
        <v>0</v>
      </c>
      <c r="H67" s="41">
        <v>120</v>
      </c>
      <c r="I67" s="41">
        <f t="shared" si="12"/>
        <v>0</v>
      </c>
      <c r="J67" s="41">
        <f t="shared" si="13"/>
        <v>81720</v>
      </c>
      <c r="K67" s="41">
        <f t="shared" si="14"/>
        <v>81720</v>
      </c>
    </row>
    <row r="68" ht="21.6" spans="1:11">
      <c r="A68" s="12">
        <v>65</v>
      </c>
      <c r="B68" s="37" t="s">
        <v>489</v>
      </c>
      <c r="C68" s="38" t="s">
        <v>490</v>
      </c>
      <c r="D68" s="39"/>
      <c r="E68" s="40" t="s">
        <v>377</v>
      </c>
      <c r="F68" s="41">
        <v>295.1</v>
      </c>
      <c r="G68" s="41">
        <v>0</v>
      </c>
      <c r="H68" s="41">
        <v>561.22</v>
      </c>
      <c r="I68" s="41">
        <f t="shared" si="12"/>
        <v>0</v>
      </c>
      <c r="J68" s="41">
        <f t="shared" si="13"/>
        <v>165616.02</v>
      </c>
      <c r="K68" s="41">
        <f t="shared" si="14"/>
        <v>165616.02</v>
      </c>
    </row>
    <row r="69" ht="21.6" spans="1:11">
      <c r="A69" s="12">
        <v>66</v>
      </c>
      <c r="B69" s="37" t="s">
        <v>491</v>
      </c>
      <c r="C69" s="38" t="s">
        <v>397</v>
      </c>
      <c r="D69" s="39"/>
      <c r="E69" s="40" t="s">
        <v>383</v>
      </c>
      <c r="F69" s="41">
        <v>708.24</v>
      </c>
      <c r="G69" s="41">
        <v>0</v>
      </c>
      <c r="H69" s="41">
        <v>75.83</v>
      </c>
      <c r="I69" s="41">
        <f t="shared" si="12"/>
        <v>0</v>
      </c>
      <c r="J69" s="41">
        <f t="shared" si="13"/>
        <v>53705.84</v>
      </c>
      <c r="K69" s="41">
        <f t="shared" si="14"/>
        <v>53705.84</v>
      </c>
    </row>
    <row r="70" ht="21.6" spans="1:11">
      <c r="A70" s="12">
        <v>67</v>
      </c>
      <c r="B70" s="37" t="s">
        <v>492</v>
      </c>
      <c r="C70" s="38" t="s">
        <v>450</v>
      </c>
      <c r="D70" s="39"/>
      <c r="E70" s="40" t="s">
        <v>451</v>
      </c>
      <c r="F70" s="54">
        <v>10.988</v>
      </c>
      <c r="G70" s="41">
        <v>0</v>
      </c>
      <c r="H70" s="41">
        <v>7268.56</v>
      </c>
      <c r="I70" s="41">
        <f t="shared" si="12"/>
        <v>0</v>
      </c>
      <c r="J70" s="41">
        <f t="shared" si="13"/>
        <v>79866.94</v>
      </c>
      <c r="K70" s="41">
        <f t="shared" si="14"/>
        <v>79866.94</v>
      </c>
    </row>
    <row r="71" ht="21.6" spans="1:11">
      <c r="A71" s="12">
        <v>68</v>
      </c>
      <c r="B71" s="37" t="s">
        <v>493</v>
      </c>
      <c r="C71" s="38" t="s">
        <v>432</v>
      </c>
      <c r="D71" s="39"/>
      <c r="E71" s="40" t="s">
        <v>414</v>
      </c>
      <c r="F71" s="41">
        <v>681</v>
      </c>
      <c r="G71" s="41">
        <v>0</v>
      </c>
      <c r="H71" s="41">
        <v>15</v>
      </c>
      <c r="I71" s="41">
        <f t="shared" si="12"/>
        <v>0</v>
      </c>
      <c r="J71" s="41">
        <f t="shared" si="13"/>
        <v>10215</v>
      </c>
      <c r="K71" s="41">
        <f t="shared" si="14"/>
        <v>10215</v>
      </c>
    </row>
    <row r="72" spans="1:11">
      <c r="A72" s="12"/>
      <c r="B72" s="23" t="s">
        <v>222</v>
      </c>
      <c r="C72" s="24" t="s">
        <v>494</v>
      </c>
      <c r="D72" s="58"/>
      <c r="E72" s="23"/>
      <c r="F72" s="59"/>
      <c r="G72" s="27"/>
      <c r="H72" s="27"/>
      <c r="I72" s="27"/>
      <c r="J72" s="27"/>
      <c r="K72" s="27"/>
    </row>
    <row r="73" ht="64.8" spans="1:11">
      <c r="A73" s="12">
        <v>70</v>
      </c>
      <c r="B73" s="37" t="s">
        <v>495</v>
      </c>
      <c r="C73" s="38" t="s">
        <v>496</v>
      </c>
      <c r="D73" s="52" t="s">
        <v>497</v>
      </c>
      <c r="E73" s="40" t="s">
        <v>443</v>
      </c>
      <c r="F73" s="41">
        <v>8</v>
      </c>
      <c r="G73" s="41">
        <v>0</v>
      </c>
      <c r="H73" s="41">
        <v>800</v>
      </c>
      <c r="I73" s="41">
        <f t="shared" ref="I73:I80" si="15">F73*G73</f>
        <v>0</v>
      </c>
      <c r="J73" s="41">
        <f t="shared" ref="J73:J80" si="16">F73*H73</f>
        <v>6400</v>
      </c>
      <c r="K73" s="41">
        <f t="shared" ref="K73:K80" si="17">J73+I73</f>
        <v>6400</v>
      </c>
    </row>
    <row r="74" ht="21.6" spans="1:11">
      <c r="A74" s="12">
        <v>71</v>
      </c>
      <c r="B74" s="37" t="s">
        <v>498</v>
      </c>
      <c r="C74" s="38" t="s">
        <v>499</v>
      </c>
      <c r="D74" s="39"/>
      <c r="E74" s="40" t="s">
        <v>377</v>
      </c>
      <c r="F74" s="41">
        <v>299.68</v>
      </c>
      <c r="G74" s="41">
        <v>0</v>
      </c>
      <c r="H74" s="41">
        <v>24.01</v>
      </c>
      <c r="I74" s="41">
        <f t="shared" si="15"/>
        <v>0</v>
      </c>
      <c r="J74" s="41">
        <f t="shared" si="16"/>
        <v>7195.32</v>
      </c>
      <c r="K74" s="41">
        <f t="shared" si="17"/>
        <v>7195.32</v>
      </c>
    </row>
    <row r="75" ht="21.6" spans="1:11">
      <c r="A75" s="12">
        <v>72</v>
      </c>
      <c r="B75" s="37" t="s">
        <v>500</v>
      </c>
      <c r="C75" s="38" t="s">
        <v>501</v>
      </c>
      <c r="D75" s="39"/>
      <c r="E75" s="40" t="s">
        <v>377</v>
      </c>
      <c r="F75" s="41">
        <v>62.9</v>
      </c>
      <c r="G75" s="41">
        <v>0</v>
      </c>
      <c r="H75" s="41">
        <v>18.6</v>
      </c>
      <c r="I75" s="41">
        <f t="shared" si="15"/>
        <v>0</v>
      </c>
      <c r="J75" s="41">
        <f t="shared" si="16"/>
        <v>1169.94</v>
      </c>
      <c r="K75" s="41">
        <f t="shared" si="17"/>
        <v>1169.94</v>
      </c>
    </row>
    <row r="76" ht="21.6" spans="1:11">
      <c r="A76" s="12">
        <v>73</v>
      </c>
      <c r="B76" s="37" t="s">
        <v>502</v>
      </c>
      <c r="C76" s="38" t="s">
        <v>503</v>
      </c>
      <c r="D76" s="39"/>
      <c r="E76" s="40" t="s">
        <v>377</v>
      </c>
      <c r="F76" s="41">
        <v>236.78</v>
      </c>
      <c r="G76" s="41">
        <v>0</v>
      </c>
      <c r="H76" s="41">
        <v>564.62</v>
      </c>
      <c r="I76" s="41">
        <f t="shared" si="15"/>
        <v>0</v>
      </c>
      <c r="J76" s="41">
        <f t="shared" si="16"/>
        <v>133690.72</v>
      </c>
      <c r="K76" s="41">
        <f t="shared" si="17"/>
        <v>133690.72</v>
      </c>
    </row>
    <row r="77" ht="21.6" spans="1:11">
      <c r="A77" s="12">
        <v>74</v>
      </c>
      <c r="B77" s="37" t="s">
        <v>504</v>
      </c>
      <c r="C77" s="38" t="s">
        <v>505</v>
      </c>
      <c r="D77" s="39"/>
      <c r="E77" s="40" t="s">
        <v>377</v>
      </c>
      <c r="F77" s="41">
        <v>117.92</v>
      </c>
      <c r="G77" s="41">
        <v>0</v>
      </c>
      <c r="H77" s="41">
        <v>22.94</v>
      </c>
      <c r="I77" s="41">
        <f t="shared" si="15"/>
        <v>0</v>
      </c>
      <c r="J77" s="41">
        <f t="shared" si="16"/>
        <v>2705.08</v>
      </c>
      <c r="K77" s="41">
        <f t="shared" si="17"/>
        <v>2705.08</v>
      </c>
    </row>
    <row r="78" ht="21.6" spans="1:11">
      <c r="A78" s="12">
        <v>75</v>
      </c>
      <c r="B78" s="37" t="s">
        <v>506</v>
      </c>
      <c r="C78" s="38" t="s">
        <v>507</v>
      </c>
      <c r="D78" s="39"/>
      <c r="E78" s="40" t="s">
        <v>377</v>
      </c>
      <c r="F78" s="41">
        <v>80.03</v>
      </c>
      <c r="G78" s="41">
        <v>0</v>
      </c>
      <c r="H78" s="41">
        <v>564.62</v>
      </c>
      <c r="I78" s="41">
        <f t="shared" si="15"/>
        <v>0</v>
      </c>
      <c r="J78" s="41">
        <f t="shared" si="16"/>
        <v>45186.54</v>
      </c>
      <c r="K78" s="41">
        <f t="shared" si="17"/>
        <v>45186.54</v>
      </c>
    </row>
    <row r="79" ht="21.6" spans="1:11">
      <c r="A79" s="12">
        <v>76</v>
      </c>
      <c r="B79" s="37" t="s">
        <v>508</v>
      </c>
      <c r="C79" s="38" t="s">
        <v>397</v>
      </c>
      <c r="D79" s="39"/>
      <c r="E79" s="40" t="s">
        <v>383</v>
      </c>
      <c r="F79" s="41">
        <v>1183.92</v>
      </c>
      <c r="G79" s="41">
        <v>0</v>
      </c>
      <c r="H79" s="41">
        <v>75.83</v>
      </c>
      <c r="I79" s="41">
        <f t="shared" si="15"/>
        <v>0</v>
      </c>
      <c r="J79" s="41">
        <f t="shared" si="16"/>
        <v>89776.65</v>
      </c>
      <c r="K79" s="41">
        <f t="shared" si="17"/>
        <v>89776.65</v>
      </c>
    </row>
    <row r="80" ht="43.2" spans="1:11">
      <c r="A80" s="12">
        <v>77</v>
      </c>
      <c r="B80" s="37" t="s">
        <v>509</v>
      </c>
      <c r="C80" s="38" t="s">
        <v>510</v>
      </c>
      <c r="D80" s="60" t="s">
        <v>511</v>
      </c>
      <c r="E80" s="40" t="s">
        <v>443</v>
      </c>
      <c r="F80" s="41">
        <v>1093</v>
      </c>
      <c r="G80" s="41">
        <v>0</v>
      </c>
      <c r="H80" s="41">
        <v>1080</v>
      </c>
      <c r="I80" s="41">
        <f t="shared" si="15"/>
        <v>0</v>
      </c>
      <c r="J80" s="41">
        <f t="shared" si="16"/>
        <v>1180440</v>
      </c>
      <c r="K80" s="41">
        <f t="shared" si="17"/>
        <v>1180440</v>
      </c>
    </row>
    <row r="81" ht="21.6" spans="1:11">
      <c r="A81" s="12">
        <v>79</v>
      </c>
      <c r="B81" s="37" t="s">
        <v>515</v>
      </c>
      <c r="C81" s="38" t="s">
        <v>516</v>
      </c>
      <c r="D81" s="53" t="s">
        <v>517</v>
      </c>
      <c r="E81" s="40" t="s">
        <v>387</v>
      </c>
      <c r="F81" s="41">
        <v>145</v>
      </c>
      <c r="G81" s="41">
        <v>0</v>
      </c>
      <c r="H81" s="41">
        <v>135</v>
      </c>
      <c r="I81" s="41">
        <f t="shared" ref="I81:I98" si="18">F81*G81</f>
        <v>0</v>
      </c>
      <c r="J81" s="41">
        <f t="shared" ref="J81:J98" si="19">F81*H81</f>
        <v>19575</v>
      </c>
      <c r="K81" s="41">
        <f t="shared" ref="K81:K98" si="20">J81+I81</f>
        <v>19575</v>
      </c>
    </row>
    <row r="82" ht="21.6" spans="1:11">
      <c r="A82" s="12">
        <v>80</v>
      </c>
      <c r="B82" s="37" t="s">
        <v>518</v>
      </c>
      <c r="C82" s="38" t="s">
        <v>519</v>
      </c>
      <c r="D82" s="53" t="s">
        <v>520</v>
      </c>
      <c r="E82" s="40" t="s">
        <v>387</v>
      </c>
      <c r="F82" s="41">
        <v>20.5</v>
      </c>
      <c r="G82" s="41">
        <v>0</v>
      </c>
      <c r="H82" s="41">
        <v>250</v>
      </c>
      <c r="I82" s="41">
        <f t="shared" si="18"/>
        <v>0</v>
      </c>
      <c r="J82" s="41">
        <f t="shared" si="19"/>
        <v>5125</v>
      </c>
      <c r="K82" s="41">
        <f t="shared" si="20"/>
        <v>5125</v>
      </c>
    </row>
    <row r="83" ht="21.6" spans="1:11">
      <c r="A83" s="12">
        <v>81</v>
      </c>
      <c r="B83" s="37" t="s">
        <v>521</v>
      </c>
      <c r="C83" s="38" t="s">
        <v>522</v>
      </c>
      <c r="D83" s="39"/>
      <c r="E83" s="40" t="s">
        <v>443</v>
      </c>
      <c r="F83" s="41">
        <v>1092</v>
      </c>
      <c r="G83" s="41">
        <v>0</v>
      </c>
      <c r="H83" s="41">
        <v>25</v>
      </c>
      <c r="I83" s="41">
        <f t="shared" si="18"/>
        <v>0</v>
      </c>
      <c r="J83" s="41">
        <f t="shared" si="19"/>
        <v>27300</v>
      </c>
      <c r="K83" s="41">
        <f t="shared" si="20"/>
        <v>27300</v>
      </c>
    </row>
    <row r="84" ht="21.6" spans="1:11">
      <c r="A84" s="12">
        <v>82</v>
      </c>
      <c r="B84" s="37" t="s">
        <v>523</v>
      </c>
      <c r="C84" s="38" t="s">
        <v>524</v>
      </c>
      <c r="D84" s="39"/>
      <c r="E84" s="40" t="s">
        <v>377</v>
      </c>
      <c r="F84" s="41">
        <v>2386.2</v>
      </c>
      <c r="G84" s="41">
        <v>0</v>
      </c>
      <c r="H84" s="41">
        <v>22.94</v>
      </c>
      <c r="I84" s="41">
        <f t="shared" si="18"/>
        <v>0</v>
      </c>
      <c r="J84" s="41">
        <f t="shared" si="19"/>
        <v>54739.43</v>
      </c>
      <c r="K84" s="41">
        <f t="shared" si="20"/>
        <v>54739.43</v>
      </c>
    </row>
    <row r="85" ht="21.6" spans="1:11">
      <c r="A85" s="12">
        <v>83</v>
      </c>
      <c r="B85" s="37" t="s">
        <v>525</v>
      </c>
      <c r="C85" s="38" t="s">
        <v>379</v>
      </c>
      <c r="D85" s="39"/>
      <c r="E85" s="40" t="s">
        <v>377</v>
      </c>
      <c r="F85" s="41">
        <v>2387.2</v>
      </c>
      <c r="G85" s="41">
        <v>0</v>
      </c>
      <c r="H85" s="41">
        <v>18.6</v>
      </c>
      <c r="I85" s="41">
        <f t="shared" si="18"/>
        <v>0</v>
      </c>
      <c r="J85" s="41">
        <f t="shared" si="19"/>
        <v>44401.92</v>
      </c>
      <c r="K85" s="41">
        <f t="shared" si="20"/>
        <v>44401.92</v>
      </c>
    </row>
    <row r="86" ht="21.6" spans="1:11">
      <c r="A86" s="12">
        <v>84</v>
      </c>
      <c r="B86" s="37" t="s">
        <v>526</v>
      </c>
      <c r="C86" s="42" t="s">
        <v>527</v>
      </c>
      <c r="D86" s="52" t="s">
        <v>528</v>
      </c>
      <c r="E86" s="40" t="s">
        <v>387</v>
      </c>
      <c r="F86" s="41">
        <v>11162.9</v>
      </c>
      <c r="G86" s="41">
        <v>0</v>
      </c>
      <c r="H86" s="41">
        <v>59.94</v>
      </c>
      <c r="I86" s="41">
        <f t="shared" si="18"/>
        <v>0</v>
      </c>
      <c r="J86" s="41">
        <f t="shared" si="19"/>
        <v>669104.23</v>
      </c>
      <c r="K86" s="41">
        <f t="shared" si="20"/>
        <v>669104.23</v>
      </c>
    </row>
    <row r="87" ht="21.6" spans="1:11">
      <c r="A87" s="12">
        <v>85</v>
      </c>
      <c r="B87" s="37" t="s">
        <v>529</v>
      </c>
      <c r="C87" s="42" t="s">
        <v>530</v>
      </c>
      <c r="D87" s="52" t="s">
        <v>531</v>
      </c>
      <c r="E87" s="40" t="s">
        <v>387</v>
      </c>
      <c r="F87" s="41">
        <v>66905.23</v>
      </c>
      <c r="G87" s="41">
        <v>0</v>
      </c>
      <c r="H87" s="41">
        <v>48.52</v>
      </c>
      <c r="I87" s="41">
        <f t="shared" si="18"/>
        <v>0</v>
      </c>
      <c r="J87" s="41">
        <f t="shared" si="19"/>
        <v>3246241.76</v>
      </c>
      <c r="K87" s="41">
        <f t="shared" si="20"/>
        <v>3246241.76</v>
      </c>
    </row>
    <row r="88" ht="21.6" spans="1:11">
      <c r="A88" s="12">
        <v>86</v>
      </c>
      <c r="B88" s="37" t="s">
        <v>532</v>
      </c>
      <c r="C88" s="42" t="s">
        <v>533</v>
      </c>
      <c r="D88" s="52" t="s">
        <v>534</v>
      </c>
      <c r="E88" s="40" t="s">
        <v>387</v>
      </c>
      <c r="F88" s="41">
        <v>628.05</v>
      </c>
      <c r="G88" s="41">
        <v>0</v>
      </c>
      <c r="H88" s="41">
        <v>45.19</v>
      </c>
      <c r="I88" s="41">
        <f t="shared" si="18"/>
        <v>0</v>
      </c>
      <c r="J88" s="41">
        <f t="shared" si="19"/>
        <v>28381.58</v>
      </c>
      <c r="K88" s="41">
        <f t="shared" si="20"/>
        <v>28381.58</v>
      </c>
    </row>
    <row r="89" ht="21.6" spans="1:11">
      <c r="A89" s="12">
        <v>87</v>
      </c>
      <c r="B89" s="37" t="s">
        <v>535</v>
      </c>
      <c r="C89" s="38" t="s">
        <v>536</v>
      </c>
      <c r="D89" s="52" t="s">
        <v>537</v>
      </c>
      <c r="E89" s="40" t="s">
        <v>191</v>
      </c>
      <c r="F89" s="54">
        <v>45.01</v>
      </c>
      <c r="G89" s="41">
        <v>0</v>
      </c>
      <c r="H89" s="41">
        <v>7854.77</v>
      </c>
      <c r="I89" s="41">
        <f t="shared" si="18"/>
        <v>0</v>
      </c>
      <c r="J89" s="41">
        <f t="shared" si="19"/>
        <v>353543.2</v>
      </c>
      <c r="K89" s="41">
        <f t="shared" si="20"/>
        <v>353543.2</v>
      </c>
    </row>
    <row r="90" ht="21.6" spans="1:11">
      <c r="A90" s="12">
        <v>88</v>
      </c>
      <c r="B90" s="37" t="s">
        <v>538</v>
      </c>
      <c r="C90" s="38" t="s">
        <v>539</v>
      </c>
      <c r="D90" s="52" t="s">
        <v>540</v>
      </c>
      <c r="E90" s="40" t="s">
        <v>387</v>
      </c>
      <c r="F90" s="41">
        <v>45010.31</v>
      </c>
      <c r="G90" s="41">
        <v>0</v>
      </c>
      <c r="H90" s="41">
        <v>12.56</v>
      </c>
      <c r="I90" s="41">
        <f t="shared" si="18"/>
        <v>0</v>
      </c>
      <c r="J90" s="41">
        <f t="shared" si="19"/>
        <v>565329.49</v>
      </c>
      <c r="K90" s="41">
        <f t="shared" si="20"/>
        <v>565329.49</v>
      </c>
    </row>
    <row r="91" ht="21.6" spans="1:11">
      <c r="A91" s="12">
        <v>89</v>
      </c>
      <c r="B91" s="37" t="s">
        <v>541</v>
      </c>
      <c r="C91" s="38" t="s">
        <v>542</v>
      </c>
      <c r="D91" s="52" t="s">
        <v>543</v>
      </c>
      <c r="E91" s="40" t="s">
        <v>400</v>
      </c>
      <c r="F91" s="41">
        <v>566</v>
      </c>
      <c r="G91" s="41">
        <v>0</v>
      </c>
      <c r="H91" s="41">
        <v>500</v>
      </c>
      <c r="I91" s="41">
        <f t="shared" si="18"/>
        <v>0</v>
      </c>
      <c r="J91" s="41">
        <f t="shared" si="19"/>
        <v>283000</v>
      </c>
      <c r="K91" s="41">
        <f t="shared" si="20"/>
        <v>283000</v>
      </c>
    </row>
    <row r="92" ht="21.6" spans="1:11">
      <c r="A92" s="12">
        <v>90</v>
      </c>
      <c r="B92" s="61" t="s">
        <v>544</v>
      </c>
      <c r="C92" s="62" t="s">
        <v>545</v>
      </c>
      <c r="D92" s="53" t="s">
        <v>546</v>
      </c>
      <c r="E92" s="40" t="s">
        <v>547</v>
      </c>
      <c r="F92" s="41">
        <v>3388</v>
      </c>
      <c r="G92" s="41">
        <v>0</v>
      </c>
      <c r="H92" s="41">
        <v>10</v>
      </c>
      <c r="I92" s="41">
        <f t="shared" si="18"/>
        <v>0</v>
      </c>
      <c r="J92" s="41">
        <f t="shared" si="19"/>
        <v>33880</v>
      </c>
      <c r="K92" s="41">
        <f t="shared" si="20"/>
        <v>33880</v>
      </c>
    </row>
    <row r="93" ht="21.6" spans="1:11">
      <c r="A93" s="12">
        <v>91</v>
      </c>
      <c r="B93" s="37" t="s">
        <v>548</v>
      </c>
      <c r="C93" s="38" t="s">
        <v>549</v>
      </c>
      <c r="D93" s="52" t="s">
        <v>550</v>
      </c>
      <c r="E93" s="40" t="s">
        <v>387</v>
      </c>
      <c r="F93" s="41">
        <v>5061</v>
      </c>
      <c r="G93" s="41">
        <v>0</v>
      </c>
      <c r="H93" s="41">
        <v>20.83</v>
      </c>
      <c r="I93" s="41">
        <f t="shared" si="18"/>
        <v>0</v>
      </c>
      <c r="J93" s="41">
        <f t="shared" si="19"/>
        <v>105420.63</v>
      </c>
      <c r="K93" s="41">
        <f t="shared" si="20"/>
        <v>105420.63</v>
      </c>
    </row>
    <row r="94" ht="21.6" spans="1:11">
      <c r="A94" s="12">
        <v>92</v>
      </c>
      <c r="B94" s="37" t="s">
        <v>551</v>
      </c>
      <c r="C94" s="38" t="s">
        <v>552</v>
      </c>
      <c r="D94" s="52" t="s">
        <v>553</v>
      </c>
      <c r="E94" s="40" t="s">
        <v>191</v>
      </c>
      <c r="F94" s="54">
        <v>3.37</v>
      </c>
      <c r="G94" s="41">
        <v>0</v>
      </c>
      <c r="H94" s="41">
        <v>7537.71</v>
      </c>
      <c r="I94" s="41">
        <f t="shared" si="18"/>
        <v>0</v>
      </c>
      <c r="J94" s="41">
        <f t="shared" si="19"/>
        <v>25402.08</v>
      </c>
      <c r="K94" s="41">
        <f t="shared" si="20"/>
        <v>25402.08</v>
      </c>
    </row>
    <row r="95" ht="32.4" spans="1:11">
      <c r="A95" s="12">
        <v>93</v>
      </c>
      <c r="B95" s="37" t="s">
        <v>554</v>
      </c>
      <c r="C95" s="38" t="s">
        <v>555</v>
      </c>
      <c r="D95" s="52" t="s">
        <v>556</v>
      </c>
      <c r="E95" s="40" t="s">
        <v>191</v>
      </c>
      <c r="F95" s="54">
        <v>4.352</v>
      </c>
      <c r="G95" s="41">
        <v>0</v>
      </c>
      <c r="H95" s="41">
        <v>11676.65</v>
      </c>
      <c r="I95" s="41">
        <f t="shared" si="18"/>
        <v>0</v>
      </c>
      <c r="J95" s="41">
        <f t="shared" si="19"/>
        <v>50816.78</v>
      </c>
      <c r="K95" s="41">
        <f t="shared" si="20"/>
        <v>50816.78</v>
      </c>
    </row>
    <row r="96" ht="32.4" spans="1:11">
      <c r="A96" s="12">
        <v>94</v>
      </c>
      <c r="B96" s="37" t="s">
        <v>557</v>
      </c>
      <c r="C96" s="38" t="s">
        <v>558</v>
      </c>
      <c r="D96" s="52" t="s">
        <v>559</v>
      </c>
      <c r="E96" s="63" t="s">
        <v>387</v>
      </c>
      <c r="F96" s="41">
        <v>4164</v>
      </c>
      <c r="G96" s="41">
        <v>0</v>
      </c>
      <c r="H96" s="41">
        <v>36.36</v>
      </c>
      <c r="I96" s="41">
        <f t="shared" si="18"/>
        <v>0</v>
      </c>
      <c r="J96" s="41">
        <f t="shared" si="19"/>
        <v>151403.04</v>
      </c>
      <c r="K96" s="41">
        <f t="shared" si="20"/>
        <v>151403.04</v>
      </c>
    </row>
    <row r="97" ht="21.6" spans="1:11">
      <c r="A97" s="12">
        <v>95</v>
      </c>
      <c r="B97" s="37" t="s">
        <v>560</v>
      </c>
      <c r="C97" s="38" t="s">
        <v>561</v>
      </c>
      <c r="D97" s="52" t="s">
        <v>562</v>
      </c>
      <c r="E97" s="40" t="s">
        <v>191</v>
      </c>
      <c r="F97" s="54">
        <v>5.407</v>
      </c>
      <c r="G97" s="41">
        <v>0</v>
      </c>
      <c r="H97" s="41">
        <v>8412.37</v>
      </c>
      <c r="I97" s="41">
        <f t="shared" si="18"/>
        <v>0</v>
      </c>
      <c r="J97" s="41">
        <f t="shared" si="19"/>
        <v>45485.68</v>
      </c>
      <c r="K97" s="41">
        <f t="shared" si="20"/>
        <v>45485.68</v>
      </c>
    </row>
    <row r="98" ht="32.4" spans="1:11">
      <c r="A98" s="12">
        <v>96</v>
      </c>
      <c r="B98" s="37" t="s">
        <v>563</v>
      </c>
      <c r="C98" s="38" t="s">
        <v>564</v>
      </c>
      <c r="D98" s="52" t="s">
        <v>565</v>
      </c>
      <c r="E98" s="40" t="s">
        <v>191</v>
      </c>
      <c r="F98" s="54">
        <v>3.085</v>
      </c>
      <c r="G98" s="41">
        <v>0</v>
      </c>
      <c r="H98" s="41">
        <v>8412.37</v>
      </c>
      <c r="I98" s="41">
        <f t="shared" si="18"/>
        <v>0</v>
      </c>
      <c r="J98" s="41">
        <f t="shared" si="19"/>
        <v>25952.16</v>
      </c>
      <c r="K98" s="41">
        <f t="shared" si="20"/>
        <v>25952.16</v>
      </c>
    </row>
    <row r="99" spans="1:11">
      <c r="A99" s="12"/>
      <c r="B99" s="23" t="s">
        <v>242</v>
      </c>
      <c r="C99" s="24" t="s">
        <v>348</v>
      </c>
      <c r="D99" s="58"/>
      <c r="E99" s="23"/>
      <c r="F99" s="59"/>
      <c r="G99" s="27"/>
      <c r="H99" s="27"/>
      <c r="I99" s="27"/>
      <c r="J99" s="27"/>
      <c r="K99" s="27"/>
    </row>
    <row r="100" ht="21.6" spans="1:11">
      <c r="A100" s="40">
        <v>98</v>
      </c>
      <c r="B100" s="37" t="s">
        <v>566</v>
      </c>
      <c r="C100" s="38" t="s">
        <v>376</v>
      </c>
      <c r="D100" s="39"/>
      <c r="E100" s="63" t="s">
        <v>377</v>
      </c>
      <c r="F100" s="41">
        <v>31314.4</v>
      </c>
      <c r="G100" s="41">
        <v>0</v>
      </c>
      <c r="H100" s="41">
        <v>22.94</v>
      </c>
      <c r="I100" s="41">
        <f t="shared" ref="I100:I105" si="21">F100*G100</f>
        <v>0</v>
      </c>
      <c r="J100" s="41">
        <f t="shared" ref="J100:J105" si="22">F100*H100</f>
        <v>718352.34</v>
      </c>
      <c r="K100" s="41">
        <f t="shared" ref="K100:K105" si="23">J100+I100</f>
        <v>718352.34</v>
      </c>
    </row>
    <row r="101" ht="21.6" spans="1:11">
      <c r="A101" s="40">
        <v>99</v>
      </c>
      <c r="B101" s="37" t="s">
        <v>567</v>
      </c>
      <c r="C101" s="38" t="s">
        <v>379</v>
      </c>
      <c r="D101" s="39"/>
      <c r="E101" s="63" t="s">
        <v>377</v>
      </c>
      <c r="F101" s="41">
        <v>31314.4</v>
      </c>
      <c r="G101" s="41">
        <v>0</v>
      </c>
      <c r="H101" s="41">
        <v>18.6</v>
      </c>
      <c r="I101" s="41">
        <f t="shared" si="21"/>
        <v>0</v>
      </c>
      <c r="J101" s="41">
        <f t="shared" si="22"/>
        <v>582447.84</v>
      </c>
      <c r="K101" s="41">
        <f t="shared" si="23"/>
        <v>582447.84</v>
      </c>
    </row>
    <row r="102" ht="21.6" spans="1:11">
      <c r="A102" s="40">
        <v>100</v>
      </c>
      <c r="B102" s="37" t="s">
        <v>568</v>
      </c>
      <c r="C102" s="38" t="s">
        <v>381</v>
      </c>
      <c r="D102" s="39" t="s">
        <v>382</v>
      </c>
      <c r="E102" s="63" t="s">
        <v>383</v>
      </c>
      <c r="F102" s="41">
        <v>58482.64</v>
      </c>
      <c r="G102" s="41">
        <v>0</v>
      </c>
      <c r="H102" s="41">
        <v>18.15</v>
      </c>
      <c r="I102" s="41">
        <f t="shared" si="21"/>
        <v>0</v>
      </c>
      <c r="J102" s="41">
        <f t="shared" si="22"/>
        <v>1061459.92</v>
      </c>
      <c r="K102" s="41">
        <f t="shared" si="23"/>
        <v>1061459.92</v>
      </c>
    </row>
    <row r="103" ht="21.6" spans="1:11">
      <c r="A103" s="40">
        <v>101</v>
      </c>
      <c r="B103" s="37" t="s">
        <v>569</v>
      </c>
      <c r="C103" s="38" t="s">
        <v>570</v>
      </c>
      <c r="D103" s="60" t="s">
        <v>571</v>
      </c>
      <c r="E103" s="40" t="s">
        <v>387</v>
      </c>
      <c r="F103" s="41">
        <v>126527.26</v>
      </c>
      <c r="G103" s="41">
        <v>0</v>
      </c>
      <c r="H103" s="41">
        <v>28</v>
      </c>
      <c r="I103" s="41">
        <f t="shared" si="21"/>
        <v>0</v>
      </c>
      <c r="J103" s="41">
        <f t="shared" si="22"/>
        <v>3542763.28</v>
      </c>
      <c r="K103" s="41">
        <f t="shared" si="23"/>
        <v>3542763.28</v>
      </c>
    </row>
    <row r="104" ht="21.6" spans="1:11">
      <c r="A104" s="40">
        <v>102</v>
      </c>
      <c r="B104" s="37" t="s">
        <v>572</v>
      </c>
      <c r="C104" s="38" t="s">
        <v>573</v>
      </c>
      <c r="D104" s="60" t="s">
        <v>574</v>
      </c>
      <c r="E104" s="40" t="s">
        <v>443</v>
      </c>
      <c r="F104" s="41">
        <v>68.24</v>
      </c>
      <c r="G104" s="41">
        <v>0</v>
      </c>
      <c r="H104" s="41">
        <v>155.38</v>
      </c>
      <c r="I104" s="41">
        <f t="shared" si="21"/>
        <v>0</v>
      </c>
      <c r="J104" s="41">
        <f t="shared" si="22"/>
        <v>10603.13</v>
      </c>
      <c r="K104" s="41">
        <f t="shared" si="23"/>
        <v>10603.13</v>
      </c>
    </row>
    <row r="105" ht="21.6" spans="1:11">
      <c r="A105" s="40">
        <v>103</v>
      </c>
      <c r="B105" s="37" t="s">
        <v>575</v>
      </c>
      <c r="C105" s="38" t="s">
        <v>576</v>
      </c>
      <c r="D105" s="60" t="s">
        <v>577</v>
      </c>
      <c r="E105" s="40" t="s">
        <v>387</v>
      </c>
      <c r="F105" s="41">
        <v>6614</v>
      </c>
      <c r="G105" s="41">
        <v>0</v>
      </c>
      <c r="H105" s="41">
        <v>22.41</v>
      </c>
      <c r="I105" s="41">
        <f t="shared" si="21"/>
        <v>0</v>
      </c>
      <c r="J105" s="41">
        <f t="shared" si="22"/>
        <v>148219.74</v>
      </c>
      <c r="K105" s="41">
        <f t="shared" si="23"/>
        <v>148219.74</v>
      </c>
    </row>
    <row r="106" spans="1:11">
      <c r="A106" s="12"/>
      <c r="B106" s="23" t="s">
        <v>313</v>
      </c>
      <c r="C106" s="24" t="s">
        <v>578</v>
      </c>
      <c r="D106" s="58"/>
      <c r="E106" s="23"/>
      <c r="F106" s="59"/>
      <c r="G106" s="27"/>
      <c r="H106" s="27"/>
      <c r="I106" s="27"/>
      <c r="J106" s="27"/>
      <c r="K106" s="27"/>
    </row>
    <row r="107" ht="21.6" spans="1:11">
      <c r="A107" s="40">
        <v>105</v>
      </c>
      <c r="B107" s="61" t="s">
        <v>891</v>
      </c>
      <c r="C107" s="62" t="s">
        <v>892</v>
      </c>
      <c r="D107" s="39" t="s">
        <v>893</v>
      </c>
      <c r="E107" s="40" t="s">
        <v>383</v>
      </c>
      <c r="F107" s="41">
        <v>75</v>
      </c>
      <c r="G107" s="41">
        <v>0</v>
      </c>
      <c r="H107" s="41">
        <v>350</v>
      </c>
      <c r="I107" s="41">
        <f t="shared" ref="I107:I111" si="24">F107*G107</f>
        <v>0</v>
      </c>
      <c r="J107" s="41">
        <f t="shared" ref="J107:J111" si="25">F107*H107</f>
        <v>26250</v>
      </c>
      <c r="K107" s="41">
        <f t="shared" ref="K107:K111" si="26">J107+I107</f>
        <v>26250</v>
      </c>
    </row>
    <row r="108" spans="1:11">
      <c r="A108" s="12"/>
      <c r="B108" s="64" t="s">
        <v>347</v>
      </c>
      <c r="C108" s="65" t="s">
        <v>335</v>
      </c>
      <c r="D108" s="58"/>
      <c r="E108" s="66"/>
      <c r="F108" s="59"/>
      <c r="G108" s="27"/>
      <c r="H108" s="27"/>
      <c r="I108" s="27"/>
      <c r="J108" s="27"/>
      <c r="K108" s="27"/>
    </row>
    <row r="109" ht="21.6" spans="1:11">
      <c r="A109" s="40">
        <v>107</v>
      </c>
      <c r="B109" s="37" t="s">
        <v>579</v>
      </c>
      <c r="C109" s="38" t="s">
        <v>580</v>
      </c>
      <c r="D109" s="52" t="s">
        <v>581</v>
      </c>
      <c r="E109" s="40" t="s">
        <v>191</v>
      </c>
      <c r="F109" s="54">
        <v>104.072</v>
      </c>
      <c r="G109" s="41">
        <v>0</v>
      </c>
      <c r="H109" s="41">
        <v>94599</v>
      </c>
      <c r="I109" s="41">
        <f t="shared" si="24"/>
        <v>0</v>
      </c>
      <c r="J109" s="41">
        <f t="shared" si="25"/>
        <v>9845107.13</v>
      </c>
      <c r="K109" s="41">
        <f t="shared" si="26"/>
        <v>9845107.13</v>
      </c>
    </row>
    <row r="110" ht="21.6" spans="1:11">
      <c r="A110" s="40">
        <v>108</v>
      </c>
      <c r="B110" s="37" t="s">
        <v>582</v>
      </c>
      <c r="C110" s="38" t="s">
        <v>583</v>
      </c>
      <c r="D110" s="39"/>
      <c r="E110" s="40" t="s">
        <v>191</v>
      </c>
      <c r="F110" s="54">
        <v>2.84</v>
      </c>
      <c r="G110" s="41">
        <v>0</v>
      </c>
      <c r="H110" s="41">
        <v>43545.1</v>
      </c>
      <c r="I110" s="41">
        <f t="shared" si="24"/>
        <v>0</v>
      </c>
      <c r="J110" s="41">
        <f t="shared" si="25"/>
        <v>123668.08</v>
      </c>
      <c r="K110" s="41">
        <f t="shared" si="26"/>
        <v>123668.08</v>
      </c>
    </row>
    <row r="111" ht="21.6" spans="1:11">
      <c r="A111" s="40">
        <v>109</v>
      </c>
      <c r="B111" s="37" t="s">
        <v>584</v>
      </c>
      <c r="C111" s="38" t="s">
        <v>585</v>
      </c>
      <c r="D111" s="39"/>
      <c r="E111" s="40" t="s">
        <v>191</v>
      </c>
      <c r="F111" s="54">
        <v>2.2</v>
      </c>
      <c r="G111" s="41">
        <v>0</v>
      </c>
      <c r="H111" s="41">
        <v>93790.77</v>
      </c>
      <c r="I111" s="41">
        <f t="shared" si="24"/>
        <v>0</v>
      </c>
      <c r="J111" s="41">
        <f t="shared" si="25"/>
        <v>206339.69</v>
      </c>
      <c r="K111" s="41">
        <f t="shared" si="26"/>
        <v>206339.69</v>
      </c>
    </row>
    <row r="112" spans="1:11">
      <c r="A112" s="40">
        <v>110</v>
      </c>
      <c r="B112" s="67" t="s">
        <v>20</v>
      </c>
      <c r="C112" s="67" t="s">
        <v>586</v>
      </c>
      <c r="D112" s="68"/>
      <c r="E112" s="69"/>
      <c r="F112" s="69"/>
      <c r="G112" s="69"/>
      <c r="H112" s="69"/>
      <c r="I112" s="69"/>
      <c r="J112" s="69"/>
      <c r="K112" s="69"/>
    </row>
    <row r="113" spans="1:11">
      <c r="A113" s="12"/>
      <c r="B113" s="23" t="s">
        <v>162</v>
      </c>
      <c r="C113" s="24" t="s">
        <v>261</v>
      </c>
      <c r="D113" s="70"/>
      <c r="E113" s="23"/>
      <c r="F113" s="23"/>
      <c r="G113" s="27"/>
      <c r="H113" s="27"/>
      <c r="I113" s="27"/>
      <c r="J113" s="27"/>
      <c r="K113" s="27"/>
    </row>
    <row r="114" spans="1:11">
      <c r="A114" s="12"/>
      <c r="B114" s="71" t="s">
        <v>22</v>
      </c>
      <c r="C114" s="72" t="s">
        <v>372</v>
      </c>
      <c r="D114" s="73"/>
      <c r="E114" s="74"/>
      <c r="F114" s="74"/>
      <c r="G114" s="51"/>
      <c r="H114" s="51"/>
      <c r="I114" s="51"/>
      <c r="J114" s="51"/>
      <c r="K114" s="51"/>
    </row>
    <row r="115" ht="78" spans="1:11">
      <c r="A115" s="40">
        <v>113</v>
      </c>
      <c r="B115" s="37" t="s">
        <v>587</v>
      </c>
      <c r="C115" s="38" t="s">
        <v>588</v>
      </c>
      <c r="D115" s="75" t="s">
        <v>589</v>
      </c>
      <c r="E115" s="40" t="s">
        <v>590</v>
      </c>
      <c r="F115" s="41">
        <v>870</v>
      </c>
      <c r="G115" s="41">
        <v>3780</v>
      </c>
      <c r="H115" s="41">
        <v>329</v>
      </c>
      <c r="I115" s="41">
        <f t="shared" ref="I115:I118" si="27">F115*G115</f>
        <v>3288600</v>
      </c>
      <c r="J115" s="41">
        <f t="shared" ref="J115:J118" si="28">F115*H115</f>
        <v>286230</v>
      </c>
      <c r="K115" s="41">
        <f t="shared" ref="K115:K118" si="29">J115+I115</f>
        <v>3574830</v>
      </c>
    </row>
    <row r="116" ht="86.4" spans="1:11">
      <c r="A116" s="40">
        <v>114</v>
      </c>
      <c r="B116" s="37" t="s">
        <v>591</v>
      </c>
      <c r="C116" s="38" t="s">
        <v>592</v>
      </c>
      <c r="D116" s="52" t="s">
        <v>593</v>
      </c>
      <c r="E116" s="40" t="s">
        <v>387</v>
      </c>
      <c r="F116" s="41">
        <v>51577.01</v>
      </c>
      <c r="G116" s="41">
        <v>0</v>
      </c>
      <c r="H116" s="41">
        <v>20</v>
      </c>
      <c r="I116" s="41">
        <f t="shared" si="27"/>
        <v>0</v>
      </c>
      <c r="J116" s="41">
        <f t="shared" si="28"/>
        <v>1031540.2</v>
      </c>
      <c r="K116" s="41">
        <f t="shared" si="29"/>
        <v>1031540.2</v>
      </c>
    </row>
    <row r="117" ht="57.6" spans="1:11">
      <c r="A117" s="40">
        <v>115</v>
      </c>
      <c r="B117" s="37" t="s">
        <v>594</v>
      </c>
      <c r="C117" s="38" t="s">
        <v>595</v>
      </c>
      <c r="D117" s="75" t="s">
        <v>596</v>
      </c>
      <c r="E117" s="40" t="s">
        <v>590</v>
      </c>
      <c r="F117" s="41">
        <v>26</v>
      </c>
      <c r="G117" s="41">
        <v>8060</v>
      </c>
      <c r="H117" s="41">
        <v>702</v>
      </c>
      <c r="I117" s="41">
        <f t="shared" si="27"/>
        <v>209560</v>
      </c>
      <c r="J117" s="41">
        <f t="shared" si="28"/>
        <v>18252</v>
      </c>
      <c r="K117" s="41">
        <f t="shared" si="29"/>
        <v>227812</v>
      </c>
    </row>
    <row r="118" ht="86.4" spans="1:11">
      <c r="A118" s="40">
        <v>116</v>
      </c>
      <c r="B118" s="37" t="s">
        <v>597</v>
      </c>
      <c r="C118" s="38" t="s">
        <v>598</v>
      </c>
      <c r="D118" s="52" t="s">
        <v>599</v>
      </c>
      <c r="E118" s="40" t="s">
        <v>387</v>
      </c>
      <c r="F118" s="41">
        <v>1827.59</v>
      </c>
      <c r="G118" s="41">
        <v>0</v>
      </c>
      <c r="H118" s="41">
        <v>20</v>
      </c>
      <c r="I118" s="41">
        <f t="shared" si="27"/>
        <v>0</v>
      </c>
      <c r="J118" s="41">
        <f t="shared" si="28"/>
        <v>36551.8</v>
      </c>
      <c r="K118" s="41">
        <f t="shared" si="29"/>
        <v>36551.8</v>
      </c>
    </row>
    <row r="119" spans="1:11">
      <c r="A119" s="12"/>
      <c r="B119" s="71" t="s">
        <v>179</v>
      </c>
      <c r="C119" s="72" t="s">
        <v>278</v>
      </c>
      <c r="D119" s="73"/>
      <c r="E119" s="74"/>
      <c r="F119" s="76"/>
      <c r="G119" s="77"/>
      <c r="H119" s="77"/>
      <c r="I119" s="77"/>
      <c r="J119" s="77"/>
      <c r="K119" s="77"/>
    </row>
    <row r="120" ht="183.6" spans="1:11">
      <c r="A120" s="40">
        <v>118</v>
      </c>
      <c r="B120" s="37" t="s">
        <v>600</v>
      </c>
      <c r="C120" s="38" t="s">
        <v>601</v>
      </c>
      <c r="D120" s="53" t="s">
        <v>897</v>
      </c>
      <c r="E120" s="40" t="s">
        <v>67</v>
      </c>
      <c r="F120" s="41">
        <v>183</v>
      </c>
      <c r="G120" s="41">
        <v>17450</v>
      </c>
      <c r="H120" s="41">
        <v>1519</v>
      </c>
      <c r="I120" s="41">
        <f t="shared" ref="I120:I136" si="30">F120*G120</f>
        <v>3193350</v>
      </c>
      <c r="J120" s="41">
        <f t="shared" ref="J120:J136" si="31">F120*H120</f>
        <v>277977</v>
      </c>
      <c r="K120" s="41">
        <f t="shared" ref="K120:K136" si="32">J120+I120</f>
        <v>3471327</v>
      </c>
    </row>
    <row r="121" ht="216" spans="1:11">
      <c r="A121" s="40">
        <v>119</v>
      </c>
      <c r="B121" s="37" t="s">
        <v>603</v>
      </c>
      <c r="C121" s="38" t="s">
        <v>604</v>
      </c>
      <c r="D121" s="53" t="s">
        <v>898</v>
      </c>
      <c r="E121" s="40" t="s">
        <v>67</v>
      </c>
      <c r="F121" s="41">
        <v>40</v>
      </c>
      <c r="G121" s="41">
        <v>26390</v>
      </c>
      <c r="H121" s="41">
        <v>2296</v>
      </c>
      <c r="I121" s="41">
        <f t="shared" si="30"/>
        <v>1055600</v>
      </c>
      <c r="J121" s="41">
        <f t="shared" si="31"/>
        <v>91840</v>
      </c>
      <c r="K121" s="41">
        <f t="shared" si="32"/>
        <v>1147440</v>
      </c>
    </row>
    <row r="122" ht="54" spans="1:11">
      <c r="A122" s="40">
        <v>121</v>
      </c>
      <c r="B122" s="37" t="s">
        <v>606</v>
      </c>
      <c r="C122" s="38" t="s">
        <v>607</v>
      </c>
      <c r="D122" s="53" t="s">
        <v>608</v>
      </c>
      <c r="E122" s="40" t="s">
        <v>400</v>
      </c>
      <c r="F122" s="41">
        <v>226</v>
      </c>
      <c r="G122" s="41">
        <v>100</v>
      </c>
      <c r="H122" s="41">
        <v>34</v>
      </c>
      <c r="I122" s="41">
        <f t="shared" si="30"/>
        <v>22600</v>
      </c>
      <c r="J122" s="41">
        <f t="shared" si="31"/>
        <v>7684</v>
      </c>
      <c r="K122" s="41">
        <f t="shared" si="32"/>
        <v>30284</v>
      </c>
    </row>
    <row r="123" ht="21.6" spans="1:11">
      <c r="A123" s="40">
        <v>122</v>
      </c>
      <c r="B123" s="37" t="s">
        <v>609</v>
      </c>
      <c r="C123" s="38" t="s">
        <v>610</v>
      </c>
      <c r="D123" s="53" t="s">
        <v>611</v>
      </c>
      <c r="E123" s="40" t="s">
        <v>27</v>
      </c>
      <c r="F123" s="41">
        <v>226</v>
      </c>
      <c r="G123" s="41">
        <v>2800</v>
      </c>
      <c r="H123" s="41">
        <v>211</v>
      </c>
      <c r="I123" s="41">
        <f t="shared" si="30"/>
        <v>632800</v>
      </c>
      <c r="J123" s="41">
        <f t="shared" si="31"/>
        <v>47686</v>
      </c>
      <c r="K123" s="41">
        <f t="shared" si="32"/>
        <v>680486</v>
      </c>
    </row>
    <row r="124" ht="43.2" spans="1:11">
      <c r="A124" s="40">
        <v>123</v>
      </c>
      <c r="B124" s="37" t="s">
        <v>612</v>
      </c>
      <c r="C124" s="38" t="s">
        <v>613</v>
      </c>
      <c r="D124" s="53" t="s">
        <v>614</v>
      </c>
      <c r="E124" s="40" t="s">
        <v>27</v>
      </c>
      <c r="F124" s="41">
        <v>226</v>
      </c>
      <c r="G124" s="41">
        <v>1790</v>
      </c>
      <c r="H124" s="41">
        <v>156</v>
      </c>
      <c r="I124" s="41">
        <f t="shared" si="30"/>
        <v>404540</v>
      </c>
      <c r="J124" s="41">
        <f t="shared" si="31"/>
        <v>35256</v>
      </c>
      <c r="K124" s="41">
        <f t="shared" si="32"/>
        <v>439796</v>
      </c>
    </row>
    <row r="125" ht="86.4" spans="1:11">
      <c r="A125" s="40">
        <v>124</v>
      </c>
      <c r="B125" s="37" t="s">
        <v>615</v>
      </c>
      <c r="C125" s="38" t="s">
        <v>616</v>
      </c>
      <c r="D125" s="53" t="s">
        <v>617</v>
      </c>
      <c r="E125" s="40" t="s">
        <v>27</v>
      </c>
      <c r="F125" s="41">
        <v>226</v>
      </c>
      <c r="G125" s="41">
        <v>290</v>
      </c>
      <c r="H125" s="41">
        <v>26</v>
      </c>
      <c r="I125" s="41">
        <f t="shared" si="30"/>
        <v>65540</v>
      </c>
      <c r="J125" s="41">
        <f t="shared" si="31"/>
        <v>5876</v>
      </c>
      <c r="K125" s="41">
        <f t="shared" si="32"/>
        <v>71416</v>
      </c>
    </row>
    <row r="126" ht="97.2" spans="1:11">
      <c r="A126" s="40">
        <v>125</v>
      </c>
      <c r="B126" s="37" t="s">
        <v>618</v>
      </c>
      <c r="C126" s="38" t="s">
        <v>619</v>
      </c>
      <c r="D126" s="53" t="s">
        <v>620</v>
      </c>
      <c r="E126" s="40" t="s">
        <v>27</v>
      </c>
      <c r="F126" s="41">
        <v>226</v>
      </c>
      <c r="G126" s="41">
        <v>1620</v>
      </c>
      <c r="H126" s="41">
        <v>141</v>
      </c>
      <c r="I126" s="41">
        <f t="shared" si="30"/>
        <v>366120</v>
      </c>
      <c r="J126" s="41">
        <f t="shared" si="31"/>
        <v>31866</v>
      </c>
      <c r="K126" s="41">
        <f t="shared" si="32"/>
        <v>397986</v>
      </c>
    </row>
    <row r="127" ht="54" spans="1:11">
      <c r="A127" s="40">
        <v>126</v>
      </c>
      <c r="B127" s="37" t="s">
        <v>621</v>
      </c>
      <c r="C127" s="38" t="s">
        <v>622</v>
      </c>
      <c r="D127" s="53" t="s">
        <v>623</v>
      </c>
      <c r="E127" s="40" t="s">
        <v>27</v>
      </c>
      <c r="F127" s="41">
        <v>226</v>
      </c>
      <c r="G127" s="41">
        <v>160</v>
      </c>
      <c r="H127" s="41">
        <v>14</v>
      </c>
      <c r="I127" s="41">
        <f t="shared" si="30"/>
        <v>36160</v>
      </c>
      <c r="J127" s="41">
        <f t="shared" si="31"/>
        <v>3164</v>
      </c>
      <c r="K127" s="41">
        <f t="shared" si="32"/>
        <v>39324</v>
      </c>
    </row>
    <row r="128" ht="32.4" spans="1:11">
      <c r="A128" s="40">
        <v>127</v>
      </c>
      <c r="B128" s="37" t="s">
        <v>624</v>
      </c>
      <c r="C128" s="38" t="s">
        <v>625</v>
      </c>
      <c r="D128" s="53" t="s">
        <v>626</v>
      </c>
      <c r="E128" s="40" t="s">
        <v>400</v>
      </c>
      <c r="F128" s="41">
        <v>226</v>
      </c>
      <c r="G128" s="41">
        <v>50</v>
      </c>
      <c r="H128" s="41">
        <v>5</v>
      </c>
      <c r="I128" s="41">
        <f t="shared" si="30"/>
        <v>11300</v>
      </c>
      <c r="J128" s="41">
        <f t="shared" si="31"/>
        <v>1130</v>
      </c>
      <c r="K128" s="41">
        <f t="shared" si="32"/>
        <v>12430</v>
      </c>
    </row>
    <row r="129" ht="54" spans="1:11">
      <c r="A129" s="40">
        <v>128</v>
      </c>
      <c r="B129" s="37" t="s">
        <v>627</v>
      </c>
      <c r="C129" s="38" t="s">
        <v>628</v>
      </c>
      <c r="D129" s="53" t="s">
        <v>629</v>
      </c>
      <c r="E129" s="40" t="s">
        <v>27</v>
      </c>
      <c r="F129" s="41">
        <v>226</v>
      </c>
      <c r="G129" s="41">
        <v>170</v>
      </c>
      <c r="H129" s="41">
        <v>15</v>
      </c>
      <c r="I129" s="41">
        <f t="shared" si="30"/>
        <v>38420</v>
      </c>
      <c r="J129" s="41">
        <f t="shared" si="31"/>
        <v>3390</v>
      </c>
      <c r="K129" s="41">
        <f t="shared" si="32"/>
        <v>41810</v>
      </c>
    </row>
    <row r="130" ht="43.2" spans="1:11">
      <c r="A130" s="40">
        <v>129</v>
      </c>
      <c r="B130" s="37" t="s">
        <v>630</v>
      </c>
      <c r="C130" s="38" t="s">
        <v>631</v>
      </c>
      <c r="D130" s="53" t="s">
        <v>632</v>
      </c>
      <c r="E130" s="40" t="s">
        <v>27</v>
      </c>
      <c r="F130" s="41">
        <v>226</v>
      </c>
      <c r="G130" s="41">
        <v>50</v>
      </c>
      <c r="H130" s="41">
        <v>5</v>
      </c>
      <c r="I130" s="41">
        <f t="shared" si="30"/>
        <v>11300</v>
      </c>
      <c r="J130" s="41">
        <f t="shared" si="31"/>
        <v>1130</v>
      </c>
      <c r="K130" s="41">
        <f t="shared" si="32"/>
        <v>12430</v>
      </c>
    </row>
    <row r="131" ht="32.4" spans="1:11">
      <c r="A131" s="40">
        <v>130</v>
      </c>
      <c r="B131" s="37" t="s">
        <v>633</v>
      </c>
      <c r="C131" s="38" t="s">
        <v>634</v>
      </c>
      <c r="D131" s="53" t="s">
        <v>635</v>
      </c>
      <c r="E131" s="40" t="s">
        <v>443</v>
      </c>
      <c r="F131" s="41">
        <v>226</v>
      </c>
      <c r="G131" s="41">
        <v>60</v>
      </c>
      <c r="H131" s="41">
        <v>6</v>
      </c>
      <c r="I131" s="41">
        <f t="shared" si="30"/>
        <v>13560</v>
      </c>
      <c r="J131" s="41">
        <f t="shared" si="31"/>
        <v>1356</v>
      </c>
      <c r="K131" s="41">
        <f t="shared" si="32"/>
        <v>14916</v>
      </c>
    </row>
    <row r="132" ht="108" spans="1:11">
      <c r="A132" s="40">
        <v>131</v>
      </c>
      <c r="B132" s="37" t="s">
        <v>636</v>
      </c>
      <c r="C132" s="38" t="s">
        <v>637</v>
      </c>
      <c r="D132" s="52" t="s">
        <v>638</v>
      </c>
      <c r="E132" s="40" t="s">
        <v>67</v>
      </c>
      <c r="F132" s="41">
        <v>3</v>
      </c>
      <c r="G132" s="41">
        <v>35780</v>
      </c>
      <c r="H132" s="41">
        <v>3113</v>
      </c>
      <c r="I132" s="41">
        <f t="shared" si="30"/>
        <v>107340</v>
      </c>
      <c r="J132" s="41">
        <f t="shared" si="31"/>
        <v>9339</v>
      </c>
      <c r="K132" s="41">
        <f t="shared" si="32"/>
        <v>116679</v>
      </c>
    </row>
    <row r="133" ht="54" spans="1:11">
      <c r="A133" s="40">
        <v>132</v>
      </c>
      <c r="B133" s="37" t="s">
        <v>639</v>
      </c>
      <c r="C133" s="38" t="s">
        <v>640</v>
      </c>
      <c r="D133" s="52" t="s">
        <v>641</v>
      </c>
      <c r="E133" s="40" t="s">
        <v>400</v>
      </c>
      <c r="F133" s="41">
        <v>3</v>
      </c>
      <c r="G133" s="41">
        <v>1260</v>
      </c>
      <c r="H133" s="41">
        <v>110</v>
      </c>
      <c r="I133" s="41">
        <f t="shared" si="30"/>
        <v>3780</v>
      </c>
      <c r="J133" s="41">
        <f t="shared" si="31"/>
        <v>330</v>
      </c>
      <c r="K133" s="41">
        <f t="shared" si="32"/>
        <v>4110</v>
      </c>
    </row>
    <row r="134" ht="108" spans="1:11">
      <c r="A134" s="40">
        <v>133</v>
      </c>
      <c r="B134" s="37" t="s">
        <v>642</v>
      </c>
      <c r="C134" s="38" t="s">
        <v>643</v>
      </c>
      <c r="D134" s="52" t="s">
        <v>644</v>
      </c>
      <c r="E134" s="40" t="s">
        <v>27</v>
      </c>
      <c r="F134" s="41">
        <v>3</v>
      </c>
      <c r="G134" s="41">
        <v>2420</v>
      </c>
      <c r="H134" s="41">
        <v>211</v>
      </c>
      <c r="I134" s="41">
        <f t="shared" si="30"/>
        <v>7260</v>
      </c>
      <c r="J134" s="41">
        <f t="shared" si="31"/>
        <v>633</v>
      </c>
      <c r="K134" s="41">
        <f t="shared" si="32"/>
        <v>7893</v>
      </c>
    </row>
    <row r="135" ht="97.2" spans="1:11">
      <c r="A135" s="40">
        <v>134</v>
      </c>
      <c r="B135" s="37" t="s">
        <v>645</v>
      </c>
      <c r="C135" s="38" t="s">
        <v>646</v>
      </c>
      <c r="D135" s="52" t="s">
        <v>647</v>
      </c>
      <c r="E135" s="40" t="s">
        <v>27</v>
      </c>
      <c r="F135" s="41">
        <v>3</v>
      </c>
      <c r="G135" s="41">
        <v>4030</v>
      </c>
      <c r="H135" s="41">
        <v>351</v>
      </c>
      <c r="I135" s="41">
        <f t="shared" si="30"/>
        <v>12090</v>
      </c>
      <c r="J135" s="41">
        <f t="shared" si="31"/>
        <v>1053</v>
      </c>
      <c r="K135" s="41">
        <f t="shared" si="32"/>
        <v>13143</v>
      </c>
    </row>
    <row r="136" ht="54" spans="1:11">
      <c r="A136" s="40">
        <v>136</v>
      </c>
      <c r="B136" s="37" t="s">
        <v>648</v>
      </c>
      <c r="C136" s="38" t="s">
        <v>649</v>
      </c>
      <c r="D136" s="52" t="s">
        <v>650</v>
      </c>
      <c r="E136" s="40" t="s">
        <v>414</v>
      </c>
      <c r="F136" s="41">
        <v>16</v>
      </c>
      <c r="G136" s="41">
        <v>820</v>
      </c>
      <c r="H136" s="41">
        <v>72</v>
      </c>
      <c r="I136" s="41">
        <f t="shared" si="30"/>
        <v>13120</v>
      </c>
      <c r="J136" s="41">
        <f t="shared" si="31"/>
        <v>1152</v>
      </c>
      <c r="K136" s="41">
        <f t="shared" si="32"/>
        <v>14272</v>
      </c>
    </row>
    <row r="137" spans="1:11">
      <c r="A137" s="12"/>
      <c r="B137" s="71" t="s">
        <v>463</v>
      </c>
      <c r="C137" s="72" t="s">
        <v>651</v>
      </c>
      <c r="D137" s="73"/>
      <c r="E137" s="74"/>
      <c r="F137" s="76"/>
      <c r="G137" s="77"/>
      <c r="H137" s="77"/>
      <c r="I137" s="77"/>
      <c r="J137" s="77"/>
      <c r="K137" s="77"/>
    </row>
    <row r="138" ht="43.2" spans="1:11">
      <c r="A138" s="40">
        <v>138</v>
      </c>
      <c r="B138" s="37" t="s">
        <v>652</v>
      </c>
      <c r="C138" s="38" t="s">
        <v>653</v>
      </c>
      <c r="D138" s="52" t="s">
        <v>654</v>
      </c>
      <c r="E138" s="40" t="s">
        <v>400</v>
      </c>
      <c r="F138" s="41">
        <v>109</v>
      </c>
      <c r="G138" s="41">
        <v>620</v>
      </c>
      <c r="H138" s="41">
        <v>54</v>
      </c>
      <c r="I138" s="41">
        <f t="shared" ref="I138:I143" si="33">F138*G138</f>
        <v>67580</v>
      </c>
      <c r="J138" s="41">
        <f t="shared" ref="J138:J143" si="34">F138*H138</f>
        <v>5886</v>
      </c>
      <c r="K138" s="41">
        <f t="shared" ref="K138:K143" si="35">J138+I138</f>
        <v>73466</v>
      </c>
    </row>
    <row r="139" ht="118.8" spans="1:11">
      <c r="A139" s="40">
        <v>139</v>
      </c>
      <c r="B139" s="37" t="s">
        <v>655</v>
      </c>
      <c r="C139" s="38" t="s">
        <v>656</v>
      </c>
      <c r="D139" s="52" t="s">
        <v>657</v>
      </c>
      <c r="E139" s="40" t="s">
        <v>400</v>
      </c>
      <c r="F139" s="41">
        <v>171</v>
      </c>
      <c r="G139" s="41">
        <v>13860</v>
      </c>
      <c r="H139" s="41">
        <v>1206</v>
      </c>
      <c r="I139" s="41">
        <f t="shared" si="33"/>
        <v>2370060</v>
      </c>
      <c r="J139" s="41">
        <f t="shared" si="34"/>
        <v>206226</v>
      </c>
      <c r="K139" s="41">
        <f t="shared" si="35"/>
        <v>2576286</v>
      </c>
    </row>
    <row r="140" ht="118.8" spans="1:11">
      <c r="A140" s="40">
        <v>140</v>
      </c>
      <c r="B140" s="37" t="s">
        <v>658</v>
      </c>
      <c r="C140" s="42" t="s">
        <v>659</v>
      </c>
      <c r="D140" s="52" t="s">
        <v>660</v>
      </c>
      <c r="E140" s="40" t="s">
        <v>400</v>
      </c>
      <c r="F140" s="41">
        <v>16</v>
      </c>
      <c r="G140" s="41">
        <v>16310</v>
      </c>
      <c r="H140" s="41">
        <v>1419</v>
      </c>
      <c r="I140" s="41">
        <f t="shared" si="33"/>
        <v>260960</v>
      </c>
      <c r="J140" s="41">
        <f t="shared" si="34"/>
        <v>22704</v>
      </c>
      <c r="K140" s="41">
        <f t="shared" si="35"/>
        <v>283664</v>
      </c>
    </row>
    <row r="141" ht="118.8" spans="1:11">
      <c r="A141" s="40">
        <v>141</v>
      </c>
      <c r="B141" s="61" t="s">
        <v>661</v>
      </c>
      <c r="C141" s="42" t="s">
        <v>662</v>
      </c>
      <c r="D141" s="52" t="s">
        <v>663</v>
      </c>
      <c r="E141" s="40" t="s">
        <v>400</v>
      </c>
      <c r="F141" s="41">
        <v>1</v>
      </c>
      <c r="G141" s="41">
        <v>19580</v>
      </c>
      <c r="H141" s="41">
        <v>1704</v>
      </c>
      <c r="I141" s="41">
        <f t="shared" si="33"/>
        <v>19580</v>
      </c>
      <c r="J141" s="41">
        <f t="shared" si="34"/>
        <v>1704</v>
      </c>
      <c r="K141" s="41">
        <f t="shared" si="35"/>
        <v>21284</v>
      </c>
    </row>
    <row r="142" ht="43.2" spans="1:11">
      <c r="A142" s="40">
        <v>142</v>
      </c>
      <c r="B142" s="61" t="s">
        <v>664</v>
      </c>
      <c r="C142" s="42" t="s">
        <v>665</v>
      </c>
      <c r="D142" s="53" t="s">
        <v>666</v>
      </c>
      <c r="E142" s="40" t="s">
        <v>27</v>
      </c>
      <c r="F142" s="41">
        <v>38</v>
      </c>
      <c r="G142" s="41">
        <v>1150</v>
      </c>
      <c r="H142" s="41">
        <v>101</v>
      </c>
      <c r="I142" s="41">
        <f t="shared" si="33"/>
        <v>43700</v>
      </c>
      <c r="J142" s="41">
        <f t="shared" si="34"/>
        <v>3838</v>
      </c>
      <c r="K142" s="41">
        <f t="shared" si="35"/>
        <v>47538</v>
      </c>
    </row>
    <row r="143" ht="75.6" spans="1:11">
      <c r="A143" s="40">
        <v>143</v>
      </c>
      <c r="B143" s="61" t="s">
        <v>667</v>
      </c>
      <c r="C143" s="42" t="s">
        <v>668</v>
      </c>
      <c r="D143" s="78" t="s">
        <v>669</v>
      </c>
      <c r="E143" s="40" t="s">
        <v>400</v>
      </c>
      <c r="F143" s="41">
        <v>38</v>
      </c>
      <c r="G143" s="41">
        <v>3450</v>
      </c>
      <c r="H143" s="41">
        <v>301</v>
      </c>
      <c r="I143" s="41">
        <f t="shared" si="33"/>
        <v>131100</v>
      </c>
      <c r="J143" s="41">
        <f t="shared" si="34"/>
        <v>11438</v>
      </c>
      <c r="K143" s="41">
        <f t="shared" si="35"/>
        <v>142538</v>
      </c>
    </row>
    <row r="144" spans="1:11">
      <c r="A144" s="12"/>
      <c r="B144" s="71" t="s">
        <v>469</v>
      </c>
      <c r="C144" s="72" t="s">
        <v>286</v>
      </c>
      <c r="D144" s="73"/>
      <c r="E144" s="74"/>
      <c r="F144" s="76"/>
      <c r="G144" s="77"/>
      <c r="H144" s="77"/>
      <c r="I144" s="77"/>
      <c r="J144" s="77"/>
      <c r="K144" s="77"/>
    </row>
    <row r="145" ht="108" spans="1:11">
      <c r="A145" s="40">
        <v>145</v>
      </c>
      <c r="B145" s="37" t="s">
        <v>670</v>
      </c>
      <c r="C145" s="38" t="s">
        <v>671</v>
      </c>
      <c r="D145" s="52" t="s">
        <v>672</v>
      </c>
      <c r="E145" s="40" t="s">
        <v>67</v>
      </c>
      <c r="F145" s="41">
        <v>1</v>
      </c>
      <c r="G145" s="41">
        <v>8060</v>
      </c>
      <c r="H145" s="41">
        <v>702</v>
      </c>
      <c r="I145" s="41">
        <f t="shared" ref="I145:I158" si="36">F145*G145</f>
        <v>8060</v>
      </c>
      <c r="J145" s="41">
        <f t="shared" ref="J145:J158" si="37">F145*H145</f>
        <v>702</v>
      </c>
      <c r="K145" s="41">
        <f t="shared" ref="K145:K158" si="38">J145+I145</f>
        <v>8762</v>
      </c>
    </row>
    <row r="146" ht="21.6" spans="1:11">
      <c r="A146" s="40">
        <v>146</v>
      </c>
      <c r="B146" s="37" t="s">
        <v>673</v>
      </c>
      <c r="C146" s="38" t="s">
        <v>674</v>
      </c>
      <c r="D146" s="53" t="s">
        <v>675</v>
      </c>
      <c r="E146" s="40" t="s">
        <v>67</v>
      </c>
      <c r="F146" s="41">
        <v>1</v>
      </c>
      <c r="G146" s="41">
        <v>300</v>
      </c>
      <c r="H146" s="41">
        <v>27</v>
      </c>
      <c r="I146" s="41">
        <f t="shared" si="36"/>
        <v>300</v>
      </c>
      <c r="J146" s="41">
        <f t="shared" si="37"/>
        <v>27</v>
      </c>
      <c r="K146" s="41">
        <f t="shared" si="38"/>
        <v>327</v>
      </c>
    </row>
    <row r="147" ht="43.2" spans="1:11">
      <c r="A147" s="40">
        <v>147</v>
      </c>
      <c r="B147" s="37" t="s">
        <v>676</v>
      </c>
      <c r="C147" s="38" t="s">
        <v>677</v>
      </c>
      <c r="D147" s="53" t="s">
        <v>678</v>
      </c>
      <c r="E147" s="40" t="s">
        <v>27</v>
      </c>
      <c r="F147" s="41">
        <v>1</v>
      </c>
      <c r="G147" s="41">
        <v>1200</v>
      </c>
      <c r="H147" s="41">
        <v>74</v>
      </c>
      <c r="I147" s="41">
        <f t="shared" si="36"/>
        <v>1200</v>
      </c>
      <c r="J147" s="41">
        <f t="shared" si="37"/>
        <v>74</v>
      </c>
      <c r="K147" s="41">
        <f t="shared" si="38"/>
        <v>1274</v>
      </c>
    </row>
    <row r="148" ht="172.8" spans="1:11">
      <c r="A148" s="40">
        <v>148</v>
      </c>
      <c r="B148" s="37" t="s">
        <v>679</v>
      </c>
      <c r="C148" s="38" t="s">
        <v>680</v>
      </c>
      <c r="D148" s="52" t="s">
        <v>681</v>
      </c>
      <c r="E148" s="40" t="s">
        <v>67</v>
      </c>
      <c r="F148" s="41">
        <v>1</v>
      </c>
      <c r="G148" s="41">
        <v>370</v>
      </c>
      <c r="H148" s="41">
        <v>33</v>
      </c>
      <c r="I148" s="41">
        <f t="shared" si="36"/>
        <v>370</v>
      </c>
      <c r="J148" s="41">
        <f t="shared" si="37"/>
        <v>33</v>
      </c>
      <c r="K148" s="41">
        <f t="shared" si="38"/>
        <v>403</v>
      </c>
    </row>
    <row r="149" ht="97.2" spans="1:11">
      <c r="A149" s="40">
        <v>149</v>
      </c>
      <c r="B149" s="37" t="s">
        <v>682</v>
      </c>
      <c r="C149" s="38" t="s">
        <v>683</v>
      </c>
      <c r="D149" s="52" t="s">
        <v>684</v>
      </c>
      <c r="E149" s="40" t="s">
        <v>67</v>
      </c>
      <c r="F149" s="41">
        <v>1</v>
      </c>
      <c r="G149" s="41">
        <v>370</v>
      </c>
      <c r="H149" s="41">
        <v>33</v>
      </c>
      <c r="I149" s="41">
        <f t="shared" si="36"/>
        <v>370</v>
      </c>
      <c r="J149" s="41">
        <f t="shared" si="37"/>
        <v>33</v>
      </c>
      <c r="K149" s="41">
        <f t="shared" si="38"/>
        <v>403</v>
      </c>
    </row>
    <row r="150" ht="64.8" spans="1:11">
      <c r="A150" s="40">
        <v>150</v>
      </c>
      <c r="B150" s="37" t="s">
        <v>685</v>
      </c>
      <c r="C150" s="38" t="s">
        <v>686</v>
      </c>
      <c r="D150" s="52" t="s">
        <v>687</v>
      </c>
      <c r="E150" s="40" t="s">
        <v>443</v>
      </c>
      <c r="F150" s="41">
        <v>1</v>
      </c>
      <c r="G150" s="41">
        <v>40</v>
      </c>
      <c r="H150" s="41">
        <v>4</v>
      </c>
      <c r="I150" s="41">
        <f t="shared" si="36"/>
        <v>40</v>
      </c>
      <c r="J150" s="41">
        <f t="shared" si="37"/>
        <v>4</v>
      </c>
      <c r="K150" s="41">
        <f t="shared" si="38"/>
        <v>44</v>
      </c>
    </row>
    <row r="151" ht="21.6" spans="1:11">
      <c r="A151" s="40">
        <v>151</v>
      </c>
      <c r="B151" s="37" t="s">
        <v>688</v>
      </c>
      <c r="C151" s="38" t="s">
        <v>689</v>
      </c>
      <c r="D151" s="53" t="s">
        <v>690</v>
      </c>
      <c r="E151" s="40" t="s">
        <v>27</v>
      </c>
      <c r="F151" s="41">
        <v>1</v>
      </c>
      <c r="G151" s="41">
        <v>490</v>
      </c>
      <c r="H151" s="41">
        <v>43</v>
      </c>
      <c r="I151" s="41">
        <f t="shared" si="36"/>
        <v>490</v>
      </c>
      <c r="J151" s="41">
        <f t="shared" si="37"/>
        <v>43</v>
      </c>
      <c r="K151" s="41">
        <f t="shared" si="38"/>
        <v>533</v>
      </c>
    </row>
    <row r="152" ht="54" spans="1:11">
      <c r="A152" s="40">
        <v>152</v>
      </c>
      <c r="B152" s="37" t="s">
        <v>691</v>
      </c>
      <c r="C152" s="38" t="s">
        <v>692</v>
      </c>
      <c r="D152" s="52" t="s">
        <v>693</v>
      </c>
      <c r="E152" s="40" t="s">
        <v>27</v>
      </c>
      <c r="F152" s="41">
        <v>1</v>
      </c>
      <c r="G152" s="41">
        <v>630</v>
      </c>
      <c r="H152" s="41">
        <v>55</v>
      </c>
      <c r="I152" s="41">
        <f t="shared" si="36"/>
        <v>630</v>
      </c>
      <c r="J152" s="41">
        <f t="shared" si="37"/>
        <v>55</v>
      </c>
      <c r="K152" s="41">
        <f t="shared" si="38"/>
        <v>685</v>
      </c>
    </row>
    <row r="153" ht="43.2" spans="1:11">
      <c r="A153" s="40">
        <v>153</v>
      </c>
      <c r="B153" s="37" t="s">
        <v>694</v>
      </c>
      <c r="C153" s="38" t="s">
        <v>695</v>
      </c>
      <c r="D153" s="52" t="s">
        <v>696</v>
      </c>
      <c r="E153" s="40" t="s">
        <v>27</v>
      </c>
      <c r="F153" s="41">
        <v>1</v>
      </c>
      <c r="G153" s="41">
        <v>220</v>
      </c>
      <c r="H153" s="41">
        <v>20</v>
      </c>
      <c r="I153" s="41">
        <f t="shared" si="36"/>
        <v>220</v>
      </c>
      <c r="J153" s="41">
        <f t="shared" si="37"/>
        <v>20</v>
      </c>
      <c r="K153" s="41">
        <f t="shared" si="38"/>
        <v>240</v>
      </c>
    </row>
    <row r="154" ht="43.2" spans="1:11">
      <c r="A154" s="40">
        <v>154</v>
      </c>
      <c r="B154" s="37" t="s">
        <v>697</v>
      </c>
      <c r="C154" s="38" t="s">
        <v>631</v>
      </c>
      <c r="D154" s="52" t="s">
        <v>698</v>
      </c>
      <c r="E154" s="40" t="s">
        <v>27</v>
      </c>
      <c r="F154" s="41">
        <v>1</v>
      </c>
      <c r="G154" s="41">
        <v>50</v>
      </c>
      <c r="H154" s="41">
        <v>5</v>
      </c>
      <c r="I154" s="41">
        <f t="shared" si="36"/>
        <v>50</v>
      </c>
      <c r="J154" s="41">
        <f t="shared" si="37"/>
        <v>5</v>
      </c>
      <c r="K154" s="41">
        <f t="shared" si="38"/>
        <v>55</v>
      </c>
    </row>
    <row r="155" ht="21.6" spans="1:11">
      <c r="A155" s="40">
        <v>155</v>
      </c>
      <c r="B155" s="37" t="s">
        <v>699</v>
      </c>
      <c r="C155" s="38" t="s">
        <v>634</v>
      </c>
      <c r="D155" s="52" t="s">
        <v>700</v>
      </c>
      <c r="E155" s="40" t="s">
        <v>443</v>
      </c>
      <c r="F155" s="41">
        <v>1</v>
      </c>
      <c r="G155" s="41">
        <v>60</v>
      </c>
      <c r="H155" s="41">
        <v>6</v>
      </c>
      <c r="I155" s="41">
        <f t="shared" si="36"/>
        <v>60</v>
      </c>
      <c r="J155" s="41">
        <f t="shared" si="37"/>
        <v>6</v>
      </c>
      <c r="K155" s="41">
        <f t="shared" si="38"/>
        <v>66</v>
      </c>
    </row>
    <row r="156" ht="54" spans="1:11">
      <c r="A156" s="40">
        <v>156</v>
      </c>
      <c r="B156" s="37" t="s">
        <v>701</v>
      </c>
      <c r="C156" s="38" t="s">
        <v>702</v>
      </c>
      <c r="D156" s="52" t="s">
        <v>703</v>
      </c>
      <c r="E156" s="40" t="s">
        <v>27</v>
      </c>
      <c r="F156" s="41">
        <v>1</v>
      </c>
      <c r="G156" s="41">
        <v>470</v>
      </c>
      <c r="H156" s="41">
        <v>41</v>
      </c>
      <c r="I156" s="41">
        <f t="shared" si="36"/>
        <v>470</v>
      </c>
      <c r="J156" s="41">
        <f t="shared" si="37"/>
        <v>41</v>
      </c>
      <c r="K156" s="41">
        <f t="shared" si="38"/>
        <v>511</v>
      </c>
    </row>
    <row r="157" ht="21.6" spans="1:11">
      <c r="A157" s="40">
        <v>157</v>
      </c>
      <c r="B157" s="37" t="s">
        <v>704</v>
      </c>
      <c r="C157" s="38" t="s">
        <v>705</v>
      </c>
      <c r="D157" s="52" t="s">
        <v>706</v>
      </c>
      <c r="E157" s="40" t="s">
        <v>707</v>
      </c>
      <c r="F157" s="41">
        <v>10</v>
      </c>
      <c r="G157" s="41"/>
      <c r="H157" s="41">
        <v>1700</v>
      </c>
      <c r="I157" s="41">
        <f t="shared" si="36"/>
        <v>0</v>
      </c>
      <c r="J157" s="41">
        <f t="shared" si="37"/>
        <v>17000</v>
      </c>
      <c r="K157" s="41">
        <f t="shared" si="38"/>
        <v>17000</v>
      </c>
    </row>
    <row r="158" ht="97.2" spans="1:11">
      <c r="A158" s="40">
        <v>159</v>
      </c>
      <c r="B158" s="37" t="s">
        <v>708</v>
      </c>
      <c r="C158" s="38" t="s">
        <v>709</v>
      </c>
      <c r="D158" s="75" t="s">
        <v>710</v>
      </c>
      <c r="E158" s="40" t="s">
        <v>400</v>
      </c>
      <c r="F158" s="41">
        <v>74</v>
      </c>
      <c r="G158" s="41">
        <v>1260</v>
      </c>
      <c r="H158" s="41">
        <v>110</v>
      </c>
      <c r="I158" s="41">
        <f t="shared" si="36"/>
        <v>93240</v>
      </c>
      <c r="J158" s="41">
        <f t="shared" si="37"/>
        <v>8140</v>
      </c>
      <c r="K158" s="41">
        <f t="shared" si="38"/>
        <v>101380</v>
      </c>
    </row>
    <row r="159" spans="1:11">
      <c r="A159" s="12"/>
      <c r="B159" s="23" t="s">
        <v>222</v>
      </c>
      <c r="C159" s="24" t="s">
        <v>342</v>
      </c>
      <c r="D159" s="70"/>
      <c r="E159" s="23"/>
      <c r="F159" s="64"/>
      <c r="G159" s="79"/>
      <c r="H159" s="79"/>
      <c r="I159" s="79"/>
      <c r="J159" s="79"/>
      <c r="K159" s="79"/>
    </row>
    <row r="160" spans="1:11">
      <c r="A160" s="12"/>
      <c r="B160" s="71" t="s">
        <v>22</v>
      </c>
      <c r="C160" s="72" t="s">
        <v>711</v>
      </c>
      <c r="D160" s="73"/>
      <c r="E160" s="74"/>
      <c r="F160" s="76"/>
      <c r="G160" s="77"/>
      <c r="H160" s="77"/>
      <c r="I160" s="77"/>
      <c r="J160" s="77"/>
      <c r="K160" s="77"/>
    </row>
    <row r="161" ht="183.6" spans="1:11">
      <c r="A161" s="40">
        <v>163</v>
      </c>
      <c r="B161" s="37" t="s">
        <v>712</v>
      </c>
      <c r="C161" s="38" t="s">
        <v>713</v>
      </c>
      <c r="D161" s="80" t="s">
        <v>714</v>
      </c>
      <c r="E161" s="40" t="s">
        <v>715</v>
      </c>
      <c r="F161" s="41">
        <v>131</v>
      </c>
      <c r="G161" s="41">
        <v>5790</v>
      </c>
      <c r="H161" s="41">
        <v>504</v>
      </c>
      <c r="I161" s="41">
        <f t="shared" ref="I161:I167" si="39">F161*G161</f>
        <v>758490</v>
      </c>
      <c r="J161" s="41">
        <f t="shared" ref="J161:J167" si="40">F161*H161</f>
        <v>66024</v>
      </c>
      <c r="K161" s="41">
        <f t="shared" ref="K161:K167" si="41">J161+I161</f>
        <v>824514</v>
      </c>
    </row>
    <row r="162" ht="140.4" spans="1:11">
      <c r="A162" s="40">
        <v>164</v>
      </c>
      <c r="B162" s="37" t="s">
        <v>716</v>
      </c>
      <c r="C162" s="38" t="s">
        <v>717</v>
      </c>
      <c r="D162" s="81" t="s">
        <v>718</v>
      </c>
      <c r="E162" s="40" t="s">
        <v>715</v>
      </c>
      <c r="F162" s="41">
        <v>6</v>
      </c>
      <c r="G162" s="41">
        <v>6820</v>
      </c>
      <c r="H162" s="41">
        <v>594</v>
      </c>
      <c r="I162" s="41">
        <f t="shared" si="39"/>
        <v>40920</v>
      </c>
      <c r="J162" s="41">
        <f t="shared" si="40"/>
        <v>3564</v>
      </c>
      <c r="K162" s="41">
        <f t="shared" si="41"/>
        <v>44484</v>
      </c>
    </row>
    <row r="163" ht="162" spans="1:11">
      <c r="A163" s="40">
        <v>165</v>
      </c>
      <c r="B163" s="37" t="s">
        <v>719</v>
      </c>
      <c r="C163" s="38" t="s">
        <v>720</v>
      </c>
      <c r="D163" s="75" t="s">
        <v>721</v>
      </c>
      <c r="E163" s="40" t="s">
        <v>715</v>
      </c>
      <c r="F163" s="41">
        <v>123</v>
      </c>
      <c r="G163" s="41">
        <v>1690</v>
      </c>
      <c r="H163" s="41">
        <v>148</v>
      </c>
      <c r="I163" s="41">
        <f t="shared" si="39"/>
        <v>207870</v>
      </c>
      <c r="J163" s="41">
        <f t="shared" si="40"/>
        <v>18204</v>
      </c>
      <c r="K163" s="41">
        <f t="shared" si="41"/>
        <v>226074</v>
      </c>
    </row>
    <row r="164" ht="32.4" spans="1:11">
      <c r="A164" s="40">
        <v>166</v>
      </c>
      <c r="B164" s="37" t="s">
        <v>722</v>
      </c>
      <c r="C164" s="38" t="s">
        <v>723</v>
      </c>
      <c r="D164" s="52" t="s">
        <v>724</v>
      </c>
      <c r="E164" s="40" t="s">
        <v>715</v>
      </c>
      <c r="F164" s="41">
        <v>17</v>
      </c>
      <c r="G164" s="41">
        <v>2680</v>
      </c>
      <c r="H164" s="41">
        <v>234</v>
      </c>
      <c r="I164" s="41">
        <f t="shared" si="39"/>
        <v>45560</v>
      </c>
      <c r="J164" s="41">
        <f t="shared" si="40"/>
        <v>3978</v>
      </c>
      <c r="K164" s="41">
        <f t="shared" si="41"/>
        <v>49538</v>
      </c>
    </row>
    <row r="165" ht="240" customHeight="1" spans="1:11">
      <c r="A165" s="40">
        <v>167</v>
      </c>
      <c r="B165" s="37" t="s">
        <v>725</v>
      </c>
      <c r="C165" s="38" t="s">
        <v>726</v>
      </c>
      <c r="D165" s="52" t="s">
        <v>727</v>
      </c>
      <c r="E165" s="40" t="s">
        <v>67</v>
      </c>
      <c r="F165" s="41">
        <v>201</v>
      </c>
      <c r="G165" s="41">
        <v>1970</v>
      </c>
      <c r="H165" s="41">
        <v>172</v>
      </c>
      <c r="I165" s="41">
        <f t="shared" si="39"/>
        <v>395970</v>
      </c>
      <c r="J165" s="41">
        <f t="shared" si="40"/>
        <v>34572</v>
      </c>
      <c r="K165" s="41">
        <f t="shared" si="41"/>
        <v>430542</v>
      </c>
    </row>
    <row r="166" ht="43.2" spans="1:11">
      <c r="A166" s="40">
        <v>168</v>
      </c>
      <c r="B166" s="37" t="s">
        <v>728</v>
      </c>
      <c r="C166" s="38" t="s">
        <v>729</v>
      </c>
      <c r="D166" s="52" t="s">
        <v>730</v>
      </c>
      <c r="E166" s="40" t="s">
        <v>67</v>
      </c>
      <c r="F166" s="41">
        <v>201</v>
      </c>
      <c r="G166" s="41">
        <v>845.48</v>
      </c>
      <c r="H166" s="41">
        <v>73.52</v>
      </c>
      <c r="I166" s="41">
        <f t="shared" si="39"/>
        <v>169941.48</v>
      </c>
      <c r="J166" s="41">
        <f t="shared" si="40"/>
        <v>14777.52</v>
      </c>
      <c r="K166" s="41">
        <f t="shared" si="41"/>
        <v>184719</v>
      </c>
    </row>
    <row r="167" ht="97.2" spans="1:11">
      <c r="A167" s="40">
        <v>169</v>
      </c>
      <c r="B167" s="37" t="s">
        <v>731</v>
      </c>
      <c r="C167" s="38" t="s">
        <v>732</v>
      </c>
      <c r="D167" s="52" t="s">
        <v>733</v>
      </c>
      <c r="E167" s="40" t="s">
        <v>400</v>
      </c>
      <c r="F167" s="41">
        <v>730</v>
      </c>
      <c r="G167" s="41">
        <v>330</v>
      </c>
      <c r="H167" s="41">
        <v>29</v>
      </c>
      <c r="I167" s="41">
        <f t="shared" si="39"/>
        <v>240900</v>
      </c>
      <c r="J167" s="41">
        <f t="shared" si="40"/>
        <v>21170</v>
      </c>
      <c r="K167" s="41">
        <f t="shared" si="41"/>
        <v>262070</v>
      </c>
    </row>
    <row r="168" spans="1:11">
      <c r="A168" s="12"/>
      <c r="B168" s="71" t="s">
        <v>179</v>
      </c>
      <c r="C168" s="72" t="s">
        <v>734</v>
      </c>
      <c r="D168" s="73"/>
      <c r="E168" s="74"/>
      <c r="F168" s="76"/>
      <c r="G168" s="77"/>
      <c r="H168" s="77"/>
      <c r="I168" s="77"/>
      <c r="J168" s="77"/>
      <c r="K168" s="77"/>
    </row>
    <row r="169" ht="140.4" spans="1:11">
      <c r="A169" s="40">
        <v>171</v>
      </c>
      <c r="B169" s="37" t="s">
        <v>735</v>
      </c>
      <c r="C169" s="38" t="s">
        <v>736</v>
      </c>
      <c r="D169" s="75" t="s">
        <v>737</v>
      </c>
      <c r="E169" s="40" t="s">
        <v>715</v>
      </c>
      <c r="F169" s="41">
        <v>229</v>
      </c>
      <c r="G169" s="41">
        <v>590</v>
      </c>
      <c r="H169" s="41">
        <v>52</v>
      </c>
      <c r="I169" s="41">
        <f t="shared" ref="I169:I171" si="42">F169*G169</f>
        <v>135110</v>
      </c>
      <c r="J169" s="41">
        <f t="shared" ref="J169:J171" si="43">F169*H169</f>
        <v>11908</v>
      </c>
      <c r="K169" s="41">
        <f t="shared" ref="K169:K171" si="44">J169+I169</f>
        <v>147018</v>
      </c>
    </row>
    <row r="170" ht="21.6" spans="1:11">
      <c r="A170" s="40">
        <v>172</v>
      </c>
      <c r="B170" s="37" t="s">
        <v>738</v>
      </c>
      <c r="C170" s="38" t="s">
        <v>739</v>
      </c>
      <c r="D170" s="60" t="s">
        <v>740</v>
      </c>
      <c r="E170" s="40" t="s">
        <v>27</v>
      </c>
      <c r="F170" s="41">
        <v>114</v>
      </c>
      <c r="G170" s="41">
        <v>1520</v>
      </c>
      <c r="H170" s="41"/>
      <c r="I170" s="41">
        <f t="shared" si="42"/>
        <v>173280</v>
      </c>
      <c r="J170" s="41">
        <f t="shared" si="43"/>
        <v>0</v>
      </c>
      <c r="K170" s="41">
        <f t="shared" si="44"/>
        <v>173280</v>
      </c>
    </row>
    <row r="171" ht="216" spans="1:11">
      <c r="A171" s="40">
        <v>173</v>
      </c>
      <c r="B171" s="37" t="s">
        <v>741</v>
      </c>
      <c r="C171" s="38" t="s">
        <v>742</v>
      </c>
      <c r="D171" s="82" t="s">
        <v>743</v>
      </c>
      <c r="E171" s="40" t="s">
        <v>715</v>
      </c>
      <c r="F171" s="41">
        <v>114</v>
      </c>
      <c r="G171" s="41">
        <v>1530</v>
      </c>
      <c r="H171" s="41">
        <v>134</v>
      </c>
      <c r="I171" s="41">
        <f t="shared" si="42"/>
        <v>174420</v>
      </c>
      <c r="J171" s="41">
        <f t="shared" si="43"/>
        <v>15276</v>
      </c>
      <c r="K171" s="41">
        <f t="shared" si="44"/>
        <v>189696</v>
      </c>
    </row>
    <row r="172" spans="1:11">
      <c r="A172" s="12"/>
      <c r="B172" s="23" t="s">
        <v>242</v>
      </c>
      <c r="C172" s="24" t="s">
        <v>290</v>
      </c>
      <c r="D172" s="70"/>
      <c r="E172" s="23"/>
      <c r="F172" s="64"/>
      <c r="G172" s="79"/>
      <c r="H172" s="79"/>
      <c r="I172" s="79"/>
      <c r="J172" s="79"/>
      <c r="K172" s="79"/>
    </row>
    <row r="173" spans="1:11">
      <c r="A173" s="12"/>
      <c r="B173" s="71" t="s">
        <v>22</v>
      </c>
      <c r="C173" s="72" t="s">
        <v>744</v>
      </c>
      <c r="D173" s="73"/>
      <c r="E173" s="74"/>
      <c r="F173" s="76"/>
      <c r="G173" s="77"/>
      <c r="H173" s="77"/>
      <c r="I173" s="77"/>
      <c r="J173" s="77"/>
      <c r="K173" s="77"/>
    </row>
    <row r="174" ht="118.8" spans="1:11">
      <c r="A174" s="40">
        <v>177</v>
      </c>
      <c r="B174" s="37" t="s">
        <v>745</v>
      </c>
      <c r="C174" s="38" t="s">
        <v>746</v>
      </c>
      <c r="D174" s="82" t="s">
        <v>747</v>
      </c>
      <c r="E174" s="40" t="s">
        <v>590</v>
      </c>
      <c r="F174" s="41">
        <v>102</v>
      </c>
      <c r="G174" s="41">
        <v>8630</v>
      </c>
      <c r="H174" s="41">
        <v>751</v>
      </c>
      <c r="I174" s="41">
        <f t="shared" ref="I174:I182" si="45">F174*G174</f>
        <v>880260</v>
      </c>
      <c r="J174" s="41">
        <f t="shared" ref="J174:J182" si="46">F174*H174</f>
        <v>76602</v>
      </c>
      <c r="K174" s="41">
        <f t="shared" ref="K174:K182" si="47">J174+I174</f>
        <v>956862</v>
      </c>
    </row>
    <row r="175" ht="162" spans="1:11">
      <c r="A175" s="40">
        <v>178</v>
      </c>
      <c r="B175" s="37" t="s">
        <v>748</v>
      </c>
      <c r="C175" s="38" t="s">
        <v>749</v>
      </c>
      <c r="D175" s="60" t="s">
        <v>750</v>
      </c>
      <c r="E175" s="40" t="s">
        <v>67</v>
      </c>
      <c r="F175" s="41">
        <v>8</v>
      </c>
      <c r="G175" s="41">
        <v>6280</v>
      </c>
      <c r="H175" s="41">
        <v>547</v>
      </c>
      <c r="I175" s="41">
        <f t="shared" si="45"/>
        <v>50240</v>
      </c>
      <c r="J175" s="41">
        <f t="shared" si="46"/>
        <v>4376</v>
      </c>
      <c r="K175" s="41">
        <f t="shared" si="47"/>
        <v>54616</v>
      </c>
    </row>
    <row r="176" ht="97.2" spans="1:11">
      <c r="A176" s="40">
        <v>179</v>
      </c>
      <c r="B176" s="37" t="s">
        <v>751</v>
      </c>
      <c r="C176" s="38" t="s">
        <v>752</v>
      </c>
      <c r="D176" s="82" t="s">
        <v>753</v>
      </c>
      <c r="E176" s="40" t="s">
        <v>590</v>
      </c>
      <c r="F176" s="41">
        <v>111</v>
      </c>
      <c r="G176" s="41">
        <v>1890</v>
      </c>
      <c r="H176" s="41">
        <v>165</v>
      </c>
      <c r="I176" s="41">
        <f t="shared" si="45"/>
        <v>209790</v>
      </c>
      <c r="J176" s="41">
        <f t="shared" si="46"/>
        <v>18315</v>
      </c>
      <c r="K176" s="41">
        <f t="shared" si="47"/>
        <v>228105</v>
      </c>
    </row>
    <row r="177" ht="108" spans="1:11">
      <c r="A177" s="40">
        <v>182</v>
      </c>
      <c r="B177" s="37" t="s">
        <v>754</v>
      </c>
      <c r="C177" s="38" t="s">
        <v>755</v>
      </c>
      <c r="D177" s="60" t="s">
        <v>756</v>
      </c>
      <c r="E177" s="40" t="s">
        <v>414</v>
      </c>
      <c r="F177" s="41">
        <v>97</v>
      </c>
      <c r="G177" s="41">
        <v>1030</v>
      </c>
      <c r="H177" s="41">
        <v>90</v>
      </c>
      <c r="I177" s="41">
        <f t="shared" si="45"/>
        <v>99910</v>
      </c>
      <c r="J177" s="41">
        <f t="shared" si="46"/>
        <v>8730</v>
      </c>
      <c r="K177" s="41">
        <f t="shared" si="47"/>
        <v>108640</v>
      </c>
    </row>
    <row r="178" ht="54" spans="1:11">
      <c r="A178" s="40">
        <v>183</v>
      </c>
      <c r="B178" s="37" t="s">
        <v>757</v>
      </c>
      <c r="C178" s="38" t="s">
        <v>758</v>
      </c>
      <c r="D178" s="60" t="s">
        <v>759</v>
      </c>
      <c r="E178" s="40" t="s">
        <v>400</v>
      </c>
      <c r="F178" s="41">
        <v>97</v>
      </c>
      <c r="G178" s="41">
        <v>50</v>
      </c>
      <c r="H178" s="41">
        <v>5</v>
      </c>
      <c r="I178" s="41">
        <f t="shared" si="45"/>
        <v>4850</v>
      </c>
      <c r="J178" s="41">
        <f t="shared" si="46"/>
        <v>485</v>
      </c>
      <c r="K178" s="41">
        <f t="shared" si="47"/>
        <v>5335</v>
      </c>
    </row>
    <row r="179" ht="216" spans="1:11">
      <c r="A179" s="40">
        <v>184</v>
      </c>
      <c r="B179" s="37" t="s">
        <v>760</v>
      </c>
      <c r="C179" s="38" t="s">
        <v>761</v>
      </c>
      <c r="D179" s="75" t="s">
        <v>762</v>
      </c>
      <c r="E179" s="40" t="s">
        <v>67</v>
      </c>
      <c r="F179" s="41">
        <v>215</v>
      </c>
      <c r="G179" s="41">
        <v>9810</v>
      </c>
      <c r="H179" s="41">
        <v>854</v>
      </c>
      <c r="I179" s="41">
        <f t="shared" si="45"/>
        <v>2109150</v>
      </c>
      <c r="J179" s="41">
        <f t="shared" si="46"/>
        <v>183610</v>
      </c>
      <c r="K179" s="41">
        <f t="shared" si="47"/>
        <v>2292760</v>
      </c>
    </row>
    <row r="180" ht="86.4" spans="1:11">
      <c r="A180" s="40">
        <v>185</v>
      </c>
      <c r="B180" s="37" t="s">
        <v>763</v>
      </c>
      <c r="C180" s="38" t="s">
        <v>764</v>
      </c>
      <c r="D180" s="60" t="s">
        <v>765</v>
      </c>
      <c r="E180" s="40" t="s">
        <v>766</v>
      </c>
      <c r="F180" s="41">
        <v>235</v>
      </c>
      <c r="G180" s="41">
        <v>1280</v>
      </c>
      <c r="H180" s="41">
        <v>112</v>
      </c>
      <c r="I180" s="41">
        <f t="shared" si="45"/>
        <v>300800</v>
      </c>
      <c r="J180" s="41">
        <f t="shared" si="46"/>
        <v>26320</v>
      </c>
      <c r="K180" s="41">
        <f t="shared" si="47"/>
        <v>327120</v>
      </c>
    </row>
    <row r="181" ht="21.6" spans="1:11">
      <c r="A181" s="40">
        <v>186</v>
      </c>
      <c r="B181" s="37" t="s">
        <v>767</v>
      </c>
      <c r="C181" s="38" t="s">
        <v>768</v>
      </c>
      <c r="D181" s="60" t="s">
        <v>769</v>
      </c>
      <c r="E181" s="40" t="s">
        <v>27</v>
      </c>
      <c r="F181" s="41">
        <v>235</v>
      </c>
      <c r="G181" s="41">
        <v>30</v>
      </c>
      <c r="H181" s="41">
        <v>3</v>
      </c>
      <c r="I181" s="41">
        <f t="shared" si="45"/>
        <v>7050</v>
      </c>
      <c r="J181" s="41">
        <f t="shared" si="46"/>
        <v>705</v>
      </c>
      <c r="K181" s="41">
        <f t="shared" si="47"/>
        <v>7755</v>
      </c>
    </row>
    <row r="182" ht="32.4" spans="1:11">
      <c r="A182" s="40">
        <v>191</v>
      </c>
      <c r="B182" s="37" t="s">
        <v>773</v>
      </c>
      <c r="C182" s="38" t="s">
        <v>774</v>
      </c>
      <c r="D182" s="52" t="s">
        <v>775</v>
      </c>
      <c r="E182" s="40" t="s">
        <v>414</v>
      </c>
      <c r="F182" s="41">
        <v>1045</v>
      </c>
      <c r="G182" s="41">
        <v>90</v>
      </c>
      <c r="H182" s="41">
        <v>8</v>
      </c>
      <c r="I182" s="41">
        <f t="shared" si="45"/>
        <v>94050</v>
      </c>
      <c r="J182" s="41">
        <f t="shared" si="46"/>
        <v>8360</v>
      </c>
      <c r="K182" s="41">
        <f t="shared" si="47"/>
        <v>102410</v>
      </c>
    </row>
    <row r="183" spans="1:11">
      <c r="A183" s="12"/>
      <c r="B183" s="71" t="s">
        <v>179</v>
      </c>
      <c r="C183" s="72" t="s">
        <v>776</v>
      </c>
      <c r="D183" s="73"/>
      <c r="E183" s="74"/>
      <c r="F183" s="83"/>
      <c r="G183" s="77"/>
      <c r="H183" s="77"/>
      <c r="I183" s="77"/>
      <c r="J183" s="77"/>
      <c r="K183" s="77"/>
    </row>
    <row r="184" ht="21.6" spans="1:11">
      <c r="A184" s="12"/>
      <c r="B184" s="84" t="s">
        <v>373</v>
      </c>
      <c r="C184" s="38" t="s">
        <v>777</v>
      </c>
      <c r="D184" s="85"/>
      <c r="E184" s="40"/>
      <c r="F184" s="86"/>
      <c r="G184" s="87"/>
      <c r="H184" s="87"/>
      <c r="I184" s="87"/>
      <c r="J184" s="87"/>
      <c r="K184" s="41"/>
    </row>
    <row r="185" ht="75.6" spans="1:11">
      <c r="A185" s="40">
        <v>194</v>
      </c>
      <c r="B185" s="37" t="s">
        <v>778</v>
      </c>
      <c r="C185" s="38" t="s">
        <v>779</v>
      </c>
      <c r="D185" s="52" t="s">
        <v>780</v>
      </c>
      <c r="E185" s="40" t="s">
        <v>27</v>
      </c>
      <c r="F185" s="41">
        <v>235</v>
      </c>
      <c r="G185" s="41">
        <v>1788.48</v>
      </c>
      <c r="H185" s="41">
        <v>155.52</v>
      </c>
      <c r="I185" s="41">
        <f t="shared" ref="I185:I189" si="48">F185*G185</f>
        <v>420292.8</v>
      </c>
      <c r="J185" s="41">
        <f t="shared" ref="J185:J189" si="49">F185*H185</f>
        <v>36547.2</v>
      </c>
      <c r="K185" s="41">
        <f t="shared" ref="K185:K189" si="50">J185+I185</f>
        <v>456840</v>
      </c>
    </row>
    <row r="186" ht="54" spans="1:11">
      <c r="A186" s="40">
        <v>195</v>
      </c>
      <c r="B186" s="37" t="s">
        <v>781</v>
      </c>
      <c r="C186" s="38" t="s">
        <v>695</v>
      </c>
      <c r="D186" s="52" t="s">
        <v>782</v>
      </c>
      <c r="E186" s="40" t="s">
        <v>27</v>
      </c>
      <c r="F186" s="41">
        <v>235</v>
      </c>
      <c r="G186" s="41">
        <v>422.28</v>
      </c>
      <c r="H186" s="41">
        <v>36.72</v>
      </c>
      <c r="I186" s="41">
        <f t="shared" si="48"/>
        <v>99235.8</v>
      </c>
      <c r="J186" s="41">
        <f t="shared" si="49"/>
        <v>8629.2</v>
      </c>
      <c r="K186" s="41">
        <f t="shared" si="50"/>
        <v>107865</v>
      </c>
    </row>
    <row r="187" ht="32.4" spans="1:11">
      <c r="A187" s="40">
        <v>196</v>
      </c>
      <c r="B187" s="37" t="s">
        <v>783</v>
      </c>
      <c r="C187" s="38" t="s">
        <v>631</v>
      </c>
      <c r="D187" s="52" t="s">
        <v>784</v>
      </c>
      <c r="E187" s="40" t="s">
        <v>27</v>
      </c>
      <c r="F187" s="41">
        <v>235</v>
      </c>
      <c r="G187" s="41">
        <v>67.95</v>
      </c>
      <c r="H187" s="41">
        <v>5.91</v>
      </c>
      <c r="I187" s="41">
        <f t="shared" si="48"/>
        <v>15968.25</v>
      </c>
      <c r="J187" s="41">
        <f t="shared" si="49"/>
        <v>1388.85</v>
      </c>
      <c r="K187" s="41">
        <f t="shared" si="50"/>
        <v>17357.1</v>
      </c>
    </row>
    <row r="188" ht="21.6" spans="1:11">
      <c r="A188" s="40">
        <v>197</v>
      </c>
      <c r="B188" s="37" t="s">
        <v>785</v>
      </c>
      <c r="C188" s="38" t="s">
        <v>634</v>
      </c>
      <c r="D188" s="52" t="s">
        <v>786</v>
      </c>
      <c r="E188" s="40" t="s">
        <v>443</v>
      </c>
      <c r="F188" s="41">
        <v>235</v>
      </c>
      <c r="G188" s="41">
        <v>72.16</v>
      </c>
      <c r="H188" s="41">
        <v>6.28</v>
      </c>
      <c r="I188" s="41">
        <f t="shared" si="48"/>
        <v>16957.6</v>
      </c>
      <c r="J188" s="41">
        <f t="shared" si="49"/>
        <v>1475.8</v>
      </c>
      <c r="K188" s="41">
        <f t="shared" si="50"/>
        <v>18433.4</v>
      </c>
    </row>
    <row r="189" ht="64.8" spans="1:11">
      <c r="A189" s="40">
        <v>198</v>
      </c>
      <c r="B189" s="37" t="s">
        <v>787</v>
      </c>
      <c r="C189" s="38" t="s">
        <v>450</v>
      </c>
      <c r="D189" s="52" t="s">
        <v>788</v>
      </c>
      <c r="E189" s="40" t="s">
        <v>27</v>
      </c>
      <c r="F189" s="41">
        <v>235</v>
      </c>
      <c r="G189" s="41">
        <v>248.4</v>
      </c>
      <c r="H189" s="41">
        <v>21.6</v>
      </c>
      <c r="I189" s="41">
        <f t="shared" si="48"/>
        <v>58374</v>
      </c>
      <c r="J189" s="41">
        <f t="shared" si="49"/>
        <v>5076</v>
      </c>
      <c r="K189" s="41">
        <f t="shared" si="50"/>
        <v>63450</v>
      </c>
    </row>
    <row r="190" ht="21.6" spans="1:11">
      <c r="A190" s="12"/>
      <c r="B190" s="37" t="s">
        <v>401</v>
      </c>
      <c r="C190" s="38" t="s">
        <v>789</v>
      </c>
      <c r="D190" s="60"/>
      <c r="E190" s="40"/>
      <c r="F190" s="86"/>
      <c r="G190" s="41"/>
      <c r="H190" s="41"/>
      <c r="I190" s="41"/>
      <c r="J190" s="41"/>
      <c r="K190" s="41"/>
    </row>
    <row r="191" ht="75.6" spans="1:11">
      <c r="A191" s="40">
        <v>200</v>
      </c>
      <c r="B191" s="37" t="s">
        <v>790</v>
      </c>
      <c r="C191" s="38" t="s">
        <v>779</v>
      </c>
      <c r="D191" s="52" t="s">
        <v>791</v>
      </c>
      <c r="E191" s="40" t="s">
        <v>27</v>
      </c>
      <c r="F191" s="41">
        <v>130</v>
      </c>
      <c r="G191" s="41">
        <v>1490.4</v>
      </c>
      <c r="H191" s="41">
        <v>129.6</v>
      </c>
      <c r="I191" s="41">
        <f t="shared" ref="I191:I194" si="51">F191*G191</f>
        <v>193752</v>
      </c>
      <c r="J191" s="41">
        <f t="shared" ref="J191:J194" si="52">F191*H191</f>
        <v>16848</v>
      </c>
      <c r="K191" s="41">
        <f t="shared" ref="K191:K194" si="53">J191+I191</f>
        <v>210600</v>
      </c>
    </row>
    <row r="192" ht="32.4" spans="1:11">
      <c r="A192" s="40">
        <v>201</v>
      </c>
      <c r="B192" s="37" t="s">
        <v>792</v>
      </c>
      <c r="C192" s="38" t="s">
        <v>631</v>
      </c>
      <c r="D192" s="52" t="s">
        <v>784</v>
      </c>
      <c r="E192" s="40" t="s">
        <v>27</v>
      </c>
      <c r="F192" s="41">
        <v>130</v>
      </c>
      <c r="G192" s="41">
        <v>67.95</v>
      </c>
      <c r="H192" s="41">
        <v>5.91</v>
      </c>
      <c r="I192" s="41">
        <f t="shared" si="51"/>
        <v>8833.5</v>
      </c>
      <c r="J192" s="41">
        <f t="shared" si="52"/>
        <v>768.3</v>
      </c>
      <c r="K192" s="41">
        <f t="shared" si="53"/>
        <v>9601.8</v>
      </c>
    </row>
    <row r="193" ht="21.6" spans="1:11">
      <c r="A193" s="40">
        <v>202</v>
      </c>
      <c r="B193" s="37" t="s">
        <v>793</v>
      </c>
      <c r="C193" s="38" t="s">
        <v>634</v>
      </c>
      <c r="D193" s="52" t="s">
        <v>786</v>
      </c>
      <c r="E193" s="40" t="s">
        <v>443</v>
      </c>
      <c r="F193" s="41">
        <v>130</v>
      </c>
      <c r="G193" s="41">
        <v>72.16</v>
      </c>
      <c r="H193" s="41">
        <v>6.28</v>
      </c>
      <c r="I193" s="41">
        <f t="shared" si="51"/>
        <v>9380.8</v>
      </c>
      <c r="J193" s="41">
        <f t="shared" si="52"/>
        <v>816.4</v>
      </c>
      <c r="K193" s="41">
        <f t="shared" si="53"/>
        <v>10197.2</v>
      </c>
    </row>
    <row r="194" ht="64.8" spans="1:11">
      <c r="A194" s="40">
        <v>203</v>
      </c>
      <c r="B194" s="37" t="s">
        <v>794</v>
      </c>
      <c r="C194" s="38" t="s">
        <v>450</v>
      </c>
      <c r="D194" s="52" t="s">
        <v>788</v>
      </c>
      <c r="E194" s="40" t="s">
        <v>27</v>
      </c>
      <c r="F194" s="41">
        <v>130</v>
      </c>
      <c r="G194" s="41">
        <v>248.4</v>
      </c>
      <c r="H194" s="41">
        <v>21.6</v>
      </c>
      <c r="I194" s="41">
        <f t="shared" si="51"/>
        <v>32292</v>
      </c>
      <c r="J194" s="41">
        <f t="shared" si="52"/>
        <v>2808</v>
      </c>
      <c r="K194" s="41">
        <f t="shared" si="53"/>
        <v>35100</v>
      </c>
    </row>
    <row r="195" ht="21.6" spans="1:11">
      <c r="A195" s="12"/>
      <c r="B195" s="37" t="s">
        <v>795</v>
      </c>
      <c r="C195" s="38" t="s">
        <v>796</v>
      </c>
      <c r="D195" s="60"/>
      <c r="E195" s="40"/>
      <c r="F195" s="86"/>
      <c r="G195" s="41"/>
      <c r="H195" s="41"/>
      <c r="I195" s="41"/>
      <c r="J195" s="41"/>
      <c r="K195" s="41"/>
    </row>
    <row r="196" ht="75.6" spans="1:11">
      <c r="A196" s="40">
        <v>205</v>
      </c>
      <c r="B196" s="37" t="s">
        <v>797</v>
      </c>
      <c r="C196" s="38" t="s">
        <v>779</v>
      </c>
      <c r="D196" s="52" t="s">
        <v>798</v>
      </c>
      <c r="E196" s="40" t="s">
        <v>27</v>
      </c>
      <c r="F196" s="41">
        <v>8</v>
      </c>
      <c r="G196" s="41">
        <v>1468.32</v>
      </c>
      <c r="H196" s="41">
        <v>127.68</v>
      </c>
      <c r="I196" s="41">
        <f t="shared" ref="I196:I199" si="54">F196*G196</f>
        <v>11746.56</v>
      </c>
      <c r="J196" s="41">
        <f t="shared" ref="J196:J199" si="55">F196*H196</f>
        <v>1021.44</v>
      </c>
      <c r="K196" s="41">
        <f t="shared" ref="K196:K199" si="56">J196+I196</f>
        <v>12768</v>
      </c>
    </row>
    <row r="197" ht="32.4" spans="1:11">
      <c r="A197" s="40">
        <v>206</v>
      </c>
      <c r="B197" s="37" t="s">
        <v>799</v>
      </c>
      <c r="C197" s="38" t="s">
        <v>631</v>
      </c>
      <c r="D197" s="52" t="s">
        <v>784</v>
      </c>
      <c r="E197" s="40" t="s">
        <v>27</v>
      </c>
      <c r="F197" s="41">
        <v>8</v>
      </c>
      <c r="G197" s="41">
        <v>67.95</v>
      </c>
      <c r="H197" s="41">
        <v>5.91</v>
      </c>
      <c r="I197" s="41">
        <f t="shared" si="54"/>
        <v>543.6</v>
      </c>
      <c r="J197" s="41">
        <f t="shared" si="55"/>
        <v>47.28</v>
      </c>
      <c r="K197" s="41">
        <f t="shared" si="56"/>
        <v>590.88</v>
      </c>
    </row>
    <row r="198" ht="21.6" spans="1:11">
      <c r="A198" s="40">
        <v>207</v>
      </c>
      <c r="B198" s="37" t="s">
        <v>800</v>
      </c>
      <c r="C198" s="38" t="s">
        <v>634</v>
      </c>
      <c r="D198" s="52" t="s">
        <v>786</v>
      </c>
      <c r="E198" s="40" t="s">
        <v>443</v>
      </c>
      <c r="F198" s="41">
        <v>8</v>
      </c>
      <c r="G198" s="41">
        <v>72.16</v>
      </c>
      <c r="H198" s="41">
        <v>6.28</v>
      </c>
      <c r="I198" s="41">
        <f t="shared" si="54"/>
        <v>577.28</v>
      </c>
      <c r="J198" s="41">
        <f t="shared" si="55"/>
        <v>50.24</v>
      </c>
      <c r="K198" s="41">
        <f t="shared" si="56"/>
        <v>627.52</v>
      </c>
    </row>
    <row r="199" ht="64.8" spans="1:11">
      <c r="A199" s="40">
        <v>208</v>
      </c>
      <c r="B199" s="37" t="s">
        <v>801</v>
      </c>
      <c r="C199" s="38" t="s">
        <v>450</v>
      </c>
      <c r="D199" s="52" t="s">
        <v>788</v>
      </c>
      <c r="E199" s="40" t="s">
        <v>27</v>
      </c>
      <c r="F199" s="41">
        <v>8</v>
      </c>
      <c r="G199" s="41">
        <v>248.4</v>
      </c>
      <c r="H199" s="41">
        <v>21.6</v>
      </c>
      <c r="I199" s="41">
        <f t="shared" si="54"/>
        <v>1987.2</v>
      </c>
      <c r="J199" s="41">
        <f t="shared" si="55"/>
        <v>172.8</v>
      </c>
      <c r="K199" s="41">
        <f t="shared" si="56"/>
        <v>2160</v>
      </c>
    </row>
    <row r="200" spans="1:11">
      <c r="A200" s="12"/>
      <c r="B200" s="23" t="s">
        <v>313</v>
      </c>
      <c r="C200" s="24" t="s">
        <v>348</v>
      </c>
      <c r="D200" s="70"/>
      <c r="E200" s="23"/>
      <c r="F200" s="64"/>
      <c r="G200" s="79"/>
      <c r="H200" s="79"/>
      <c r="I200" s="79"/>
      <c r="J200" s="79"/>
      <c r="K200" s="79"/>
    </row>
    <row r="201" ht="162" spans="1:11">
      <c r="A201" s="40">
        <v>211</v>
      </c>
      <c r="B201" s="37" t="s">
        <v>802</v>
      </c>
      <c r="C201" s="38" t="s">
        <v>803</v>
      </c>
      <c r="D201" s="60" t="s">
        <v>804</v>
      </c>
      <c r="E201" s="40" t="s">
        <v>67</v>
      </c>
      <c r="F201" s="41">
        <v>145</v>
      </c>
      <c r="G201" s="41">
        <v>230</v>
      </c>
      <c r="H201" s="41">
        <v>21</v>
      </c>
      <c r="I201" s="41">
        <f t="shared" ref="I201:I204" si="57">F201*G201</f>
        <v>33350</v>
      </c>
      <c r="J201" s="41">
        <f t="shared" ref="J201:J204" si="58">F201*H201</f>
        <v>3045</v>
      </c>
      <c r="K201" s="41">
        <f t="shared" ref="K201:K204" si="59">J201+I201</f>
        <v>36395</v>
      </c>
    </row>
    <row r="202" ht="183.6" spans="1:11">
      <c r="A202" s="40">
        <v>212</v>
      </c>
      <c r="B202" s="37" t="s">
        <v>805</v>
      </c>
      <c r="C202" s="38" t="s">
        <v>806</v>
      </c>
      <c r="D202" s="60" t="s">
        <v>807</v>
      </c>
      <c r="E202" s="40" t="s">
        <v>67</v>
      </c>
      <c r="F202" s="41">
        <v>235</v>
      </c>
      <c r="G202" s="41">
        <v>390</v>
      </c>
      <c r="H202" s="41">
        <v>34</v>
      </c>
      <c r="I202" s="41">
        <f t="shared" si="57"/>
        <v>91650</v>
      </c>
      <c r="J202" s="41">
        <f t="shared" si="58"/>
        <v>7990</v>
      </c>
      <c r="K202" s="41">
        <f t="shared" si="59"/>
        <v>99640</v>
      </c>
    </row>
    <row r="203" ht="172.8" spans="1:11">
      <c r="A203" s="40">
        <v>213</v>
      </c>
      <c r="B203" s="37" t="s">
        <v>808</v>
      </c>
      <c r="C203" s="38" t="s">
        <v>809</v>
      </c>
      <c r="D203" s="52" t="s">
        <v>810</v>
      </c>
      <c r="E203" s="40" t="s">
        <v>67</v>
      </c>
      <c r="F203" s="41">
        <v>110</v>
      </c>
      <c r="G203" s="41">
        <v>370</v>
      </c>
      <c r="H203" s="41">
        <v>32</v>
      </c>
      <c r="I203" s="41">
        <f t="shared" si="57"/>
        <v>40700</v>
      </c>
      <c r="J203" s="41">
        <f t="shared" si="58"/>
        <v>3520</v>
      </c>
      <c r="K203" s="41">
        <f t="shared" si="59"/>
        <v>44220</v>
      </c>
    </row>
    <row r="204" ht="97.2" spans="1:11">
      <c r="A204" s="40">
        <v>214</v>
      </c>
      <c r="B204" s="37" t="s">
        <v>811</v>
      </c>
      <c r="C204" s="38" t="s">
        <v>812</v>
      </c>
      <c r="D204" s="52" t="s">
        <v>813</v>
      </c>
      <c r="E204" s="40" t="s">
        <v>67</v>
      </c>
      <c r="F204" s="41">
        <v>340</v>
      </c>
      <c r="G204" s="41">
        <v>370</v>
      </c>
      <c r="H204" s="41">
        <v>32</v>
      </c>
      <c r="I204" s="41">
        <f t="shared" si="57"/>
        <v>125800</v>
      </c>
      <c r="J204" s="41">
        <f t="shared" si="58"/>
        <v>10880</v>
      </c>
      <c r="K204" s="41">
        <f t="shared" si="59"/>
        <v>136680</v>
      </c>
    </row>
    <row r="205" spans="1:11">
      <c r="A205" s="12"/>
      <c r="B205" s="23" t="s">
        <v>347</v>
      </c>
      <c r="C205" s="24" t="s">
        <v>303</v>
      </c>
      <c r="D205" s="70"/>
      <c r="E205" s="23"/>
      <c r="F205" s="64"/>
      <c r="G205" s="79"/>
      <c r="H205" s="79"/>
      <c r="I205" s="79"/>
      <c r="J205" s="79"/>
      <c r="K205" s="79"/>
    </row>
    <row r="206" ht="226.8" spans="1:11">
      <c r="A206" s="40">
        <v>217</v>
      </c>
      <c r="B206" s="37" t="s">
        <v>814</v>
      </c>
      <c r="C206" s="38" t="s">
        <v>815</v>
      </c>
      <c r="D206" s="60" t="s">
        <v>816</v>
      </c>
      <c r="E206" s="40" t="s">
        <v>400</v>
      </c>
      <c r="F206" s="41">
        <v>193</v>
      </c>
      <c r="G206" s="41">
        <v>19910</v>
      </c>
      <c r="H206" s="41">
        <v>1733</v>
      </c>
      <c r="I206" s="41">
        <f t="shared" ref="I206:I224" si="60">F206*G206</f>
        <v>3842630</v>
      </c>
      <c r="J206" s="41">
        <f t="shared" ref="J206:J224" si="61">F206*H206</f>
        <v>334469</v>
      </c>
      <c r="K206" s="41">
        <f t="shared" ref="K206:K224" si="62">J206+I206</f>
        <v>4177099</v>
      </c>
    </row>
    <row r="207" ht="43.2" spans="1:11">
      <c r="A207" s="40">
        <v>218</v>
      </c>
      <c r="B207" s="37" t="s">
        <v>817</v>
      </c>
      <c r="C207" s="38" t="s">
        <v>818</v>
      </c>
      <c r="D207" s="52" t="s">
        <v>819</v>
      </c>
      <c r="E207" s="40" t="s">
        <v>67</v>
      </c>
      <c r="F207" s="41">
        <v>199</v>
      </c>
      <c r="G207" s="41">
        <v>531.76</v>
      </c>
      <c r="H207" s="41">
        <v>46.24</v>
      </c>
      <c r="I207" s="41">
        <f t="shared" si="60"/>
        <v>105820.24</v>
      </c>
      <c r="J207" s="41">
        <f t="shared" si="61"/>
        <v>9201.76</v>
      </c>
      <c r="K207" s="41">
        <f t="shared" si="62"/>
        <v>115022</v>
      </c>
    </row>
    <row r="208" ht="64.8" spans="1:11">
      <c r="A208" s="40">
        <v>219</v>
      </c>
      <c r="B208" s="37" t="s">
        <v>820</v>
      </c>
      <c r="C208" s="38" t="s">
        <v>821</v>
      </c>
      <c r="D208" s="60" t="s">
        <v>822</v>
      </c>
      <c r="E208" s="40" t="s">
        <v>67</v>
      </c>
      <c r="F208" s="41">
        <v>388</v>
      </c>
      <c r="G208" s="41">
        <v>60</v>
      </c>
      <c r="H208" s="41">
        <v>6</v>
      </c>
      <c r="I208" s="41">
        <f t="shared" si="60"/>
        <v>23280</v>
      </c>
      <c r="J208" s="41">
        <f t="shared" si="61"/>
        <v>2328</v>
      </c>
      <c r="K208" s="41">
        <f t="shared" si="62"/>
        <v>25608</v>
      </c>
    </row>
    <row r="209" ht="108" spans="1:11">
      <c r="A209" s="40">
        <v>220</v>
      </c>
      <c r="B209" s="37" t="s">
        <v>823</v>
      </c>
      <c r="C209" s="38" t="s">
        <v>824</v>
      </c>
      <c r="D209" s="60" t="s">
        <v>825</v>
      </c>
      <c r="E209" s="40" t="s">
        <v>67</v>
      </c>
      <c r="F209" s="41">
        <v>215</v>
      </c>
      <c r="G209" s="41">
        <v>360</v>
      </c>
      <c r="H209" s="41">
        <v>32</v>
      </c>
      <c r="I209" s="41">
        <f t="shared" si="60"/>
        <v>77400</v>
      </c>
      <c r="J209" s="41">
        <f t="shared" si="61"/>
        <v>6880</v>
      </c>
      <c r="K209" s="41">
        <f t="shared" si="62"/>
        <v>84280</v>
      </c>
    </row>
    <row r="210" ht="64.8" spans="1:11">
      <c r="A210" s="40">
        <v>221</v>
      </c>
      <c r="B210" s="37" t="s">
        <v>826</v>
      </c>
      <c r="C210" s="38" t="s">
        <v>827</v>
      </c>
      <c r="D210" s="60" t="s">
        <v>828</v>
      </c>
      <c r="E210" s="40" t="s">
        <v>67</v>
      </c>
      <c r="F210" s="41">
        <v>145</v>
      </c>
      <c r="G210" s="41">
        <v>50</v>
      </c>
      <c r="H210" s="41">
        <v>5</v>
      </c>
      <c r="I210" s="41">
        <f t="shared" si="60"/>
        <v>7250</v>
      </c>
      <c r="J210" s="41">
        <f t="shared" si="61"/>
        <v>725</v>
      </c>
      <c r="K210" s="41">
        <f t="shared" si="62"/>
        <v>7975</v>
      </c>
    </row>
    <row r="211" ht="64.8" spans="1:11">
      <c r="A211" s="40">
        <v>222</v>
      </c>
      <c r="B211" s="37" t="s">
        <v>829</v>
      </c>
      <c r="C211" s="38" t="s">
        <v>830</v>
      </c>
      <c r="D211" s="60" t="s">
        <v>831</v>
      </c>
      <c r="E211" s="40" t="s">
        <v>67</v>
      </c>
      <c r="F211" s="41">
        <v>252</v>
      </c>
      <c r="G211" s="41">
        <v>40</v>
      </c>
      <c r="H211" s="41">
        <v>4</v>
      </c>
      <c r="I211" s="41">
        <f t="shared" si="60"/>
        <v>10080</v>
      </c>
      <c r="J211" s="41">
        <f t="shared" si="61"/>
        <v>1008</v>
      </c>
      <c r="K211" s="41">
        <f t="shared" si="62"/>
        <v>11088</v>
      </c>
    </row>
    <row r="212" ht="118.8" spans="1:11">
      <c r="A212" s="40">
        <v>223</v>
      </c>
      <c r="B212" s="37" t="s">
        <v>832</v>
      </c>
      <c r="C212" s="38" t="s">
        <v>833</v>
      </c>
      <c r="D212" s="60" t="s">
        <v>834</v>
      </c>
      <c r="E212" s="40" t="s">
        <v>67</v>
      </c>
      <c r="F212" s="41">
        <v>216</v>
      </c>
      <c r="G212" s="41">
        <v>110</v>
      </c>
      <c r="H212" s="41">
        <v>10</v>
      </c>
      <c r="I212" s="41">
        <f t="shared" si="60"/>
        <v>23760</v>
      </c>
      <c r="J212" s="41">
        <f t="shared" si="61"/>
        <v>2160</v>
      </c>
      <c r="K212" s="41">
        <f t="shared" si="62"/>
        <v>25920</v>
      </c>
    </row>
    <row r="213" ht="21.6" spans="1:11">
      <c r="A213" s="40">
        <v>224</v>
      </c>
      <c r="B213" s="37" t="s">
        <v>835</v>
      </c>
      <c r="C213" s="38" t="s">
        <v>836</v>
      </c>
      <c r="D213" s="53" t="s">
        <v>837</v>
      </c>
      <c r="E213" s="40" t="s">
        <v>414</v>
      </c>
      <c r="F213" s="41">
        <v>166</v>
      </c>
      <c r="G213" s="41">
        <v>730</v>
      </c>
      <c r="H213" s="41">
        <v>64</v>
      </c>
      <c r="I213" s="41">
        <f t="shared" si="60"/>
        <v>121180</v>
      </c>
      <c r="J213" s="41">
        <f t="shared" si="61"/>
        <v>10624</v>
      </c>
      <c r="K213" s="41">
        <f t="shared" si="62"/>
        <v>131804</v>
      </c>
    </row>
    <row r="214" ht="32.4" spans="1:11">
      <c r="A214" s="40">
        <v>225</v>
      </c>
      <c r="B214" s="37" t="s">
        <v>838</v>
      </c>
      <c r="C214" s="38" t="s">
        <v>839</v>
      </c>
      <c r="D214" s="53" t="s">
        <v>840</v>
      </c>
      <c r="E214" s="40" t="s">
        <v>27</v>
      </c>
      <c r="F214" s="41">
        <v>166</v>
      </c>
      <c r="G214" s="41">
        <v>1700</v>
      </c>
      <c r="H214" s="41">
        <v>94</v>
      </c>
      <c r="I214" s="41">
        <f t="shared" si="60"/>
        <v>282200</v>
      </c>
      <c r="J214" s="41">
        <f t="shared" si="61"/>
        <v>15604</v>
      </c>
      <c r="K214" s="41">
        <f t="shared" si="62"/>
        <v>297804</v>
      </c>
    </row>
    <row r="215" ht="54" spans="1:11">
      <c r="A215" s="40">
        <v>226</v>
      </c>
      <c r="B215" s="37" t="s">
        <v>841</v>
      </c>
      <c r="C215" s="38" t="s">
        <v>842</v>
      </c>
      <c r="D215" s="60" t="s">
        <v>843</v>
      </c>
      <c r="E215" s="40" t="s">
        <v>67</v>
      </c>
      <c r="F215" s="41">
        <v>166</v>
      </c>
      <c r="G215" s="41">
        <v>300</v>
      </c>
      <c r="H215" s="41">
        <v>27</v>
      </c>
      <c r="I215" s="41">
        <f t="shared" si="60"/>
        <v>49800</v>
      </c>
      <c r="J215" s="41">
        <f t="shared" si="61"/>
        <v>4482</v>
      </c>
      <c r="K215" s="41">
        <f t="shared" si="62"/>
        <v>54282</v>
      </c>
    </row>
    <row r="216" ht="21.6" spans="1:11">
      <c r="A216" s="40">
        <v>227</v>
      </c>
      <c r="B216" s="37" t="s">
        <v>844</v>
      </c>
      <c r="C216" s="38" t="s">
        <v>845</v>
      </c>
      <c r="D216" s="53" t="s">
        <v>846</v>
      </c>
      <c r="E216" s="40" t="s">
        <v>414</v>
      </c>
      <c r="F216" s="41">
        <v>6</v>
      </c>
      <c r="G216" s="41">
        <v>975</v>
      </c>
      <c r="H216" s="41">
        <v>85</v>
      </c>
      <c r="I216" s="41">
        <f t="shared" si="60"/>
        <v>5850</v>
      </c>
      <c r="J216" s="41">
        <f t="shared" si="61"/>
        <v>510</v>
      </c>
      <c r="K216" s="41">
        <f t="shared" si="62"/>
        <v>6360</v>
      </c>
    </row>
    <row r="217" ht="54" spans="1:11">
      <c r="A217" s="40">
        <v>228</v>
      </c>
      <c r="B217" s="37" t="s">
        <v>847</v>
      </c>
      <c r="C217" s="38" t="s">
        <v>848</v>
      </c>
      <c r="D217" s="53" t="s">
        <v>849</v>
      </c>
      <c r="E217" s="40" t="s">
        <v>27</v>
      </c>
      <c r="F217" s="41">
        <v>6</v>
      </c>
      <c r="G217" s="41">
        <v>2200</v>
      </c>
      <c r="H217" s="41">
        <v>128</v>
      </c>
      <c r="I217" s="41">
        <f t="shared" si="60"/>
        <v>13200</v>
      </c>
      <c r="J217" s="41">
        <f t="shared" si="61"/>
        <v>768</v>
      </c>
      <c r="K217" s="41">
        <f t="shared" si="62"/>
        <v>13968</v>
      </c>
    </row>
    <row r="218" ht="21.6" spans="1:11">
      <c r="A218" s="40">
        <v>229</v>
      </c>
      <c r="B218" s="37" t="s">
        <v>850</v>
      </c>
      <c r="C218" s="38" t="s">
        <v>851</v>
      </c>
      <c r="D218" s="53" t="s">
        <v>852</v>
      </c>
      <c r="E218" s="40" t="s">
        <v>67</v>
      </c>
      <c r="F218" s="41">
        <v>6</v>
      </c>
      <c r="G218" s="41">
        <v>300</v>
      </c>
      <c r="H218" s="41">
        <v>27</v>
      </c>
      <c r="I218" s="41">
        <f t="shared" si="60"/>
        <v>1800</v>
      </c>
      <c r="J218" s="41">
        <f t="shared" si="61"/>
        <v>162</v>
      </c>
      <c r="K218" s="41">
        <f t="shared" si="62"/>
        <v>1962</v>
      </c>
    </row>
    <row r="219" ht="21.6" spans="1:11">
      <c r="A219" s="40">
        <v>230</v>
      </c>
      <c r="B219" s="37" t="s">
        <v>853</v>
      </c>
      <c r="C219" s="38" t="s">
        <v>854</v>
      </c>
      <c r="D219" s="53" t="s">
        <v>690</v>
      </c>
      <c r="E219" s="40" t="s">
        <v>414</v>
      </c>
      <c r="F219" s="41">
        <v>63</v>
      </c>
      <c r="G219" s="41">
        <v>490</v>
      </c>
      <c r="H219" s="41">
        <v>43</v>
      </c>
      <c r="I219" s="41">
        <f t="shared" si="60"/>
        <v>30870</v>
      </c>
      <c r="J219" s="41">
        <f t="shared" si="61"/>
        <v>2709</v>
      </c>
      <c r="K219" s="41">
        <f t="shared" si="62"/>
        <v>33579</v>
      </c>
    </row>
    <row r="220" ht="32.4" spans="1:11">
      <c r="A220" s="40">
        <v>231</v>
      </c>
      <c r="B220" s="37" t="s">
        <v>855</v>
      </c>
      <c r="C220" s="38" t="s">
        <v>856</v>
      </c>
      <c r="D220" s="53" t="s">
        <v>857</v>
      </c>
      <c r="E220" s="40" t="s">
        <v>27</v>
      </c>
      <c r="F220" s="41">
        <v>63</v>
      </c>
      <c r="G220" s="41">
        <v>1200</v>
      </c>
      <c r="H220" s="41">
        <v>77</v>
      </c>
      <c r="I220" s="41">
        <f t="shared" si="60"/>
        <v>75600</v>
      </c>
      <c r="J220" s="41">
        <f t="shared" si="61"/>
        <v>4851</v>
      </c>
      <c r="K220" s="41">
        <f t="shared" si="62"/>
        <v>80451</v>
      </c>
    </row>
    <row r="221" ht="21.6" spans="1:11">
      <c r="A221" s="40">
        <v>232</v>
      </c>
      <c r="B221" s="37" t="s">
        <v>858</v>
      </c>
      <c r="C221" s="38" t="s">
        <v>859</v>
      </c>
      <c r="D221" s="53" t="s">
        <v>675</v>
      </c>
      <c r="E221" s="40" t="s">
        <v>67</v>
      </c>
      <c r="F221" s="41">
        <v>63</v>
      </c>
      <c r="G221" s="41">
        <v>300</v>
      </c>
      <c r="H221" s="41">
        <v>27</v>
      </c>
      <c r="I221" s="41">
        <f t="shared" si="60"/>
        <v>18900</v>
      </c>
      <c r="J221" s="41">
        <f t="shared" si="61"/>
        <v>1701</v>
      </c>
      <c r="K221" s="41">
        <f t="shared" si="62"/>
        <v>20601</v>
      </c>
    </row>
    <row r="222" ht="21.6" spans="1:11">
      <c r="A222" s="40">
        <v>233</v>
      </c>
      <c r="B222" s="37" t="s">
        <v>860</v>
      </c>
      <c r="C222" s="38" t="s">
        <v>861</v>
      </c>
      <c r="D222" s="60" t="s">
        <v>862</v>
      </c>
      <c r="E222" s="40" t="s">
        <v>766</v>
      </c>
      <c r="F222" s="41">
        <v>128</v>
      </c>
      <c r="G222" s="41">
        <v>410</v>
      </c>
      <c r="H222" s="41">
        <v>36</v>
      </c>
      <c r="I222" s="41">
        <f t="shared" si="60"/>
        <v>52480</v>
      </c>
      <c r="J222" s="41">
        <f t="shared" si="61"/>
        <v>4608</v>
      </c>
      <c r="K222" s="41">
        <f t="shared" si="62"/>
        <v>57088</v>
      </c>
    </row>
    <row r="223" ht="86.4" spans="1:11">
      <c r="A223" s="40">
        <v>234</v>
      </c>
      <c r="B223" s="37" t="s">
        <v>863</v>
      </c>
      <c r="C223" s="38" t="s">
        <v>864</v>
      </c>
      <c r="D223" s="82" t="s">
        <v>865</v>
      </c>
      <c r="E223" s="40" t="s">
        <v>766</v>
      </c>
      <c r="F223" s="41">
        <v>202</v>
      </c>
      <c r="G223" s="41">
        <v>3270</v>
      </c>
      <c r="H223" s="41">
        <v>285</v>
      </c>
      <c r="I223" s="41">
        <f t="shared" si="60"/>
        <v>660540</v>
      </c>
      <c r="J223" s="41">
        <f t="shared" si="61"/>
        <v>57570</v>
      </c>
      <c r="K223" s="41">
        <f t="shared" si="62"/>
        <v>718110</v>
      </c>
    </row>
    <row r="224" ht="21.6" spans="1:11">
      <c r="A224" s="40">
        <v>235</v>
      </c>
      <c r="B224" s="37" t="s">
        <v>866</v>
      </c>
      <c r="C224" s="38" t="s">
        <v>867</v>
      </c>
      <c r="D224" s="60" t="s">
        <v>868</v>
      </c>
      <c r="E224" s="40" t="s">
        <v>715</v>
      </c>
      <c r="F224" s="41">
        <v>459</v>
      </c>
      <c r="G224" s="41">
        <v>190</v>
      </c>
      <c r="H224" s="41">
        <v>17</v>
      </c>
      <c r="I224" s="41">
        <f t="shared" si="60"/>
        <v>87210</v>
      </c>
      <c r="J224" s="41">
        <f t="shared" si="61"/>
        <v>7803</v>
      </c>
      <c r="K224" s="41">
        <f t="shared" si="62"/>
        <v>95013</v>
      </c>
    </row>
    <row r="225" spans="1:11">
      <c r="A225" s="12"/>
      <c r="B225" s="23" t="s">
        <v>351</v>
      </c>
      <c r="C225" s="24" t="s">
        <v>314</v>
      </c>
      <c r="D225" s="70"/>
      <c r="E225" s="23"/>
      <c r="F225" s="64"/>
      <c r="G225" s="79"/>
      <c r="H225" s="79"/>
      <c r="I225" s="79"/>
      <c r="J225" s="79"/>
      <c r="K225" s="79"/>
    </row>
    <row r="226" ht="162" spans="1:11">
      <c r="A226" s="40">
        <v>241</v>
      </c>
      <c r="B226" s="37" t="s">
        <v>869</v>
      </c>
      <c r="C226" s="38" t="s">
        <v>870</v>
      </c>
      <c r="D226" s="82" t="s">
        <v>871</v>
      </c>
      <c r="E226" s="40" t="s">
        <v>715</v>
      </c>
      <c r="F226" s="41">
        <v>215</v>
      </c>
      <c r="G226" s="41">
        <v>2090</v>
      </c>
      <c r="H226" s="41">
        <v>182</v>
      </c>
      <c r="I226" s="41">
        <f t="shared" ref="I226:I229" si="63">F226*G226</f>
        <v>449350</v>
      </c>
      <c r="J226" s="41">
        <f t="shared" ref="J226:J229" si="64">F226*H226</f>
        <v>39130</v>
      </c>
      <c r="K226" s="41">
        <f t="shared" ref="K226:K229" si="65">J226+I226</f>
        <v>488480</v>
      </c>
    </row>
    <row r="227" ht="97.2" spans="1:11">
      <c r="A227" s="40">
        <v>247</v>
      </c>
      <c r="B227" s="37" t="s">
        <v>872</v>
      </c>
      <c r="C227" s="38" t="s">
        <v>873</v>
      </c>
      <c r="D227" s="60" t="s">
        <v>874</v>
      </c>
      <c r="E227" s="40" t="s">
        <v>27</v>
      </c>
      <c r="F227" s="41">
        <v>241</v>
      </c>
      <c r="G227" s="41">
        <v>500</v>
      </c>
      <c r="H227" s="41">
        <v>44</v>
      </c>
      <c r="I227" s="41">
        <f t="shared" si="63"/>
        <v>120500</v>
      </c>
      <c r="J227" s="41">
        <f t="shared" si="64"/>
        <v>10604</v>
      </c>
      <c r="K227" s="41">
        <f t="shared" si="65"/>
        <v>131104</v>
      </c>
    </row>
    <row r="228" ht="64.8" spans="1:11">
      <c r="A228" s="40">
        <v>248</v>
      </c>
      <c r="B228" s="37" t="s">
        <v>875</v>
      </c>
      <c r="C228" s="38" t="s">
        <v>876</v>
      </c>
      <c r="D228" s="82" t="s">
        <v>877</v>
      </c>
      <c r="E228" s="40" t="s">
        <v>766</v>
      </c>
      <c r="F228" s="41">
        <v>209</v>
      </c>
      <c r="G228" s="41">
        <v>820</v>
      </c>
      <c r="H228" s="41">
        <v>72</v>
      </c>
      <c r="I228" s="41">
        <f t="shared" si="63"/>
        <v>171380</v>
      </c>
      <c r="J228" s="41">
        <f t="shared" si="64"/>
        <v>15048</v>
      </c>
      <c r="K228" s="41">
        <f t="shared" si="65"/>
        <v>186428</v>
      </c>
    </row>
    <row r="229" ht="64.8" spans="1:11">
      <c r="A229" s="40">
        <v>249</v>
      </c>
      <c r="B229" s="37" t="s">
        <v>878</v>
      </c>
      <c r="C229" s="38" t="s">
        <v>879</v>
      </c>
      <c r="D229" s="60" t="s">
        <v>880</v>
      </c>
      <c r="E229" s="40" t="s">
        <v>27</v>
      </c>
      <c r="F229" s="41">
        <v>9</v>
      </c>
      <c r="G229" s="41">
        <v>8180</v>
      </c>
      <c r="H229" s="41">
        <v>712</v>
      </c>
      <c r="I229" s="41">
        <f t="shared" si="63"/>
        <v>73620</v>
      </c>
      <c r="J229" s="41">
        <f t="shared" si="64"/>
        <v>6408</v>
      </c>
      <c r="K229" s="41">
        <f t="shared" si="65"/>
        <v>80028</v>
      </c>
    </row>
    <row r="230" spans="1:11">
      <c r="A230" s="12"/>
      <c r="B230" s="22" t="s">
        <v>99</v>
      </c>
      <c r="C230" s="22" t="s">
        <v>365</v>
      </c>
      <c r="D230" s="88"/>
      <c r="E230" s="22"/>
      <c r="F230" s="22"/>
      <c r="G230" s="22"/>
      <c r="H230" s="22"/>
      <c r="I230" s="22"/>
      <c r="J230" s="22"/>
      <c r="K230" s="22"/>
    </row>
    <row r="231" s="3" customFormat="1" ht="21.6" spans="1:11">
      <c r="A231" s="89"/>
      <c r="B231" s="61" t="s">
        <v>881</v>
      </c>
      <c r="C231" s="38" t="s">
        <v>882</v>
      </c>
      <c r="D231" s="53" t="s">
        <v>906</v>
      </c>
      <c r="E231" s="40" t="s">
        <v>19</v>
      </c>
      <c r="F231" s="90">
        <v>1</v>
      </c>
      <c r="G231" s="41"/>
      <c r="H231" s="41">
        <f t="shared" ref="H231:H234" si="66">J231</f>
        <v>686600</v>
      </c>
      <c r="I231" s="41"/>
      <c r="J231" s="41">
        <f>68.66*10000</f>
        <v>686600</v>
      </c>
      <c r="K231" s="41">
        <f t="shared" ref="K231:K234" si="67">J231+I231</f>
        <v>686600</v>
      </c>
    </row>
    <row r="232" ht="21.6" spans="1:11">
      <c r="A232" s="12"/>
      <c r="B232" s="61" t="s">
        <v>884</v>
      </c>
      <c r="C232" s="38" t="s">
        <v>885</v>
      </c>
      <c r="D232" s="53"/>
      <c r="E232" s="40" t="s">
        <v>19</v>
      </c>
      <c r="F232" s="90">
        <v>1</v>
      </c>
      <c r="G232" s="91"/>
      <c r="H232" s="41">
        <f t="shared" si="66"/>
        <v>984600</v>
      </c>
      <c r="I232" s="91"/>
      <c r="J232" s="41">
        <v>984600</v>
      </c>
      <c r="K232" s="41">
        <f t="shared" si="67"/>
        <v>984600</v>
      </c>
    </row>
    <row r="233" ht="21.6" spans="1:11">
      <c r="A233" s="12"/>
      <c r="B233" s="61" t="s">
        <v>886</v>
      </c>
      <c r="C233" s="38" t="s">
        <v>367</v>
      </c>
      <c r="D233" s="53"/>
      <c r="E233" s="40" t="s">
        <v>19</v>
      </c>
      <c r="F233" s="90">
        <v>1</v>
      </c>
      <c r="G233" s="91"/>
      <c r="H233" s="41">
        <f t="shared" si="66"/>
        <v>574018.69</v>
      </c>
      <c r="I233" s="91"/>
      <c r="J233" s="41">
        <f>(SUM(J8:J232)-J231)*0.015</f>
        <v>574018.69</v>
      </c>
      <c r="K233" s="41">
        <f t="shared" si="67"/>
        <v>574018.69</v>
      </c>
    </row>
    <row r="234" ht="21.6" spans="1:11">
      <c r="A234" s="12"/>
      <c r="B234" s="92" t="s">
        <v>887</v>
      </c>
      <c r="C234" s="38" t="s">
        <v>368</v>
      </c>
      <c r="D234" s="53"/>
      <c r="E234" s="40" t="s">
        <v>19</v>
      </c>
      <c r="F234" s="90">
        <v>1</v>
      </c>
      <c r="G234" s="91"/>
      <c r="H234" s="41">
        <f t="shared" si="66"/>
        <v>388419.32</v>
      </c>
      <c r="I234" s="91"/>
      <c r="J234" s="41">
        <f>(SUM(J8:J233)-J231)*0.01</f>
        <v>388419.32</v>
      </c>
      <c r="K234" s="41">
        <f t="shared" si="67"/>
        <v>388419.32</v>
      </c>
    </row>
    <row r="235" s="4" customFormat="1" ht="45" customHeight="1" spans="1:11">
      <c r="A235" s="93"/>
      <c r="B235" s="94" t="s">
        <v>369</v>
      </c>
      <c r="C235" s="94"/>
      <c r="D235" s="94"/>
      <c r="E235" s="94"/>
      <c r="F235" s="94"/>
      <c r="G235" s="94"/>
      <c r="H235" s="94"/>
      <c r="I235" s="94"/>
      <c r="J235" s="94"/>
      <c r="K235" s="94"/>
    </row>
  </sheetData>
  <autoFilter ref="A1:K235">
    <extLst/>
  </autoFilter>
  <mergeCells count="10">
    <mergeCell ref="B1:K1"/>
    <mergeCell ref="G2:H2"/>
    <mergeCell ref="I2:J2"/>
    <mergeCell ref="B235:K235"/>
    <mergeCell ref="B2:B3"/>
    <mergeCell ref="C2:C3"/>
    <mergeCell ref="D2:D3"/>
    <mergeCell ref="E2:E3"/>
    <mergeCell ref="F2:F3"/>
    <mergeCell ref="K2:K3"/>
  </mergeCells>
  <printOptions horizontalCentered="1"/>
  <pageMargins left="0.393055555555556" right="0.393055555555556" top="0.751388888888889" bottom="0.751388888888889" header="0.298611111111111" footer="0.298611111111111"/>
  <pageSetup paperSize="9" scale="66" orientation="landscape" horizontalDpi="600"/>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分标建设内容（1）</vt:lpstr>
      <vt:lpstr>分标建设内容（2）</vt:lpstr>
      <vt:lpstr>分标建设内容（3)</vt:lpstr>
      <vt:lpstr>分标建设内容（4)</vt:lpstr>
      <vt:lpstr>分标建设内容（5)</vt:lpstr>
      <vt:lpstr>分标建设内容（6)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ZZ</cp:lastModifiedBy>
  <dcterms:created xsi:type="dcterms:W3CDTF">2024-04-14T04:34:00Z</dcterms:created>
  <dcterms:modified xsi:type="dcterms:W3CDTF">2024-04-22T10:33:03Z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38E720EA1D9F4488A7F0F6D52E590904_13</vt:lpwstr>
  </property>
  <property fmtid="{D5CDD505-2E9C-101B-9397-08002B2CF9AE}" pid="3" name="KSOProductBuildVer">
    <vt:lpwstr>2052-12.1.0.16729</vt:lpwstr>
  </property>
  <property fmtid="{D5CDD505-2E9C-101B-9397-08002B2CF9AE}" pid="4" name="KSOReadingLayout">
    <vt:bool>true</vt:bool>
  </property>
</Properties>
</file>